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FVS\Files 1\FVS\MWL\2026\"/>
    </mc:Choice>
  </mc:AlternateContent>
  <xr:revisionPtr revIDLastSave="0" documentId="13_ncr:1_{AB984335-D9B1-4B29-97A1-2704B9A6A45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eam" sheetId="3" r:id="rId1"/>
    <sheet name="Women" sheetId="1" r:id="rId2"/>
    <sheet name="Men" sheetId="2" r:id="rId3"/>
  </sheets>
  <definedNames>
    <definedName name="_xlnm._FilterDatabase" localSheetId="1" hidden="1">Women!#REF!</definedName>
    <definedName name="_xlnm.Print_Area" localSheetId="2">Men!$A$1:$L$354</definedName>
    <definedName name="_xlnm.Print_Area" localSheetId="1">Women!$A$1:$L$201</definedName>
    <definedName name="_xlnm.Print_Titles" localSheetId="2">Men!$1:$3</definedName>
    <definedName name="_xlnm.Print_Titles" localSheetId="1">Women!$1:$3</definedName>
  </definedNames>
  <calcPr calcId="181029"/>
</workbook>
</file>

<file path=xl/calcChain.xml><?xml version="1.0" encoding="utf-8"?>
<calcChain xmlns="http://schemas.openxmlformats.org/spreadsheetml/2006/main">
  <c r="BF159" i="1" l="1"/>
  <c r="AU195" i="2"/>
  <c r="AZ228" i="2"/>
  <c r="AA228" i="2"/>
  <c r="Z41" i="1" l="1"/>
  <c r="BF193" i="1"/>
  <c r="AG345" i="2"/>
  <c r="AG193" i="1"/>
  <c r="AG190" i="1"/>
  <c r="AG159" i="1"/>
  <c r="AG156" i="1"/>
  <c r="BH194" i="1"/>
  <c r="AI197" i="1"/>
  <c r="AJ345" i="2"/>
  <c r="AD269" i="2"/>
  <c r="BC269" i="2"/>
  <c r="BA72" i="1"/>
  <c r="AB72" i="1"/>
  <c r="AH195" i="1"/>
  <c r="P36" i="2"/>
  <c r="AO36" i="2"/>
  <c r="BG36" i="2"/>
  <c r="AM347" i="2"/>
  <c r="AM346" i="2"/>
  <c r="AM345" i="2"/>
  <c r="AO346" i="2"/>
  <c r="AO345" i="2"/>
  <c r="AQ346" i="2"/>
  <c r="AQ345" i="2"/>
  <c r="AR348" i="2"/>
  <c r="AR347" i="2"/>
  <c r="AR346" i="2"/>
  <c r="AR345" i="2"/>
  <c r="AV350" i="2"/>
  <c r="AV349" i="2"/>
  <c r="AV348" i="2"/>
  <c r="AV347" i="2"/>
  <c r="AV346" i="2"/>
  <c r="AV345" i="2"/>
  <c r="AW345" i="2"/>
  <c r="AZ345" i="2"/>
  <c r="BD346" i="2"/>
  <c r="BD345" i="2"/>
  <c r="BE347" i="2"/>
  <c r="BE346" i="2"/>
  <c r="BE345" i="2"/>
  <c r="BI334" i="2"/>
  <c r="BI315" i="2"/>
  <c r="BI233" i="2"/>
  <c r="BI189" i="2"/>
  <c r="BI176" i="2"/>
  <c r="BI143" i="2"/>
  <c r="BI138" i="2"/>
  <c r="BI125" i="2"/>
  <c r="BI100" i="2"/>
  <c r="BI99" i="2"/>
  <c r="BI84" i="2"/>
  <c r="BI67" i="2"/>
  <c r="BI56" i="2"/>
  <c r="BI50" i="2"/>
  <c r="BI45" i="2"/>
  <c r="BI42" i="2"/>
  <c r="BI27" i="2"/>
  <c r="BH342" i="2"/>
  <c r="BH302" i="2"/>
  <c r="BH249" i="2"/>
  <c r="BH245" i="2"/>
  <c r="BH227" i="2"/>
  <c r="BH206" i="2"/>
  <c r="BH192" i="2"/>
  <c r="BH156" i="2"/>
  <c r="BH55" i="2"/>
  <c r="BG301" i="2"/>
  <c r="BG299" i="2"/>
  <c r="BG292" i="2"/>
  <c r="BG278" i="2"/>
  <c r="BG262" i="2"/>
  <c r="BG236" i="2"/>
  <c r="BG212" i="2"/>
  <c r="BG210" i="2"/>
  <c r="BG201" i="2"/>
  <c r="BG188" i="2"/>
  <c r="BG168" i="2"/>
  <c r="BG135" i="2"/>
  <c r="BG26" i="2"/>
  <c r="BG22" i="2"/>
  <c r="BF344" i="2"/>
  <c r="BF339" i="2"/>
  <c r="BF338" i="2"/>
  <c r="BF337" i="2"/>
  <c r="BF336" i="2"/>
  <c r="BF304" i="2"/>
  <c r="BF295" i="2"/>
  <c r="BF287" i="2"/>
  <c r="BF286" i="2"/>
  <c r="BF248" i="2"/>
  <c r="BF241" i="2"/>
  <c r="BF237" i="2"/>
  <c r="BF232" i="2"/>
  <c r="BF175" i="2"/>
  <c r="BF149" i="2"/>
  <c r="BF123" i="2"/>
  <c r="BF106" i="2"/>
  <c r="BE300" i="2"/>
  <c r="BE256" i="2"/>
  <c r="BE173" i="2"/>
  <c r="BE365" i="2" s="1"/>
  <c r="BD303" i="2"/>
  <c r="BD277" i="2"/>
  <c r="BD251" i="2"/>
  <c r="BD145" i="2"/>
  <c r="BC329" i="2"/>
  <c r="BC326" i="2"/>
  <c r="BC308" i="2"/>
  <c r="BC306" i="2"/>
  <c r="BC294" i="2"/>
  <c r="BC238" i="2"/>
  <c r="BC235" i="2"/>
  <c r="BC214" i="2"/>
  <c r="BC213" i="2"/>
  <c r="BC205" i="2"/>
  <c r="BC153" i="2"/>
  <c r="BC130" i="2"/>
  <c r="BC124" i="2"/>
  <c r="BC98" i="2"/>
  <c r="BC58" i="2"/>
  <c r="BC47" i="2"/>
  <c r="BC35" i="2"/>
  <c r="BC9" i="2"/>
  <c r="BB322" i="2"/>
  <c r="BB321" i="2"/>
  <c r="BB318" i="2"/>
  <c r="BB263" i="2"/>
  <c r="BB215" i="2"/>
  <c r="BB158" i="2"/>
  <c r="BB105" i="2"/>
  <c r="BB72" i="2"/>
  <c r="BB63" i="2"/>
  <c r="BA343" i="2"/>
  <c r="BA310" i="2"/>
  <c r="BA281" i="2"/>
  <c r="BA191" i="2"/>
  <c r="BA183" i="2"/>
  <c r="BA151" i="2"/>
  <c r="BA65" i="2"/>
  <c r="BA32" i="2"/>
  <c r="AZ231" i="2"/>
  <c r="AZ209" i="2"/>
  <c r="AZ109" i="2"/>
  <c r="AZ80" i="2"/>
  <c r="AY311" i="2"/>
  <c r="AY305" i="2"/>
  <c r="AY289" i="2"/>
  <c r="AY284" i="2"/>
  <c r="AY272" i="2"/>
  <c r="AY216" i="2"/>
  <c r="AY211" i="2"/>
  <c r="AY204" i="2"/>
  <c r="AY194" i="2"/>
  <c r="AY181" i="2"/>
  <c r="AY177" i="2"/>
  <c r="AY162" i="2"/>
  <c r="AY154" i="2"/>
  <c r="AY31" i="2"/>
  <c r="AX335" i="2"/>
  <c r="AX296" i="2"/>
  <c r="AX243" i="2"/>
  <c r="AX200" i="2"/>
  <c r="AX141" i="2"/>
  <c r="AX88" i="2"/>
  <c r="AX81" i="2"/>
  <c r="AW327" i="2"/>
  <c r="AW257" i="2"/>
  <c r="AW255" i="2"/>
  <c r="AW234" i="2"/>
  <c r="AW73" i="2"/>
  <c r="AU285" i="2"/>
  <c r="AU279" i="2"/>
  <c r="AU266" i="2"/>
  <c r="AU225" i="2"/>
  <c r="AU218" i="2"/>
  <c r="AU186" i="2"/>
  <c r="AU184" i="2"/>
  <c r="AU172" i="2"/>
  <c r="AU160" i="2"/>
  <c r="AU150" i="2"/>
  <c r="AU140" i="2"/>
  <c r="AU136" i="2"/>
  <c r="AU92" i="2"/>
  <c r="AU85" i="2"/>
  <c r="AU75" i="2"/>
  <c r="AU70" i="2"/>
  <c r="AU365" i="2" s="1"/>
  <c r="AT332" i="2"/>
  <c r="AT331" i="2"/>
  <c r="AT317" i="2"/>
  <c r="AT314" i="2"/>
  <c r="AT309" i="2"/>
  <c r="AT293" i="2"/>
  <c r="AT291" i="2"/>
  <c r="AT274" i="2"/>
  <c r="AT271" i="2"/>
  <c r="AT270" i="2"/>
  <c r="AT252" i="2"/>
  <c r="AT247" i="2"/>
  <c r="AT240" i="2"/>
  <c r="AT224" i="2"/>
  <c r="AT199" i="2"/>
  <c r="AT174" i="2"/>
  <c r="AT157" i="2"/>
  <c r="AT152" i="2"/>
  <c r="AT144" i="2"/>
  <c r="AT113" i="2"/>
  <c r="AT104" i="2"/>
  <c r="AT102" i="2"/>
  <c r="AT96" i="2"/>
  <c r="AT93" i="2"/>
  <c r="AT79" i="2"/>
  <c r="AT61" i="2"/>
  <c r="AT41" i="2"/>
  <c r="AT29" i="2"/>
  <c r="AS341" i="2"/>
  <c r="AS328" i="2"/>
  <c r="AS323" i="2"/>
  <c r="AS312" i="2"/>
  <c r="AS268" i="2"/>
  <c r="AS258" i="2"/>
  <c r="AS253" i="2"/>
  <c r="AS229" i="2"/>
  <c r="AS226" i="2"/>
  <c r="AS221" i="2"/>
  <c r="AS155" i="2"/>
  <c r="AS120" i="2"/>
  <c r="AS110" i="2"/>
  <c r="AS52" i="2"/>
  <c r="AS34" i="2"/>
  <c r="AS12" i="2"/>
  <c r="AR316" i="2"/>
  <c r="AR190" i="2"/>
  <c r="AQ254" i="2"/>
  <c r="AQ203" i="2"/>
  <c r="AQ166" i="2"/>
  <c r="AQ49" i="2"/>
  <c r="AP265" i="2"/>
  <c r="AP242" i="2"/>
  <c r="AP217" i="2"/>
  <c r="AP196" i="2"/>
  <c r="AP180" i="2"/>
  <c r="AP179" i="2"/>
  <c r="AP164" i="2"/>
  <c r="AP142" i="2"/>
  <c r="AP131" i="2"/>
  <c r="AP68" i="2"/>
  <c r="AO297" i="2"/>
  <c r="AO244" i="2"/>
  <c r="AO178" i="2"/>
  <c r="AO18" i="2"/>
  <c r="AN290" i="2"/>
  <c r="AN261" i="2"/>
  <c r="AN239" i="2"/>
  <c r="AN222" i="2"/>
  <c r="AN182" i="2"/>
  <c r="AN165" i="2"/>
  <c r="AN129" i="2"/>
  <c r="AN118" i="2"/>
  <c r="AN86" i="2"/>
  <c r="AN83" i="2"/>
  <c r="AN82" i="2"/>
  <c r="AN77" i="2"/>
  <c r="AN60" i="2"/>
  <c r="AN54" i="2"/>
  <c r="AN14" i="2"/>
  <c r="AM330" i="2"/>
  <c r="AM313" i="2"/>
  <c r="AM275" i="2"/>
  <c r="AL307" i="2"/>
  <c r="AL298" i="2"/>
  <c r="AL276" i="2"/>
  <c r="AL230" i="2"/>
  <c r="AL202" i="2"/>
  <c r="AL171" i="2"/>
  <c r="AL163" i="2"/>
  <c r="AL161" i="2"/>
  <c r="AL137" i="2"/>
  <c r="AL112" i="2"/>
  <c r="AL89" i="2"/>
  <c r="AL57" i="2"/>
  <c r="AM197" i="1"/>
  <c r="AM196" i="1"/>
  <c r="AM195" i="1"/>
  <c r="AM194" i="1"/>
  <c r="AR197" i="1"/>
  <c r="AR196" i="1"/>
  <c r="AR195" i="1"/>
  <c r="AR194" i="1"/>
  <c r="AV197" i="1"/>
  <c r="AW196" i="1"/>
  <c r="AV196" i="1"/>
  <c r="AW195" i="1"/>
  <c r="AV195" i="1"/>
  <c r="AW194" i="1"/>
  <c r="AV194" i="1"/>
  <c r="BD197" i="1"/>
  <c r="BE196" i="1"/>
  <c r="BD196" i="1"/>
  <c r="BE195" i="1"/>
  <c r="BD195" i="1"/>
  <c r="BE194" i="1"/>
  <c r="BD194" i="1"/>
  <c r="BI170" i="1"/>
  <c r="BI151" i="1"/>
  <c r="BI142" i="1"/>
  <c r="BI128" i="1"/>
  <c r="BI89" i="1"/>
  <c r="BI86" i="1"/>
  <c r="BI32" i="1"/>
  <c r="BH113" i="1"/>
  <c r="BH97" i="1"/>
  <c r="BH60" i="1"/>
  <c r="BG81" i="1"/>
  <c r="BG74" i="1"/>
  <c r="BG73" i="1"/>
  <c r="BG58" i="1"/>
  <c r="BG38" i="1"/>
  <c r="BG27" i="1"/>
  <c r="BF184" i="1"/>
  <c r="BF183" i="1"/>
  <c r="BF169" i="1"/>
  <c r="BF168" i="1"/>
  <c r="BF137" i="1"/>
  <c r="BF131" i="1"/>
  <c r="BE123" i="1"/>
  <c r="BE211" i="1" s="1"/>
  <c r="BC176" i="1"/>
  <c r="BC154" i="1"/>
  <c r="BC150" i="1"/>
  <c r="BC144" i="1"/>
  <c r="BC133" i="1"/>
  <c r="BC118" i="1"/>
  <c r="BC95" i="1"/>
  <c r="BC53" i="1"/>
  <c r="BC39" i="1"/>
  <c r="BC20" i="1"/>
  <c r="BC15" i="1"/>
  <c r="BB167" i="1"/>
  <c r="BB164" i="1"/>
  <c r="BB112" i="1"/>
  <c r="BB5" i="1"/>
  <c r="BA110" i="1"/>
  <c r="BA105" i="1"/>
  <c r="BA99" i="1"/>
  <c r="BA62" i="1"/>
  <c r="BA40" i="1"/>
  <c r="BA12" i="1"/>
  <c r="AZ191" i="1"/>
  <c r="AZ189" i="1"/>
  <c r="AZ157" i="1"/>
  <c r="AZ132" i="1"/>
  <c r="AZ127" i="1"/>
  <c r="AZ126" i="1"/>
  <c r="AZ101" i="1"/>
  <c r="AZ90" i="1"/>
  <c r="AZ77" i="1"/>
  <c r="AZ68" i="1"/>
  <c r="AZ34" i="1"/>
  <c r="AZ10" i="1"/>
  <c r="AY175" i="1"/>
  <c r="AY173" i="1"/>
  <c r="AY171" i="1"/>
  <c r="AY143" i="1"/>
  <c r="AY140" i="1"/>
  <c r="AY135" i="1"/>
  <c r="AY122" i="1"/>
  <c r="AY94" i="1"/>
  <c r="AY93" i="1"/>
  <c r="AY48" i="1"/>
  <c r="AY46" i="1"/>
  <c r="AX174" i="1"/>
  <c r="AX139" i="1"/>
  <c r="AX102" i="1"/>
  <c r="AX83" i="1"/>
  <c r="AX61" i="1"/>
  <c r="AX8" i="1"/>
  <c r="AW67" i="1"/>
  <c r="AU172" i="1"/>
  <c r="AU141" i="1"/>
  <c r="AU134" i="1"/>
  <c r="AU121" i="1"/>
  <c r="AU111" i="1"/>
  <c r="AU107" i="1"/>
  <c r="AU85" i="1"/>
  <c r="AU50" i="1"/>
  <c r="AU47" i="1"/>
  <c r="AU45" i="1"/>
  <c r="AU26" i="1"/>
  <c r="AU211" i="1" s="1"/>
  <c r="AT187" i="1"/>
  <c r="AT153" i="1"/>
  <c r="AT148" i="1"/>
  <c r="AT106" i="1"/>
  <c r="AT65" i="1"/>
  <c r="AT31" i="1"/>
  <c r="AS192" i="1"/>
  <c r="AS186" i="1"/>
  <c r="AS185" i="1"/>
  <c r="AS180" i="1"/>
  <c r="AS179" i="1"/>
  <c r="AS178" i="1"/>
  <c r="AS161" i="1"/>
  <c r="AS138" i="1"/>
  <c r="AS59" i="1"/>
  <c r="AS44" i="1"/>
  <c r="AQ66" i="1"/>
  <c r="AQ120" i="1"/>
  <c r="AQ98" i="1"/>
  <c r="AQ79" i="1"/>
  <c r="AQ33" i="1"/>
  <c r="AP108" i="1"/>
  <c r="AP103" i="1"/>
  <c r="AP69" i="1"/>
  <c r="AP56" i="1"/>
  <c r="AP37" i="1"/>
  <c r="AP30" i="1"/>
  <c r="AO125" i="1"/>
  <c r="AO87" i="1"/>
  <c r="AO54" i="1"/>
  <c r="AO17" i="1"/>
  <c r="AN160" i="1"/>
  <c r="AN155" i="1"/>
  <c r="AN136" i="1"/>
  <c r="AN109" i="1"/>
  <c r="AN70" i="1"/>
  <c r="AL182" i="1"/>
  <c r="AL181" i="1"/>
  <c r="AL149" i="1"/>
  <c r="AL145" i="1"/>
  <c r="AL124" i="1"/>
  <c r="AL119" i="1"/>
  <c r="AL80" i="1"/>
  <c r="AL78" i="1"/>
  <c r="AL57" i="1"/>
  <c r="AL52" i="1"/>
  <c r="AL35" i="1"/>
  <c r="AL28" i="1"/>
  <c r="AI196" i="1"/>
  <c r="AI195" i="1"/>
  <c r="AI194" i="1"/>
  <c r="AH194" i="1"/>
  <c r="AF200" i="1"/>
  <c r="AF199" i="1"/>
  <c r="AE199" i="1"/>
  <c r="AF198" i="1"/>
  <c r="AE198" i="1"/>
  <c r="AF197" i="1"/>
  <c r="AE197" i="1"/>
  <c r="AF196" i="1"/>
  <c r="AE196" i="1"/>
  <c r="AF195" i="1"/>
  <c r="AE195" i="1"/>
  <c r="AF194" i="1"/>
  <c r="AE194" i="1"/>
  <c r="Y195" i="1"/>
  <c r="Y194" i="1"/>
  <c r="X198" i="1"/>
  <c r="X197" i="1"/>
  <c r="X196" i="1"/>
  <c r="X195" i="1"/>
  <c r="X194" i="1"/>
  <c r="W199" i="1"/>
  <c r="W198" i="1"/>
  <c r="W197" i="1"/>
  <c r="W196" i="1"/>
  <c r="W195" i="1"/>
  <c r="W194" i="1"/>
  <c r="S199" i="1"/>
  <c r="S198" i="1"/>
  <c r="S197" i="1"/>
  <c r="S196" i="1"/>
  <c r="S195" i="1"/>
  <c r="S194" i="1"/>
  <c r="R197" i="1"/>
  <c r="R196" i="1"/>
  <c r="R195" i="1"/>
  <c r="R194" i="1"/>
  <c r="P197" i="1"/>
  <c r="P196" i="1"/>
  <c r="P195" i="1"/>
  <c r="P194" i="1"/>
  <c r="O194" i="1"/>
  <c r="N199" i="1"/>
  <c r="N198" i="1"/>
  <c r="N197" i="1"/>
  <c r="N196" i="1"/>
  <c r="N195" i="1"/>
  <c r="N194" i="1"/>
  <c r="AJ170" i="1"/>
  <c r="AJ152" i="1"/>
  <c r="AJ151" i="1"/>
  <c r="AJ142" i="1"/>
  <c r="AJ128" i="1"/>
  <c r="AJ117" i="1"/>
  <c r="AJ116" i="1"/>
  <c r="AJ104" i="1"/>
  <c r="AJ89" i="1"/>
  <c r="AJ86" i="1"/>
  <c r="AJ32" i="1"/>
  <c r="AI113" i="1"/>
  <c r="AI97" i="1"/>
  <c r="AI60" i="1"/>
  <c r="AI14" i="1"/>
  <c r="AH81" i="1"/>
  <c r="AH74" i="1"/>
  <c r="AH73" i="1"/>
  <c r="AH58" i="1"/>
  <c r="AH38" i="1"/>
  <c r="AH27" i="1"/>
  <c r="AG188" i="1"/>
  <c r="AG184" i="1"/>
  <c r="AG183" i="1"/>
  <c r="AG169" i="1"/>
  <c r="AG168" i="1"/>
  <c r="AG137" i="1"/>
  <c r="AG131" i="1"/>
  <c r="AG114" i="1"/>
  <c r="AG96" i="1"/>
  <c r="AG29" i="1"/>
  <c r="AF123" i="1"/>
  <c r="AF211" i="1" s="1"/>
  <c r="AE177" i="1"/>
  <c r="AE115" i="1"/>
  <c r="AD176" i="1"/>
  <c r="AD154" i="1"/>
  <c r="AD150" i="1"/>
  <c r="AD147" i="1"/>
  <c r="AD144" i="1"/>
  <c r="AD133" i="1"/>
  <c r="AD118" i="1"/>
  <c r="AD95" i="1"/>
  <c r="AD91" i="1"/>
  <c r="AD53" i="1"/>
  <c r="AD43" i="1"/>
  <c r="AD39" i="1"/>
  <c r="AD24" i="1"/>
  <c r="AD20" i="1"/>
  <c r="AD15" i="1"/>
  <c r="AD6" i="1"/>
  <c r="AD4" i="1"/>
  <c r="AC167" i="1"/>
  <c r="AC166" i="1"/>
  <c r="AC165" i="1"/>
  <c r="AC164" i="1"/>
  <c r="AC163" i="1"/>
  <c r="AC162" i="1"/>
  <c r="AC112" i="1"/>
  <c r="AC76" i="1"/>
  <c r="AC25" i="1"/>
  <c r="AC21" i="1"/>
  <c r="AC5" i="1"/>
  <c r="AB110" i="1"/>
  <c r="AB105" i="1"/>
  <c r="AB99" i="1"/>
  <c r="AB62" i="1"/>
  <c r="AB40" i="1"/>
  <c r="AB12" i="1"/>
  <c r="AB7" i="1"/>
  <c r="AA191" i="1"/>
  <c r="AA189" i="1"/>
  <c r="AA157" i="1"/>
  <c r="AA132" i="1"/>
  <c r="AA127" i="1"/>
  <c r="AA126" i="1"/>
  <c r="AA101" i="1"/>
  <c r="AA90" i="1"/>
  <c r="AA88" i="1"/>
  <c r="AA77" i="1"/>
  <c r="AA68" i="1"/>
  <c r="AA51" i="1"/>
  <c r="AA34" i="1"/>
  <c r="AA10" i="1"/>
  <c r="Z175" i="1"/>
  <c r="Z173" i="1"/>
  <c r="Z171" i="1"/>
  <c r="Z146" i="1"/>
  <c r="Z143" i="1"/>
  <c r="Z140" i="1"/>
  <c r="Z135" i="1"/>
  <c r="Z122" i="1"/>
  <c r="Z94" i="1"/>
  <c r="Z93" i="1"/>
  <c r="Z75" i="1"/>
  <c r="Z71" i="1"/>
  <c r="Z64" i="1"/>
  <c r="Z63" i="1"/>
  <c r="Z48" i="1"/>
  <c r="Z46" i="1"/>
  <c r="Y174" i="1"/>
  <c r="Y139" i="1"/>
  <c r="Y102" i="1"/>
  <c r="Y83" i="1"/>
  <c r="Y61" i="1"/>
  <c r="Y8" i="1"/>
  <c r="X100" i="1"/>
  <c r="X67" i="1"/>
  <c r="X42" i="1"/>
  <c r="W23" i="1"/>
  <c r="W11" i="1"/>
  <c r="V172" i="1"/>
  <c r="V141" i="1"/>
  <c r="V134" i="1"/>
  <c r="V121" i="1"/>
  <c r="V111" i="1"/>
  <c r="V107" i="1"/>
  <c r="V85" i="1"/>
  <c r="V50" i="1"/>
  <c r="V47" i="1"/>
  <c r="V45" i="1"/>
  <c r="V26" i="1"/>
  <c r="V22" i="1"/>
  <c r="V9" i="1"/>
  <c r="U187" i="1"/>
  <c r="U153" i="1"/>
  <c r="U148" i="1"/>
  <c r="U129" i="1"/>
  <c r="U106" i="1"/>
  <c r="U82" i="1"/>
  <c r="U65" i="1"/>
  <c r="U31" i="1"/>
  <c r="U19" i="1"/>
  <c r="T192" i="1"/>
  <c r="T186" i="1"/>
  <c r="T185" i="1"/>
  <c r="T180" i="1"/>
  <c r="T179" i="1"/>
  <c r="T178" i="1"/>
  <c r="T161" i="1"/>
  <c r="T138" i="1"/>
  <c r="T84" i="1"/>
  <c r="T59" i="1"/>
  <c r="T44" i="1"/>
  <c r="S130" i="1"/>
  <c r="S66" i="1"/>
  <c r="R120" i="1"/>
  <c r="R98" i="1"/>
  <c r="R79" i="1"/>
  <c r="R33" i="1"/>
  <c r="Q108" i="1"/>
  <c r="Q103" i="1"/>
  <c r="Q69" i="1"/>
  <c r="Q56" i="1"/>
  <c r="Q55" i="1"/>
  <c r="Q49" i="1"/>
  <c r="Q37" i="1"/>
  <c r="Q36" i="1"/>
  <c r="Q30" i="1"/>
  <c r="Q13" i="1"/>
  <c r="P125" i="1"/>
  <c r="P87" i="1"/>
  <c r="P54" i="1"/>
  <c r="P17" i="1"/>
  <c r="O160" i="1"/>
  <c r="O155" i="1"/>
  <c r="O136" i="1"/>
  <c r="O109" i="1"/>
  <c r="O70" i="1"/>
  <c r="O18" i="1"/>
  <c r="O16" i="1"/>
  <c r="N158" i="1"/>
  <c r="N92" i="1"/>
  <c r="M182" i="1"/>
  <c r="M181" i="1"/>
  <c r="M149" i="1"/>
  <c r="M145" i="1"/>
  <c r="M124" i="1"/>
  <c r="M119" i="1"/>
  <c r="M80" i="1"/>
  <c r="M78" i="1"/>
  <c r="M57" i="1"/>
  <c r="M52" i="1"/>
  <c r="M35" i="1"/>
  <c r="M28" i="1"/>
  <c r="C392" i="2"/>
  <c r="B392" i="2"/>
  <c r="B386" i="2"/>
  <c r="B376" i="2"/>
  <c r="B235" i="1"/>
  <c r="C386" i="2" s="1"/>
  <c r="D386" i="2" s="1"/>
  <c r="B225" i="1"/>
  <c r="C376" i="2" s="1"/>
  <c r="AI347" i="2"/>
  <c r="AI346" i="2"/>
  <c r="AI345" i="2"/>
  <c r="AF351" i="2"/>
  <c r="AF350" i="2"/>
  <c r="AE350" i="2"/>
  <c r="AF349" i="2"/>
  <c r="AE349" i="2"/>
  <c r="AF348" i="2"/>
  <c r="AE348" i="2"/>
  <c r="AF347" i="2"/>
  <c r="AE347" i="2"/>
  <c r="AF346" i="2"/>
  <c r="AE346" i="2"/>
  <c r="AF345" i="2"/>
  <c r="AE345" i="2"/>
  <c r="AB346" i="2"/>
  <c r="AB345" i="2"/>
  <c r="AA347" i="2"/>
  <c r="AA346" i="2"/>
  <c r="AA345" i="2"/>
  <c r="Y348" i="2"/>
  <c r="Y347" i="2"/>
  <c r="Y346" i="2"/>
  <c r="Y345" i="2"/>
  <c r="X347" i="2"/>
  <c r="X346" i="2"/>
  <c r="X345" i="2"/>
  <c r="W354" i="2"/>
  <c r="W353" i="2"/>
  <c r="W352" i="2"/>
  <c r="W351" i="2"/>
  <c r="W350" i="2"/>
  <c r="W349" i="2"/>
  <c r="W348" i="2"/>
  <c r="W347" i="2"/>
  <c r="W346" i="2"/>
  <c r="W345" i="2"/>
  <c r="S352" i="2"/>
  <c r="S351" i="2"/>
  <c r="S350" i="2"/>
  <c r="S349" i="2"/>
  <c r="S348" i="2"/>
  <c r="S347" i="2"/>
  <c r="S346" i="2"/>
  <c r="S345" i="2"/>
  <c r="R351" i="2"/>
  <c r="R350" i="2"/>
  <c r="R349" i="2"/>
  <c r="R348" i="2"/>
  <c r="R347" i="2"/>
  <c r="R346" i="2"/>
  <c r="R345" i="2"/>
  <c r="P348" i="2"/>
  <c r="P347" i="2"/>
  <c r="P346" i="2"/>
  <c r="P345" i="2"/>
  <c r="N353" i="2"/>
  <c r="N352" i="2"/>
  <c r="N351" i="2"/>
  <c r="N350" i="2"/>
  <c r="N349" i="2"/>
  <c r="N348" i="2"/>
  <c r="N347" i="2"/>
  <c r="N346" i="2"/>
  <c r="N345" i="2"/>
  <c r="AJ334" i="2"/>
  <c r="AJ315" i="2"/>
  <c r="AJ267" i="2"/>
  <c r="AJ233" i="2"/>
  <c r="AJ189" i="2"/>
  <c r="AJ176" i="2"/>
  <c r="AJ143" i="2"/>
  <c r="AJ138" i="2"/>
  <c r="AJ125" i="2"/>
  <c r="AJ100" i="2"/>
  <c r="AJ99" i="2"/>
  <c r="AJ84" i="2"/>
  <c r="AJ67" i="2"/>
  <c r="AJ56" i="2"/>
  <c r="AJ50" i="2"/>
  <c r="AJ46" i="2"/>
  <c r="AJ45" i="2"/>
  <c r="AJ42" i="2"/>
  <c r="AJ40" i="2"/>
  <c r="AJ27" i="2"/>
  <c r="AJ23" i="2"/>
  <c r="AJ6" i="2"/>
  <c r="AJ5" i="2"/>
  <c r="AI342" i="2"/>
  <c r="AI302" i="2"/>
  <c r="AI249" i="2"/>
  <c r="AI245" i="2"/>
  <c r="AI227" i="2"/>
  <c r="AI206" i="2"/>
  <c r="AI192" i="2"/>
  <c r="AI156" i="2"/>
  <c r="AI55" i="2"/>
  <c r="AH301" i="2"/>
  <c r="AH299" i="2"/>
  <c r="AH292" i="2"/>
  <c r="AH278" i="2"/>
  <c r="AH262" i="2"/>
  <c r="AH236" i="2"/>
  <c r="AH212" i="2"/>
  <c r="AH210" i="2"/>
  <c r="AH201" i="2"/>
  <c r="AH188" i="2"/>
  <c r="AH168" i="2"/>
  <c r="AH146" i="2"/>
  <c r="AH135" i="2"/>
  <c r="AH59" i="2"/>
  <c r="AH53" i="2"/>
  <c r="AH26" i="2"/>
  <c r="AH22" i="2"/>
  <c r="AH10" i="2"/>
  <c r="AG344" i="2"/>
  <c r="AG340" i="2"/>
  <c r="AG339" i="2"/>
  <c r="AG338" i="2"/>
  <c r="AG337" i="2"/>
  <c r="AG336" i="2"/>
  <c r="AG304" i="2"/>
  <c r="AG295" i="2"/>
  <c r="AG287" i="2"/>
  <c r="AG286" i="2"/>
  <c r="AG250" i="2"/>
  <c r="AG248" i="2"/>
  <c r="AG246" i="2"/>
  <c r="AG241" i="2"/>
  <c r="AG237" i="2"/>
  <c r="AG232" i="2"/>
  <c r="AG175" i="2"/>
  <c r="AG149" i="2"/>
  <c r="AG148" i="2"/>
  <c r="AG132" i="2"/>
  <c r="AG123" i="2"/>
  <c r="AG106" i="2"/>
  <c r="AG39" i="2"/>
  <c r="AF300" i="2"/>
  <c r="AF283" i="2"/>
  <c r="AF256" i="2"/>
  <c r="AF223" i="2"/>
  <c r="AF173" i="2"/>
  <c r="AF365" i="2" s="1"/>
  <c r="AE303" i="2"/>
  <c r="AE277" i="2"/>
  <c r="AE251" i="2"/>
  <c r="AE208" i="2"/>
  <c r="AE207" i="2"/>
  <c r="AE145" i="2"/>
  <c r="AD329" i="2"/>
  <c r="AD326" i="2"/>
  <c r="AD308" i="2"/>
  <c r="AD306" i="2"/>
  <c r="AD294" i="2"/>
  <c r="AD238" i="2"/>
  <c r="AD235" i="2"/>
  <c r="AD214" i="2"/>
  <c r="AD213" i="2"/>
  <c r="AD205" i="2"/>
  <c r="AD153" i="2"/>
  <c r="AD130" i="2"/>
  <c r="AD124" i="2"/>
  <c r="AD115" i="2"/>
  <c r="AD98" i="2"/>
  <c r="AD97" i="2"/>
  <c r="AD94" i="2"/>
  <c r="AD58" i="2"/>
  <c r="AD47" i="2"/>
  <c r="AD37" i="2"/>
  <c r="AD35" i="2"/>
  <c r="AD28" i="2"/>
  <c r="AD24" i="2"/>
  <c r="AD9" i="2"/>
  <c r="AC322" i="2"/>
  <c r="AC321" i="2"/>
  <c r="AC320" i="2"/>
  <c r="AC319" i="2"/>
  <c r="AC318" i="2"/>
  <c r="AC280" i="2"/>
  <c r="AC264" i="2"/>
  <c r="AC263" i="2"/>
  <c r="AC259" i="2"/>
  <c r="AC215" i="2"/>
  <c r="AC159" i="2"/>
  <c r="AC158" i="2"/>
  <c r="AC133" i="2"/>
  <c r="AC126" i="2"/>
  <c r="AC105" i="2"/>
  <c r="AC91" i="2"/>
  <c r="AC72" i="2"/>
  <c r="AC63" i="2"/>
  <c r="AC19" i="2"/>
  <c r="AC16" i="2"/>
  <c r="AC8" i="2"/>
  <c r="AB343" i="2"/>
  <c r="AB310" i="2"/>
  <c r="AB281" i="2"/>
  <c r="AB191" i="2"/>
  <c r="AB183" i="2"/>
  <c r="AB151" i="2"/>
  <c r="AB108" i="2"/>
  <c r="AB95" i="2"/>
  <c r="AB65" i="2"/>
  <c r="AB32" i="2"/>
  <c r="AA231" i="2"/>
  <c r="AA209" i="2"/>
  <c r="AA170" i="2"/>
  <c r="AA111" i="2"/>
  <c r="AA109" i="2"/>
  <c r="AA80" i="2"/>
  <c r="AA21" i="2"/>
  <c r="AA13" i="2"/>
  <c r="Z325" i="2"/>
  <c r="Z311" i="2"/>
  <c r="Z305" i="2"/>
  <c r="Z289" i="2"/>
  <c r="Z284" i="2"/>
  <c r="Z272" i="2"/>
  <c r="Z216" i="2"/>
  <c r="Z211" i="2"/>
  <c r="Z204" i="2"/>
  <c r="Z194" i="2"/>
  <c r="Z181" i="2"/>
  <c r="Z177" i="2"/>
  <c r="Z162" i="2"/>
  <c r="Z154" i="2"/>
  <c r="Z31" i="2"/>
  <c r="Z7" i="2"/>
  <c r="Y335" i="2"/>
  <c r="Y296" i="2"/>
  <c r="Y243" i="2"/>
  <c r="Y200" i="2"/>
  <c r="Y141" i="2"/>
  <c r="Y139" i="2"/>
  <c r="Y88" i="2"/>
  <c r="Y81" i="2"/>
  <c r="X327" i="2"/>
  <c r="X257" i="2"/>
  <c r="X255" i="2"/>
  <c r="X234" i="2"/>
  <c r="X134" i="2"/>
  <c r="X76" i="2"/>
  <c r="X73" i="2"/>
  <c r="X38" i="2"/>
  <c r="X33" i="2"/>
  <c r="W193" i="2"/>
  <c r="W103" i="2"/>
  <c r="V285" i="2"/>
  <c r="V279" i="2"/>
  <c r="V266" i="2"/>
  <c r="V225" i="2"/>
  <c r="V219" i="2"/>
  <c r="V218" i="2"/>
  <c r="V195" i="2"/>
  <c r="V186" i="2"/>
  <c r="V184" i="2"/>
  <c r="V172" i="2"/>
  <c r="V160" i="2"/>
  <c r="V150" i="2"/>
  <c r="V140" i="2"/>
  <c r="V136" i="2"/>
  <c r="V122" i="2"/>
  <c r="V92" i="2"/>
  <c r="V85" i="2"/>
  <c r="V75" i="2"/>
  <c r="V70" i="2"/>
  <c r="V365" i="2" s="1"/>
  <c r="U332" i="2"/>
  <c r="U331" i="2"/>
  <c r="U317" i="2"/>
  <c r="U314" i="2"/>
  <c r="U309" i="2"/>
  <c r="U293" i="2"/>
  <c r="U291" i="2"/>
  <c r="U274" i="2"/>
  <c r="U271" i="2"/>
  <c r="U270" i="2"/>
  <c r="U252" i="2"/>
  <c r="U247" i="2"/>
  <c r="U240" i="2"/>
  <c r="U224" i="2"/>
  <c r="U199" i="2"/>
  <c r="U187" i="2"/>
  <c r="U185" i="2"/>
  <c r="U174" i="2"/>
  <c r="U169" i="2"/>
  <c r="U167" i="2"/>
  <c r="U157" i="2"/>
  <c r="U152" i="2"/>
  <c r="U147" i="2"/>
  <c r="U144" i="2"/>
  <c r="U119" i="2"/>
  <c r="U116" i="2"/>
  <c r="U113" i="2"/>
  <c r="U107" i="2"/>
  <c r="U104" i="2"/>
  <c r="U102" i="2"/>
  <c r="U96" i="2"/>
  <c r="U93" i="2"/>
  <c r="U87" i="2"/>
  <c r="U79" i="2"/>
  <c r="U74" i="2"/>
  <c r="U71" i="2"/>
  <c r="U61" i="2"/>
  <c r="U51" i="2"/>
  <c r="U48" i="2"/>
  <c r="U41" i="2"/>
  <c r="U29" i="2"/>
  <c r="U17" i="2"/>
  <c r="U15" i="2"/>
  <c r="U4" i="2"/>
  <c r="T341" i="2"/>
  <c r="T328" i="2"/>
  <c r="T324" i="2"/>
  <c r="T323" i="2"/>
  <c r="T312" i="2"/>
  <c r="T273" i="2"/>
  <c r="T268" i="2"/>
  <c r="T258" i="2"/>
  <c r="T253" i="2"/>
  <c r="T229" i="2"/>
  <c r="T226" i="2"/>
  <c r="T221" i="2"/>
  <c r="T220" i="2"/>
  <c r="T197" i="2"/>
  <c r="T155" i="2"/>
  <c r="T121" i="2"/>
  <c r="T120" i="2"/>
  <c r="T110" i="2"/>
  <c r="T78" i="2"/>
  <c r="T62" i="2"/>
  <c r="T52" i="2"/>
  <c r="T34" i="2"/>
  <c r="T12" i="2"/>
  <c r="T11" i="2"/>
  <c r="S316" i="2"/>
  <c r="S282" i="2"/>
  <c r="S260" i="2"/>
  <c r="S190" i="2"/>
  <c r="R254" i="2"/>
  <c r="R203" i="2"/>
  <c r="R166" i="2"/>
  <c r="R114" i="2"/>
  <c r="R49" i="2"/>
  <c r="Q265" i="2"/>
  <c r="Q242" i="2"/>
  <c r="Q217" i="2"/>
  <c r="Q196" i="2"/>
  <c r="Q180" i="2"/>
  <c r="Q179" i="2"/>
  <c r="Q164" i="2"/>
  <c r="Q142" i="2"/>
  <c r="Q131" i="2"/>
  <c r="Q128" i="2"/>
  <c r="Q127" i="2"/>
  <c r="Q117" i="2"/>
  <c r="Q90" i="2"/>
  <c r="Q68" i="2"/>
  <c r="Q66" i="2"/>
  <c r="P297" i="2"/>
  <c r="P288" i="2"/>
  <c r="P244" i="2"/>
  <c r="P178" i="2"/>
  <c r="P101" i="2"/>
  <c r="P20" i="2"/>
  <c r="P18" i="2"/>
  <c r="O333" i="2"/>
  <c r="O290" i="2"/>
  <c r="O261" i="2"/>
  <c r="O239" i="2"/>
  <c r="O222" i="2"/>
  <c r="O182" i="2"/>
  <c r="O165" i="2"/>
  <c r="O129" i="2"/>
  <c r="O118" i="2"/>
  <c r="O86" i="2"/>
  <c r="O83" i="2"/>
  <c r="O82" i="2"/>
  <c r="O77" i="2"/>
  <c r="O64" i="2"/>
  <c r="O60" i="2"/>
  <c r="O54" i="2"/>
  <c r="O44" i="2"/>
  <c r="O43" i="2"/>
  <c r="O30" i="2"/>
  <c r="O14" i="2"/>
  <c r="N330" i="2"/>
  <c r="N313" i="2"/>
  <c r="N275" i="2"/>
  <c r="M307" i="2"/>
  <c r="M298" i="2"/>
  <c r="M276" i="2"/>
  <c r="M230" i="2"/>
  <c r="M202" i="2"/>
  <c r="M198" i="2"/>
  <c r="M171" i="2"/>
  <c r="M163" i="2"/>
  <c r="M161" i="2"/>
  <c r="M137" i="2"/>
  <c r="M112" i="2"/>
  <c r="M89" i="2"/>
  <c r="M57" i="2"/>
  <c r="M25" i="2"/>
  <c r="V211" i="1" l="1"/>
  <c r="D392" i="2"/>
  <c r="D376" i="2"/>
  <c r="J120" i="3" l="1"/>
  <c r="J102" i="3"/>
  <c r="AU3" i="1"/>
  <c r="AU2" i="1"/>
  <c r="N63" i="3" s="1"/>
  <c r="BE3" i="1"/>
  <c r="BE2" i="1"/>
  <c r="N88" i="3" s="1"/>
  <c r="BE3" i="2"/>
  <c r="BE2" i="2"/>
  <c r="G95" i="3" s="1"/>
  <c r="AU3" i="2"/>
  <c r="AU2" i="2"/>
  <c r="G67" i="3" s="1"/>
  <c r="J58" i="3"/>
  <c r="J39" i="3"/>
  <c r="AF3" i="1"/>
  <c r="AF2" i="1" a="1"/>
  <c r="AF2" i="1" s="1"/>
  <c r="N30" i="3" s="1"/>
  <c r="V3" i="1"/>
  <c r="V2" i="1" a="1"/>
  <c r="V2" i="1" s="1"/>
  <c r="N7" i="3" s="1"/>
  <c r="AF3" i="2"/>
  <c r="AF2" i="2"/>
  <c r="G29" i="3" s="1"/>
  <c r="V3" i="2"/>
  <c r="V2" i="2"/>
  <c r="G13" i="3" s="1"/>
  <c r="K120" i="3" l="1"/>
  <c r="K102" i="3"/>
  <c r="K39" i="3"/>
  <c r="K58" i="3"/>
  <c r="J106" i="3" l="1"/>
  <c r="J38" i="3"/>
  <c r="B220" i="1"/>
  <c r="C371" i="2" s="1"/>
  <c r="Q2" i="1" a="1"/>
  <c r="Q2" i="1" s="1"/>
  <c r="N6" i="3" s="1"/>
  <c r="Q211" i="1"/>
  <c r="AP211" i="1"/>
  <c r="AP3" i="1"/>
  <c r="AP2" i="1"/>
  <c r="N65" i="3" s="1"/>
  <c r="B371" i="2"/>
  <c r="Q365" i="2"/>
  <c r="Q3" i="2"/>
  <c r="Q2" i="2"/>
  <c r="G14" i="3" s="1"/>
  <c r="AP365" i="2"/>
  <c r="AP3" i="2"/>
  <c r="AP2" i="2"/>
  <c r="G72" i="3" s="1"/>
  <c r="D371" i="2" l="1"/>
  <c r="Q3" i="1"/>
  <c r="AL2" i="1" l="1" a="1"/>
  <c r="J113" i="3" l="1"/>
  <c r="J104" i="3"/>
  <c r="J101" i="3"/>
  <c r="J117" i="3"/>
  <c r="J107" i="3"/>
  <c r="J105" i="3"/>
  <c r="J110" i="3"/>
  <c r="J114" i="3"/>
  <c r="J108" i="3"/>
  <c r="J57" i="3"/>
  <c r="J55" i="3"/>
  <c r="J56" i="3"/>
  <c r="J52" i="3"/>
  <c r="J50" i="3"/>
  <c r="J49" i="3"/>
  <c r="J41" i="3"/>
  <c r="J54" i="3"/>
  <c r="J59" i="3"/>
  <c r="J42" i="3"/>
  <c r="J40" i="3"/>
  <c r="J51" i="3"/>
  <c r="J48" i="3"/>
  <c r="J53" i="3"/>
  <c r="J45" i="3"/>
  <c r="J47" i="3"/>
  <c r="J43" i="3"/>
  <c r="J44" i="3"/>
  <c r="J46" i="3"/>
  <c r="J37" i="3"/>
  <c r="J36" i="3"/>
  <c r="BD211" i="1"/>
  <c r="AV211" i="1"/>
  <c r="AR211" i="1"/>
  <c r="BI211" i="1"/>
  <c r="BH211" i="1"/>
  <c r="BG211" i="1"/>
  <c r="BF211" i="1"/>
  <c r="BB211" i="1"/>
  <c r="BA211" i="1"/>
  <c r="AZ211" i="1"/>
  <c r="AY211" i="1"/>
  <c r="AX211" i="1"/>
  <c r="AW211" i="1"/>
  <c r="AS211" i="1"/>
  <c r="AQ211" i="1"/>
  <c r="AN211" i="1"/>
  <c r="AM211" i="1"/>
  <c r="S211" i="1"/>
  <c r="AJ211" i="1"/>
  <c r="AI211" i="1"/>
  <c r="AH211" i="1"/>
  <c r="AE211" i="1"/>
  <c r="AC211" i="1"/>
  <c r="Y211" i="1"/>
  <c r="X211" i="1"/>
  <c r="W211" i="1"/>
  <c r="P211" i="1"/>
  <c r="O211" i="1"/>
  <c r="N211" i="1"/>
  <c r="M211" i="1" l="1"/>
  <c r="R211" i="1"/>
  <c r="U211" i="1"/>
  <c r="Z211" i="1"/>
  <c r="AA211" i="1"/>
  <c r="AB211" i="1"/>
  <c r="AG211" i="1"/>
  <c r="T211" i="1"/>
  <c r="B380" i="2" l="1"/>
  <c r="B368" i="2"/>
  <c r="B226" i="1"/>
  <c r="C377" i="2" s="1"/>
  <c r="B229" i="1"/>
  <c r="C380" i="2" s="1"/>
  <c r="B217" i="1"/>
  <c r="C368" i="2" s="1"/>
  <c r="B219" i="1"/>
  <c r="C370" i="2" s="1"/>
  <c r="B370" i="2"/>
  <c r="AO365" i="2"/>
  <c r="P365" i="2"/>
  <c r="P3" i="2"/>
  <c r="P2" i="2"/>
  <c r="G21" i="3" s="1"/>
  <c r="B239" i="1"/>
  <c r="C390" i="2" s="1"/>
  <c r="B238" i="1"/>
  <c r="C389" i="2" s="1"/>
  <c r="B237" i="1"/>
  <c r="C388" i="2" s="1"/>
  <c r="B236" i="1"/>
  <c r="C387" i="2" s="1"/>
  <c r="B234" i="1"/>
  <c r="C385" i="2" s="1"/>
  <c r="B233" i="1"/>
  <c r="C384" i="2" s="1"/>
  <c r="B232" i="1"/>
  <c r="C383" i="2" s="1"/>
  <c r="B231" i="1"/>
  <c r="C382" i="2" s="1"/>
  <c r="B230" i="1"/>
  <c r="C381" i="2" s="1"/>
  <c r="B228" i="1"/>
  <c r="C379" i="2" s="1"/>
  <c r="B227" i="1"/>
  <c r="C378" i="2" s="1"/>
  <c r="B224" i="1"/>
  <c r="C375" i="2" s="1"/>
  <c r="B223" i="1"/>
  <c r="C374" i="2" s="1"/>
  <c r="B222" i="1"/>
  <c r="C373" i="2" s="1"/>
  <c r="B221" i="1"/>
  <c r="C372" i="2" s="1"/>
  <c r="B218" i="1"/>
  <c r="C369" i="2" s="1"/>
  <c r="B216" i="1"/>
  <c r="C367" i="2" s="1"/>
  <c r="B390" i="2"/>
  <c r="B389" i="2"/>
  <c r="B388" i="2"/>
  <c r="B387" i="2"/>
  <c r="B385" i="2"/>
  <c r="B384" i="2"/>
  <c r="B383" i="2"/>
  <c r="B382" i="2"/>
  <c r="B381" i="2"/>
  <c r="B379" i="2"/>
  <c r="B378" i="2"/>
  <c r="B377" i="2"/>
  <c r="B375" i="2"/>
  <c r="B374" i="2"/>
  <c r="B373" i="2"/>
  <c r="B372" i="2"/>
  <c r="B369" i="2"/>
  <c r="B367" i="2"/>
  <c r="B2" i="1"/>
  <c r="A2" i="2"/>
  <c r="BI365" i="2"/>
  <c r="AJ2" i="2"/>
  <c r="G5" i="3" s="1"/>
  <c r="AJ365" i="2"/>
  <c r="AJ3" i="2"/>
  <c r="R3" i="2"/>
  <c r="BG365" i="2"/>
  <c r="BD365" i="2"/>
  <c r="BC357" i="2"/>
  <c r="BA365" i="2"/>
  <c r="AX365" i="2"/>
  <c r="AV365" i="2"/>
  <c r="AS365" i="2"/>
  <c r="AR365" i="2"/>
  <c r="AQ365" i="2"/>
  <c r="AI2" i="2"/>
  <c r="G25" i="3" s="1"/>
  <c r="AI3" i="2"/>
  <c r="AH3" i="2"/>
  <c r="AG3" i="2"/>
  <c r="AE365" i="2"/>
  <c r="AD365" i="2"/>
  <c r="AB365" i="2"/>
  <c r="AA3" i="2"/>
  <c r="Y365" i="2"/>
  <c r="X365" i="2"/>
  <c r="W2" i="2"/>
  <c r="G30" i="3" s="1"/>
  <c r="W3" i="2"/>
  <c r="Z3" i="2"/>
  <c r="U365" i="2"/>
  <c r="T3" i="2"/>
  <c r="T365" i="2"/>
  <c r="S2" i="2"/>
  <c r="O3" i="2"/>
  <c r="N2" i="2"/>
  <c r="G33" i="3" s="1"/>
  <c r="AI365" i="2"/>
  <c r="BC356" i="2"/>
  <c r="G81" i="3" s="1"/>
  <c r="AW365" i="2"/>
  <c r="R365" i="2"/>
  <c r="AG365" i="2"/>
  <c r="AA365" i="2"/>
  <c r="Z365" i="2"/>
  <c r="AG2" i="2"/>
  <c r="G16" i="3" s="1"/>
  <c r="AH365" i="2"/>
  <c r="AC2" i="2"/>
  <c r="G9" i="3" s="1"/>
  <c r="X2" i="2"/>
  <c r="G20" i="3" s="1"/>
  <c r="Y2" i="2"/>
  <c r="G24" i="3" s="1"/>
  <c r="AD357" i="2"/>
  <c r="AD356" i="2"/>
  <c r="G23" i="3" s="1"/>
  <c r="R2" i="2"/>
  <c r="G26" i="3" s="1"/>
  <c r="AB3" i="2"/>
  <c r="BC365" i="2"/>
  <c r="AT360" i="2"/>
  <c r="O2" i="2"/>
  <c r="G7" i="3" s="1"/>
  <c r="AE3" i="2"/>
  <c r="AL365" i="2"/>
  <c r="BH365" i="2"/>
  <c r="AZ365" i="2"/>
  <c r="AM365" i="2"/>
  <c r="O365" i="2"/>
  <c r="BB365" i="2"/>
  <c r="AB2" i="2"/>
  <c r="G19" i="3" s="1"/>
  <c r="S3" i="2"/>
  <c r="T2" i="2"/>
  <c r="G10" i="3" s="1"/>
  <c r="U2" i="2"/>
  <c r="G6" i="3" s="1"/>
  <c r="Y3" i="2"/>
  <c r="AN365" i="2"/>
  <c r="AT359" i="2"/>
  <c r="G84" i="3" s="1"/>
  <c r="S365" i="2"/>
  <c r="N3" i="2"/>
  <c r="J122" i="3"/>
  <c r="AD3" i="2"/>
  <c r="Z2" i="2"/>
  <c r="G17" i="3" s="1"/>
  <c r="AH2" i="2"/>
  <c r="G11" i="3" s="1"/>
  <c r="J121" i="3"/>
  <c r="AA2" i="2"/>
  <c r="G18" i="3" s="1"/>
  <c r="U356" i="2"/>
  <c r="G12" i="3" s="1"/>
  <c r="U357" i="2"/>
  <c r="AD2" i="2"/>
  <c r="G8" i="3" s="1"/>
  <c r="BF365" i="2"/>
  <c r="M365" i="2"/>
  <c r="W365" i="2"/>
  <c r="AC365" i="2"/>
  <c r="AT365" i="2"/>
  <c r="N365" i="2"/>
  <c r="AE2" i="2"/>
  <c r="G28" i="3" s="1"/>
  <c r="U3" i="2"/>
  <c r="M2" i="2"/>
  <c r="G15" i="3" s="1"/>
  <c r="M3" i="2"/>
  <c r="AC3" i="2"/>
  <c r="X3" i="2"/>
  <c r="AY365" i="2"/>
  <c r="J124" i="3"/>
  <c r="G32" i="3" l="1"/>
  <c r="D383" i="2"/>
  <c r="D390" i="2"/>
  <c r="D373" i="2"/>
  <c r="D372" i="2"/>
  <c r="D384" i="2"/>
  <c r="D377" i="2"/>
  <c r="D387" i="2"/>
  <c r="D385" i="2"/>
  <c r="D374" i="2"/>
  <c r="D382" i="2"/>
  <c r="D389" i="2"/>
  <c r="D388" i="2"/>
  <c r="D379" i="2"/>
  <c r="B240" i="1"/>
  <c r="D381" i="2"/>
  <c r="D378" i="2"/>
  <c r="D375" i="2"/>
  <c r="D368" i="2"/>
  <c r="D380" i="2"/>
  <c r="D370" i="2"/>
  <c r="D367" i="2"/>
  <c r="B391" i="2"/>
  <c r="B393" i="2" s="1"/>
  <c r="D369" i="2" l="1"/>
  <c r="D391" i="2" s="1"/>
  <c r="D393" i="2" s="1"/>
  <c r="C391" i="2"/>
  <c r="C393" i="2" s="1"/>
  <c r="BI3" i="1" l="1"/>
  <c r="BH3" i="1"/>
  <c r="BG3" i="1"/>
  <c r="BF3" i="1"/>
  <c r="BD3" i="1"/>
  <c r="BB3" i="1"/>
  <c r="BA3" i="1"/>
  <c r="AZ3" i="1"/>
  <c r="AX3" i="1"/>
  <c r="AW3" i="1"/>
  <c r="AV3" i="1"/>
  <c r="AY3" i="1"/>
  <c r="AS3" i="1"/>
  <c r="AR3" i="1"/>
  <c r="AQ3" i="1"/>
  <c r="AM3" i="1"/>
  <c r="AN3" i="1"/>
  <c r="AJ3" i="1"/>
  <c r="AI3" i="1"/>
  <c r="AH3" i="1"/>
  <c r="AG3" i="1"/>
  <c r="AE3" i="1"/>
  <c r="AC3" i="1"/>
  <c r="AB3" i="1"/>
  <c r="AA3" i="1"/>
  <c r="Y3" i="1"/>
  <c r="X3" i="1"/>
  <c r="W3" i="1"/>
  <c r="Z3" i="1"/>
  <c r="U3" i="1"/>
  <c r="T3" i="1"/>
  <c r="S3" i="1"/>
  <c r="R3" i="1"/>
  <c r="P3" i="1"/>
  <c r="N3" i="1"/>
  <c r="O3" i="1"/>
  <c r="M3" i="1"/>
  <c r="BI2" i="1"/>
  <c r="N73" i="3" s="1"/>
  <c r="BH2" i="1"/>
  <c r="N80" i="3" s="1"/>
  <c r="BG2" i="1"/>
  <c r="N67" i="3" s="1"/>
  <c r="BF2" i="1"/>
  <c r="N84" i="3" s="1"/>
  <c r="BB2" i="1"/>
  <c r="N79" i="3" s="1"/>
  <c r="BA2" i="1"/>
  <c r="N66" i="3" s="1"/>
  <c r="AZ2" i="1"/>
  <c r="N68" i="3" s="1"/>
  <c r="AX2" i="1"/>
  <c r="N69" i="3" s="1"/>
  <c r="AW2" i="1"/>
  <c r="N85" i="3" s="1"/>
  <c r="AY2" i="1"/>
  <c r="N71" i="3" s="1"/>
  <c r="AS2" i="1"/>
  <c r="N76" i="3" s="1"/>
  <c r="AQ2" i="1"/>
  <c r="N70" i="3" s="1"/>
  <c r="AM2" i="1"/>
  <c r="N91" i="3" s="1"/>
  <c r="AN2" i="1"/>
  <c r="N81" i="3" s="1"/>
  <c r="J116" i="3"/>
  <c r="J103" i="3"/>
  <c r="J119" i="3"/>
  <c r="J111" i="3"/>
  <c r="J112" i="3"/>
  <c r="J109" i="3"/>
  <c r="J118" i="3"/>
  <c r="J123" i="3"/>
  <c r="J115" i="3"/>
  <c r="BD2" i="1" l="1"/>
  <c r="N90" i="3" s="1"/>
  <c r="AV2" i="1"/>
  <c r="N93" i="3" s="1"/>
  <c r="AR2" i="1"/>
  <c r="N92" i="3" s="1"/>
  <c r="AJ2" i="1" l="1" a="1"/>
  <c r="AJ2" i="1" s="1"/>
  <c r="AI2" i="1" a="1"/>
  <c r="AI2" i="1" s="1"/>
  <c r="N22" i="3" s="1"/>
  <c r="K53" i="3" s="1"/>
  <c r="AH2" i="1" a="1"/>
  <c r="AH2" i="1" s="1"/>
  <c r="N14" i="3" s="1"/>
  <c r="K44" i="3" s="1"/>
  <c r="AG2" i="1" a="1"/>
  <c r="AG2" i="1" s="1"/>
  <c r="AE2" i="1" a="1"/>
  <c r="AE2" i="1" s="1"/>
  <c r="AD2" i="1" a="1"/>
  <c r="AC2" i="1" a="1"/>
  <c r="AC2" i="1" s="1"/>
  <c r="AB2" i="1" a="1"/>
  <c r="AB2" i="1" s="1"/>
  <c r="N9" i="3" s="1"/>
  <c r="K47" i="3" s="1"/>
  <c r="AA2" i="1" a="1"/>
  <c r="AA2" i="1" s="1"/>
  <c r="N10" i="3" s="1"/>
  <c r="K46" i="3" s="1"/>
  <c r="Y2" i="1" a="1"/>
  <c r="Y2" i="1" s="1"/>
  <c r="N17" i="3" s="1"/>
  <c r="K50" i="3" s="1"/>
  <c r="X2" i="1" a="1"/>
  <c r="X2" i="1" s="1"/>
  <c r="Z2" i="1" a="1"/>
  <c r="Z2" i="1" s="1"/>
  <c r="N8" i="3" s="1"/>
  <c r="K43" i="3" s="1"/>
  <c r="U2" i="1" a="1"/>
  <c r="U2" i="1" s="1"/>
  <c r="N13" i="3" s="1"/>
  <c r="K37" i="3" s="1"/>
  <c r="T2" i="1" a="1"/>
  <c r="T2" i="1" s="1"/>
  <c r="N19" i="3" s="1"/>
  <c r="K48" i="3" s="1"/>
  <c r="R2" i="1" a="1"/>
  <c r="R2" i="1" s="1"/>
  <c r="P2" i="1" a="1"/>
  <c r="P2" i="1" s="1"/>
  <c r="N21" i="3" s="1"/>
  <c r="K51" i="3" s="1"/>
  <c r="N2" i="1" a="1"/>
  <c r="N2" i="1" s="1"/>
  <c r="O2" i="1" a="1"/>
  <c r="O2" i="1" s="1"/>
  <c r="M2" i="1" a="1"/>
  <c r="M2" i="1" s="1"/>
  <c r="N12" i="3" l="1"/>
  <c r="K41" i="3" s="1"/>
  <c r="N28" i="3"/>
  <c r="K59" i="3" s="1"/>
  <c r="N15" i="3"/>
  <c r="K40" i="3" s="1"/>
  <c r="N16" i="3"/>
  <c r="K42" i="3" s="1"/>
  <c r="N11" i="3"/>
  <c r="K45" i="3" s="1"/>
  <c r="N25" i="3"/>
  <c r="K52" i="3" s="1"/>
  <c r="N23" i="3"/>
  <c r="K54" i="3" s="1"/>
  <c r="N18" i="3"/>
  <c r="K49" i="3" s="1"/>
  <c r="N29" i="3"/>
  <c r="K56" i="3" s="1"/>
  <c r="W2" i="1" a="1"/>
  <c r="W2" i="1" s="1"/>
  <c r="S2" i="1" a="1"/>
  <c r="S2" i="1" s="1"/>
  <c r="AL3" i="2"/>
  <c r="AL2" i="2"/>
  <c r="G70" i="3" s="1"/>
  <c r="AN2" i="2"/>
  <c r="AM2" i="2"/>
  <c r="AO2" i="2"/>
  <c r="G82" i="3" s="1"/>
  <c r="AQ2" i="2"/>
  <c r="G85" i="3" s="1"/>
  <c r="K116" i="3" s="1"/>
  <c r="AR2" i="2"/>
  <c r="AS2" i="2"/>
  <c r="AT2" i="2"/>
  <c r="G65" i="3" s="1"/>
  <c r="AY2" i="2"/>
  <c r="G73" i="3" s="1"/>
  <c r="K111" i="3" s="1"/>
  <c r="AV2" i="2"/>
  <c r="AW2" i="2"/>
  <c r="G90" i="3" s="1"/>
  <c r="K119" i="3" s="1"/>
  <c r="AX2" i="2"/>
  <c r="G79" i="3" s="1"/>
  <c r="K112" i="3" s="1"/>
  <c r="AZ2" i="2"/>
  <c r="G83" i="3" s="1"/>
  <c r="K113" i="3" s="1"/>
  <c r="BA2" i="2"/>
  <c r="G76" i="3" s="1"/>
  <c r="K108" i="3" s="1"/>
  <c r="BB2" i="2"/>
  <c r="G75" i="3" s="1"/>
  <c r="K114" i="3" s="1"/>
  <c r="BC2" i="2"/>
  <c r="G64" i="3" s="1"/>
  <c r="BD2" i="2"/>
  <c r="BF2" i="2"/>
  <c r="BG2" i="2"/>
  <c r="G68" i="3" s="1"/>
  <c r="K104" i="3" s="1"/>
  <c r="BH2" i="2"/>
  <c r="G80" i="3" s="1"/>
  <c r="K117" i="3" s="1"/>
  <c r="BI2" i="2"/>
  <c r="G62" i="3" s="1"/>
  <c r="K105" i="3" s="1"/>
  <c r="AN3" i="2"/>
  <c r="AM3" i="2"/>
  <c r="AO3" i="2"/>
  <c r="AQ3" i="2"/>
  <c r="AR3" i="2"/>
  <c r="AS3" i="2"/>
  <c r="AT3" i="2"/>
  <c r="AY3" i="2"/>
  <c r="AV3" i="2"/>
  <c r="AW3" i="2"/>
  <c r="AX3" i="2"/>
  <c r="AZ3" i="2"/>
  <c r="BA3" i="2"/>
  <c r="BB3" i="2"/>
  <c r="BC3" i="2"/>
  <c r="BD3" i="2"/>
  <c r="BF3" i="2"/>
  <c r="BG3" i="2"/>
  <c r="BH3" i="2"/>
  <c r="BI3" i="2"/>
  <c r="AT356" i="2"/>
  <c r="G71" i="3" s="1"/>
  <c r="AT357" i="2"/>
  <c r="K106" i="3" l="1"/>
  <c r="G96" i="3"/>
  <c r="G66" i="3"/>
  <c r="K110" i="3" s="1"/>
  <c r="G92" i="3"/>
  <c r="K121" i="3" s="1"/>
  <c r="G77" i="3"/>
  <c r="K118" i="3" s="1"/>
  <c r="G98" i="3"/>
  <c r="K124" i="3" s="1"/>
  <c r="G63" i="3"/>
  <c r="K109" i="3" s="1"/>
  <c r="G97" i="3"/>
  <c r="K123" i="3" s="1"/>
  <c r="N26" i="3"/>
  <c r="K55" i="3" s="1"/>
  <c r="N27" i="3"/>
  <c r="K122" i="3"/>
  <c r="K38" i="3"/>
  <c r="K57" i="3"/>
  <c r="AL202" i="1" l="1"/>
  <c r="N75" i="3"/>
  <c r="AL203" i="1"/>
  <c r="BC211" i="1"/>
  <c r="AT211" i="1"/>
  <c r="AO211" i="1"/>
  <c r="AL211" i="1"/>
  <c r="AD211" i="1"/>
  <c r="BC203" i="1"/>
  <c r="BC202" i="1"/>
  <c r="N82" i="3"/>
  <c r="AD203" i="1"/>
  <c r="AD202" i="1"/>
  <c r="N20" i="3"/>
  <c r="BC3" i="1"/>
  <c r="AT3" i="1"/>
  <c r="AO3" i="1"/>
  <c r="AL3" i="1"/>
  <c r="AD3" i="1"/>
  <c r="AD2" i="1"/>
  <c r="N5" i="3"/>
  <c r="K36" i="3"/>
  <c r="AL2" i="1"/>
  <c r="N64" i="3"/>
  <c r="K103" i="3"/>
  <c r="AO2" i="1"/>
  <c r="N72" i="3"/>
  <c r="K115" i="3"/>
  <c r="AT2" i="1"/>
  <c r="N74" i="3"/>
  <c r="K107" i="3"/>
  <c r="BC2" i="1"/>
  <c r="N62" i="3"/>
  <c r="K101" i="3"/>
  <c r="AZ203" i="1"/>
  <c r="AZ202" i="1"/>
  <c r="N78" i="3"/>
  <c r="AS203" i="1"/>
  <c r="AS202" i="1"/>
  <c r="N89" i="3" s="1"/>
  <c r="U360" i="2"/>
  <c r="U359" i="2"/>
  <c r="G22" i="3"/>
  <c r="AJ357" i="2"/>
  <c r="AJ356" i="2"/>
  <c r="AG357" i="2"/>
  <c r="AG356" i="2"/>
  <c r="G31" i="3"/>
  <c r="T357" i="2"/>
  <c r="T356" i="2"/>
  <c r="G27" i="3"/>
  <c r="AT363" i="2"/>
  <c r="AT362" i="2"/>
  <c r="G93" i="3" s="1"/>
  <c r="BC360" i="2"/>
  <c r="BC359" i="2"/>
  <c r="G94" i="3"/>
  <c r="BI357" i="2"/>
  <c r="BG357" i="2"/>
  <c r="BI356" i="2"/>
  <c r="G69" i="3"/>
  <c r="BG356" i="2"/>
  <c r="G86" i="3"/>
  <c r="BF357" i="2"/>
  <c r="BF356" i="2"/>
  <c r="G91" i="3"/>
  <c r="AS357" i="2"/>
  <c r="AS356" i="2"/>
  <c r="G87" i="3"/>
  <c r="AN357" i="2"/>
  <c r="AN356" i="2"/>
  <c r="G74" i="3"/>
  <c r="Z203" i="1" l="1"/>
  <c r="Z202" i="1"/>
  <c r="N24" i="3"/>
  <c r="AZ206" i="1"/>
  <c r="AZ205" i="1"/>
  <c r="N87" i="3" s="1"/>
  <c r="AY203" i="1"/>
  <c r="AY202" i="1"/>
  <c r="N83" i="3"/>
  <c r="AU203" i="1"/>
  <c r="AU202" i="1"/>
  <c r="N77" i="3"/>
  <c r="AL206" i="1"/>
  <c r="AL205" i="1"/>
  <c r="N86" i="3" s="1"/>
  <c r="AY357" i="2"/>
  <c r="AY356" i="2"/>
  <c r="G88" i="3"/>
  <c r="AU357" i="2"/>
  <c r="AU356" i="2"/>
  <c r="G78" i="3"/>
  <c r="AL357" i="2"/>
  <c r="AL356" i="2"/>
  <c r="G89" i="3"/>
</calcChain>
</file>

<file path=xl/sharedStrings.xml><?xml version="1.0" encoding="utf-8"?>
<sst xmlns="http://schemas.openxmlformats.org/spreadsheetml/2006/main" count="3138" uniqueCount="905">
  <si>
    <t>M</t>
  </si>
  <si>
    <t>F</t>
  </si>
  <si>
    <t>Pos</t>
  </si>
  <si>
    <t>Vet</t>
  </si>
  <si>
    <t>No.</t>
  </si>
  <si>
    <t>Time</t>
  </si>
  <si>
    <t>Name</t>
  </si>
  <si>
    <t>Surname</t>
  </si>
  <si>
    <t>Cat.</t>
  </si>
  <si>
    <t>Club</t>
  </si>
  <si>
    <t>M/F</t>
  </si>
  <si>
    <t>MEN</t>
  </si>
  <si>
    <t>Score</t>
  </si>
  <si>
    <t>Points</t>
  </si>
  <si>
    <t>WOMEN</t>
  </si>
  <si>
    <t>OVERALL</t>
  </si>
  <si>
    <t>VET MEN</t>
  </si>
  <si>
    <t>VET WOMEN</t>
  </si>
  <si>
    <t>Cat</t>
  </si>
  <si>
    <t>Race</t>
  </si>
  <si>
    <t>B-TEAM</t>
  </si>
  <si>
    <t>C-TEAM</t>
  </si>
  <si>
    <t>D-TEAM</t>
  </si>
  <si>
    <t>BRX</t>
  </si>
  <si>
    <t>HPX</t>
  </si>
  <si>
    <t>ORH</t>
  </si>
  <si>
    <t>ROY</t>
  </si>
  <si>
    <t>TPK</t>
  </si>
  <si>
    <t>Broxbourne Running Club</t>
  </si>
  <si>
    <t>Herts Phoenix AC</t>
  </si>
  <si>
    <t>Royston Runners</t>
  </si>
  <si>
    <t>Trent Park Running Club</t>
  </si>
  <si>
    <t>Orion Harriers</t>
  </si>
  <si>
    <t>B&amp;D</t>
  </si>
  <si>
    <t>BSRC</t>
  </si>
  <si>
    <t>FVS</t>
  </si>
  <si>
    <t>GCR</t>
  </si>
  <si>
    <t>NHRR</t>
  </si>
  <si>
    <t>SAS</t>
  </si>
  <si>
    <t>Garden City Runners</t>
  </si>
  <si>
    <t>St Albans Striders</t>
  </si>
  <si>
    <t>Barnet &amp; District AC</t>
  </si>
  <si>
    <t>Fairlands Valley Spartans</t>
  </si>
  <si>
    <t>North Herts Road Runners</t>
  </si>
  <si>
    <t>Bishop Stortford Running Club</t>
  </si>
  <si>
    <t>SAS 'B'</t>
  </si>
  <si>
    <t>GCR 'B'</t>
  </si>
  <si>
    <t>SAS 'C'</t>
  </si>
  <si>
    <t>GCR 'C'</t>
  </si>
  <si>
    <t>EDM</t>
  </si>
  <si>
    <t>Edmonton Running Club</t>
  </si>
  <si>
    <t>Hitchin Running Club</t>
  </si>
  <si>
    <t>SNH</t>
  </si>
  <si>
    <t>Stevenage &amp; North Herts AC</t>
  </si>
  <si>
    <t>FVS 'B'</t>
  </si>
  <si>
    <t>FRE</t>
  </si>
  <si>
    <t>Freedom Tri</t>
  </si>
  <si>
    <t>Harpendon Arrows</t>
  </si>
  <si>
    <t>OVERALL VETS</t>
  </si>
  <si>
    <t>SS</t>
  </si>
  <si>
    <t>Stevenage Striders</t>
  </si>
  <si>
    <t>HRP</t>
  </si>
  <si>
    <t>HRC</t>
  </si>
  <si>
    <t>WAT</t>
  </si>
  <si>
    <t>Watford Joggers</t>
  </si>
  <si>
    <t>WJ</t>
  </si>
  <si>
    <t>Ware Joggers</t>
  </si>
  <si>
    <t>HRTC</t>
  </si>
  <si>
    <t>Total</t>
  </si>
  <si>
    <t>Dacorum AC</t>
  </si>
  <si>
    <t>DAC</t>
  </si>
  <si>
    <t>EC</t>
  </si>
  <si>
    <t>Enfield Chasers</t>
  </si>
  <si>
    <t>Harlow Run &amp; Tri Club</t>
  </si>
  <si>
    <t>B&amp;D 'B'</t>
  </si>
  <si>
    <t>Lucy</t>
  </si>
  <si>
    <t>S</t>
  </si>
  <si>
    <t>Christina</t>
  </si>
  <si>
    <t>Durbin</t>
  </si>
  <si>
    <t>Alicia</t>
  </si>
  <si>
    <t>Found</t>
  </si>
  <si>
    <t>Hannah</t>
  </si>
  <si>
    <t>Cooke</t>
  </si>
  <si>
    <t>Jess</t>
  </si>
  <si>
    <t>Alex</t>
  </si>
  <si>
    <t>Crocker</t>
  </si>
  <si>
    <t>Christine</t>
  </si>
  <si>
    <t>Evans</t>
  </si>
  <si>
    <t>Charlotte</t>
  </si>
  <si>
    <t>Michael</t>
  </si>
  <si>
    <t>Moore</t>
  </si>
  <si>
    <t>Bethan</t>
  </si>
  <si>
    <t>Jones</t>
  </si>
  <si>
    <t>Robyn</t>
  </si>
  <si>
    <t>Barfield</t>
  </si>
  <si>
    <t>Romy</t>
  </si>
  <si>
    <t>Sydney</t>
  </si>
  <si>
    <t>Harriet</t>
  </si>
  <si>
    <t>Cruickshank</t>
  </si>
  <si>
    <t>Anna</t>
  </si>
  <si>
    <t>Megan</t>
  </si>
  <si>
    <t>Nicola</t>
  </si>
  <si>
    <t>Pearson</t>
  </si>
  <si>
    <t>Ella</t>
  </si>
  <si>
    <t>Daisy</t>
  </si>
  <si>
    <t>Jessica</t>
  </si>
  <si>
    <t>Clarke</t>
  </si>
  <si>
    <t>Samantha</t>
  </si>
  <si>
    <t>Rose</t>
  </si>
  <si>
    <t>Gemma</t>
  </si>
  <si>
    <t>Smith</t>
  </si>
  <si>
    <t>Ellen</t>
  </si>
  <si>
    <t>Ilott</t>
  </si>
  <si>
    <t>Eva</t>
  </si>
  <si>
    <t>Dixon</t>
  </si>
  <si>
    <t>U 20</t>
  </si>
  <si>
    <t>Isla</t>
  </si>
  <si>
    <t>Threlfall</t>
  </si>
  <si>
    <t>Emily</t>
  </si>
  <si>
    <t>Kate</t>
  </si>
  <si>
    <t>V 45</t>
  </si>
  <si>
    <t>Claire</t>
  </si>
  <si>
    <t>Hallissey</t>
  </si>
  <si>
    <t>V 35</t>
  </si>
  <si>
    <t>Rhia</t>
  </si>
  <si>
    <t>Botha</t>
  </si>
  <si>
    <t>Clark</t>
  </si>
  <si>
    <t>Caroline</t>
  </si>
  <si>
    <t>Jaggard</t>
  </si>
  <si>
    <t>Hale</t>
  </si>
  <si>
    <t>V 55</t>
  </si>
  <si>
    <t>Tungatt</t>
  </si>
  <si>
    <t>Rachel</t>
  </si>
  <si>
    <t>Dervish</t>
  </si>
  <si>
    <t>Katie</t>
  </si>
  <si>
    <t>Paula</t>
  </si>
  <si>
    <t>Marshall</t>
  </si>
  <si>
    <t>Aisling</t>
  </si>
  <si>
    <t>Patterson</t>
  </si>
  <si>
    <t>Sarah</t>
  </si>
  <si>
    <t>Roberts</t>
  </si>
  <si>
    <t>Sue</t>
  </si>
  <si>
    <t>Thomas</t>
  </si>
  <si>
    <t>Karen</t>
  </si>
  <si>
    <t>Lyons</t>
  </si>
  <si>
    <t>Marilyn</t>
  </si>
  <si>
    <t>Martin</t>
  </si>
  <si>
    <t>Phillips</t>
  </si>
  <si>
    <t>Wendy</t>
  </si>
  <si>
    <t>Walsh</t>
  </si>
  <si>
    <t>Ward</t>
  </si>
  <si>
    <t>V 65</t>
  </si>
  <si>
    <t>Marie</t>
  </si>
  <si>
    <t>Colucci</t>
  </si>
  <si>
    <t>Joanna</t>
  </si>
  <si>
    <t>Francis</t>
  </si>
  <si>
    <t>Jo</t>
  </si>
  <si>
    <t>Davies</t>
  </si>
  <si>
    <t>Isabel</t>
  </si>
  <si>
    <t>Green</t>
  </si>
  <si>
    <t>Laura</t>
  </si>
  <si>
    <t>Serena</t>
  </si>
  <si>
    <t>Theodosia</t>
  </si>
  <si>
    <t>Zoe</t>
  </si>
  <si>
    <t>Taylor</t>
  </si>
  <si>
    <t>Aimee</t>
  </si>
  <si>
    <t>Peacock</t>
  </si>
  <si>
    <t>Plumb</t>
  </si>
  <si>
    <t>Kathy</t>
  </si>
  <si>
    <t>Dominy</t>
  </si>
  <si>
    <t>Ai-Seng</t>
  </si>
  <si>
    <t>Paul</t>
  </si>
  <si>
    <t>Felicity</t>
  </si>
  <si>
    <t>Wadley</t>
  </si>
  <si>
    <t>Michelle</t>
  </si>
  <si>
    <t>Hyde</t>
  </si>
  <si>
    <t>Sophie</t>
  </si>
  <si>
    <t>Brown</t>
  </si>
  <si>
    <t>Johanna</t>
  </si>
  <si>
    <t>Houlahan</t>
  </si>
  <si>
    <t>Kelly</t>
  </si>
  <si>
    <t>O'Connor</t>
  </si>
  <si>
    <t>Power</t>
  </si>
  <si>
    <t>Didi</t>
  </si>
  <si>
    <t>Petit de la Roche</t>
  </si>
  <si>
    <t>Katka</t>
  </si>
  <si>
    <t>Quinn</t>
  </si>
  <si>
    <t>Gilligan</t>
  </si>
  <si>
    <t>Jennifer</t>
  </si>
  <si>
    <t>Vitoria</t>
  </si>
  <si>
    <t>Wilkinson</t>
  </si>
  <si>
    <t>Walker</t>
  </si>
  <si>
    <t>Victoria</t>
  </si>
  <si>
    <t>Kinsella</t>
  </si>
  <si>
    <t>Emmerson</t>
  </si>
  <si>
    <t>Morgan</t>
  </si>
  <si>
    <t>Bartlett</t>
  </si>
  <si>
    <t>Ruth</t>
  </si>
  <si>
    <t>Hunt</t>
  </si>
  <si>
    <t>Sharon</t>
  </si>
  <si>
    <t>Judy</t>
  </si>
  <si>
    <t>King</t>
  </si>
  <si>
    <t>Penny</t>
  </si>
  <si>
    <t>Schenkel</t>
  </si>
  <si>
    <t>Elizabeth</t>
  </si>
  <si>
    <t>Whitmore</t>
  </si>
  <si>
    <t>Mumford</t>
  </si>
  <si>
    <t>Clare</t>
  </si>
  <si>
    <t>Anneli</t>
  </si>
  <si>
    <t>Sydenham</t>
  </si>
  <si>
    <t>Allen</t>
  </si>
  <si>
    <t>Emma</t>
  </si>
  <si>
    <t>Sam</t>
  </si>
  <si>
    <t>Gentry</t>
  </si>
  <si>
    <t>Jane</t>
  </si>
  <si>
    <t>Crowley</t>
  </si>
  <si>
    <t>Parker</t>
  </si>
  <si>
    <t>Chrissie</t>
  </si>
  <si>
    <t>Joanne</t>
  </si>
  <si>
    <t>Alexander</t>
  </si>
  <si>
    <t>Chapman</t>
  </si>
  <si>
    <t>Anne</t>
  </si>
  <si>
    <t>Wood</t>
  </si>
  <si>
    <t>Watts</t>
  </si>
  <si>
    <t>Sally</t>
  </si>
  <si>
    <t>Amanda</t>
  </si>
  <si>
    <t>Vickers</t>
  </si>
  <si>
    <t>Pattison</t>
  </si>
  <si>
    <t>* indicates 2nd claim</t>
  </si>
  <si>
    <t>NHRR 'B'</t>
  </si>
  <si>
    <t>SS 'B'</t>
  </si>
  <si>
    <t>TPK 'B'</t>
  </si>
  <si>
    <t>Bell</t>
  </si>
  <si>
    <t>Bradley</t>
  </si>
  <si>
    <t>Birch</t>
  </si>
  <si>
    <t>Waddington</t>
  </si>
  <si>
    <t>Westley</t>
  </si>
  <si>
    <t>Lindsey</t>
  </si>
  <si>
    <t>Adam</t>
  </si>
  <si>
    <t>Danny</t>
  </si>
  <si>
    <t>Figg</t>
  </si>
  <si>
    <t>Liam</t>
  </si>
  <si>
    <t>Struwe</t>
  </si>
  <si>
    <t>Luke</t>
  </si>
  <si>
    <t>Barker</t>
  </si>
  <si>
    <t>Ben</t>
  </si>
  <si>
    <t>Sewell</t>
  </si>
  <si>
    <t>Croft</t>
  </si>
  <si>
    <t>Matthew</t>
  </si>
  <si>
    <t>Bowman</t>
  </si>
  <si>
    <t>Mark</t>
  </si>
  <si>
    <t>Baines*</t>
  </si>
  <si>
    <t>Joe</t>
  </si>
  <si>
    <t>Conor</t>
  </si>
  <si>
    <t>Tom</t>
  </si>
  <si>
    <t>Combe</t>
  </si>
  <si>
    <t>Abdullah</t>
  </si>
  <si>
    <t>Athar</t>
  </si>
  <si>
    <t>James</t>
  </si>
  <si>
    <t>Ian</t>
  </si>
  <si>
    <t>Perrins</t>
  </si>
  <si>
    <t>Jamie</t>
  </si>
  <si>
    <t>Callan</t>
  </si>
  <si>
    <t>Daniel</t>
  </si>
  <si>
    <t>Nick</t>
  </si>
  <si>
    <t>Gill</t>
  </si>
  <si>
    <t>Charlie</t>
  </si>
  <si>
    <t>White</t>
  </si>
  <si>
    <t>Stephen</t>
  </si>
  <si>
    <t>Yates</t>
  </si>
  <si>
    <t>Andrew</t>
  </si>
  <si>
    <t>David</t>
  </si>
  <si>
    <t>William</t>
  </si>
  <si>
    <t>Caunce</t>
  </si>
  <si>
    <t>Jonathan</t>
  </si>
  <si>
    <t>Derrick</t>
  </si>
  <si>
    <t>Tim</t>
  </si>
  <si>
    <t>Iain</t>
  </si>
  <si>
    <t>Peter</t>
  </si>
  <si>
    <t>Males</t>
  </si>
  <si>
    <t>Richard</t>
  </si>
  <si>
    <t>Stafford</t>
  </si>
  <si>
    <t>Sean</t>
  </si>
  <si>
    <t>Chris</t>
  </si>
  <si>
    <t>Holton</t>
  </si>
  <si>
    <t>Hobson</t>
  </si>
  <si>
    <t>Fisher</t>
  </si>
  <si>
    <t>Owen</t>
  </si>
  <si>
    <t>O'Neill</t>
  </si>
  <si>
    <t>Pawel</t>
  </si>
  <si>
    <t>Bogacki</t>
  </si>
  <si>
    <t>Dan</t>
  </si>
  <si>
    <t>Morris</t>
  </si>
  <si>
    <t>Andy</t>
  </si>
  <si>
    <t>Germany</t>
  </si>
  <si>
    <t>Jake</t>
  </si>
  <si>
    <t>Hill</t>
  </si>
  <si>
    <t>Dom</t>
  </si>
  <si>
    <t>Russell</t>
  </si>
  <si>
    <t>Cook</t>
  </si>
  <si>
    <t>Lambert</t>
  </si>
  <si>
    <t>Dylan</t>
  </si>
  <si>
    <t>Lee</t>
  </si>
  <si>
    <t>McGeehan</t>
  </si>
  <si>
    <t>Jean-Luc</t>
  </si>
  <si>
    <t>Whipp</t>
  </si>
  <si>
    <t>Christopher</t>
  </si>
  <si>
    <t>Bradnam</t>
  </si>
  <si>
    <t xml:space="preserve">Mark </t>
  </si>
  <si>
    <t>Dunthorne</t>
  </si>
  <si>
    <t>Liddle</t>
  </si>
  <si>
    <t>Neil</t>
  </si>
  <si>
    <t>Jack</t>
  </si>
  <si>
    <t>Archie</t>
  </si>
  <si>
    <t>Gilbey</t>
  </si>
  <si>
    <t>Lewis</t>
  </si>
  <si>
    <t>Harry</t>
  </si>
  <si>
    <t>Woods</t>
  </si>
  <si>
    <t>Wallis</t>
  </si>
  <si>
    <t>John</t>
  </si>
  <si>
    <t>Jay</t>
  </si>
  <si>
    <t>Papa</t>
  </si>
  <si>
    <t>Max</t>
  </si>
  <si>
    <t>Edward</t>
  </si>
  <si>
    <t>Isaac</t>
  </si>
  <si>
    <t>Ted</t>
  </si>
  <si>
    <t>Allaway</t>
  </si>
  <si>
    <t>Thomson</t>
  </si>
  <si>
    <t>Leo</t>
  </si>
  <si>
    <t>Samuels</t>
  </si>
  <si>
    <t>Graham</t>
  </si>
  <si>
    <t>V 40</t>
  </si>
  <si>
    <t>Buckle</t>
  </si>
  <si>
    <t>Kevin</t>
  </si>
  <si>
    <t>Akerman</t>
  </si>
  <si>
    <t>Brennan</t>
  </si>
  <si>
    <t>Mike</t>
  </si>
  <si>
    <t>Matt</t>
  </si>
  <si>
    <t>Ryan</t>
  </si>
  <si>
    <t>Simon</t>
  </si>
  <si>
    <t>Weir</t>
  </si>
  <si>
    <t>Steven</t>
  </si>
  <si>
    <t>Diffey</t>
  </si>
  <si>
    <t>Timothy</t>
  </si>
  <si>
    <t>Brignall</t>
  </si>
  <si>
    <t>Axam</t>
  </si>
  <si>
    <t>Newton</t>
  </si>
  <si>
    <t>Baker</t>
  </si>
  <si>
    <t>Marc</t>
  </si>
  <si>
    <t>Burne</t>
  </si>
  <si>
    <t>Andrews</t>
  </si>
  <si>
    <t>Herbie</t>
  </si>
  <si>
    <t>Hopkins</t>
  </si>
  <si>
    <t>Newman</t>
  </si>
  <si>
    <t>Sheffield</t>
  </si>
  <si>
    <t>Jonathon</t>
  </si>
  <si>
    <t xml:space="preserve">Richard </t>
  </si>
  <si>
    <t>Longley</t>
  </si>
  <si>
    <t>Pete</t>
  </si>
  <si>
    <t>McKenzie</t>
  </si>
  <si>
    <t>Higgs</t>
  </si>
  <si>
    <t>Dungate</t>
  </si>
  <si>
    <t>Edwards</t>
  </si>
  <si>
    <t>Johnathan</t>
  </si>
  <si>
    <t>Gray</t>
  </si>
  <si>
    <t>Ollie</t>
  </si>
  <si>
    <t>Terry</t>
  </si>
  <si>
    <t>Sawyer</t>
  </si>
  <si>
    <t>Alan</t>
  </si>
  <si>
    <t>Haynes</t>
  </si>
  <si>
    <t>Eden</t>
  </si>
  <si>
    <t>Brian</t>
  </si>
  <si>
    <t>Witham</t>
  </si>
  <si>
    <t>Kelvin</t>
  </si>
  <si>
    <t>Southgate</t>
  </si>
  <si>
    <t>Craig</t>
  </si>
  <si>
    <t>Scales</t>
  </si>
  <si>
    <t>Elmer</t>
  </si>
  <si>
    <t>Keith</t>
  </si>
  <si>
    <t>Bannon</t>
  </si>
  <si>
    <t>Stuart</t>
  </si>
  <si>
    <t>Richardson</t>
  </si>
  <si>
    <t>Rob</t>
  </si>
  <si>
    <t>Scanlon</t>
  </si>
  <si>
    <t>Graeme</t>
  </si>
  <si>
    <t>Meadows</t>
  </si>
  <si>
    <t>Duncan</t>
  </si>
  <si>
    <t>Godfrey</t>
  </si>
  <si>
    <t xml:space="preserve">Adam </t>
  </si>
  <si>
    <t>Phil</t>
  </si>
  <si>
    <t>Eric</t>
  </si>
  <si>
    <t>Steve</t>
  </si>
  <si>
    <t>Grant</t>
  </si>
  <si>
    <t>Scott</t>
  </si>
  <si>
    <t>Neal</t>
  </si>
  <si>
    <t>Ed</t>
  </si>
  <si>
    <t>De Los Rios</t>
  </si>
  <si>
    <t>V 50</t>
  </si>
  <si>
    <t>Sambridge</t>
  </si>
  <si>
    <t>Guy</t>
  </si>
  <si>
    <t>Makowski</t>
  </si>
  <si>
    <t>Bob</t>
  </si>
  <si>
    <t>Glasgow</t>
  </si>
  <si>
    <t>Darren</t>
  </si>
  <si>
    <t>Kris</t>
  </si>
  <si>
    <t>Mitchell</t>
  </si>
  <si>
    <t>Casserley</t>
  </si>
  <si>
    <t>Giancarlo</t>
  </si>
  <si>
    <t>Maccini</t>
  </si>
  <si>
    <t>Koloko</t>
  </si>
  <si>
    <t>Wilson</t>
  </si>
  <si>
    <t>Bowie</t>
  </si>
  <si>
    <t>Bacon</t>
  </si>
  <si>
    <t>Dennis</t>
  </si>
  <si>
    <t>Marcus</t>
  </si>
  <si>
    <t>Anthony</t>
  </si>
  <si>
    <t>Simmons</t>
  </si>
  <si>
    <t>Carl</t>
  </si>
  <si>
    <t>Whay</t>
  </si>
  <si>
    <t>Wheeler</t>
  </si>
  <si>
    <t>Howard</t>
  </si>
  <si>
    <t>Bullen</t>
  </si>
  <si>
    <t>Robert</t>
  </si>
  <si>
    <t>Gavin</t>
  </si>
  <si>
    <t>Clifton</t>
  </si>
  <si>
    <t>March</t>
  </si>
  <si>
    <t>Ross</t>
  </si>
  <si>
    <t>Ebsworth</t>
  </si>
  <si>
    <t>Haigh</t>
  </si>
  <si>
    <t>Ellis</t>
  </si>
  <si>
    <t>Orr</t>
  </si>
  <si>
    <t>Crawley</t>
  </si>
  <si>
    <t>Jim</t>
  </si>
  <si>
    <t>Tony</t>
  </si>
  <si>
    <t>Alabaster</t>
  </si>
  <si>
    <t>Karl</t>
  </si>
  <si>
    <t>Vincent</t>
  </si>
  <si>
    <t>Shreeve</t>
  </si>
  <si>
    <t>Pickard</t>
  </si>
  <si>
    <t>Goosetree</t>
  </si>
  <si>
    <t>Sutherland</t>
  </si>
  <si>
    <t xml:space="preserve">Frank </t>
  </si>
  <si>
    <t>V 60</t>
  </si>
  <si>
    <t>Ralph</t>
  </si>
  <si>
    <t>Ernesto</t>
  </si>
  <si>
    <t>Johnson</t>
  </si>
  <si>
    <t>Jerry</t>
  </si>
  <si>
    <t>Bryan</t>
  </si>
  <si>
    <t>Arnold</t>
  </si>
  <si>
    <t>McLellan</t>
  </si>
  <si>
    <t>Colin</t>
  </si>
  <si>
    <t>Braybrook</t>
  </si>
  <si>
    <t>Trevor</t>
  </si>
  <si>
    <t>Mason</t>
  </si>
  <si>
    <t>Callaghan</t>
  </si>
  <si>
    <t>Westcough</t>
  </si>
  <si>
    <t>Blackaller</t>
  </si>
  <si>
    <t>Aitchison</t>
  </si>
  <si>
    <t>Flynn</t>
  </si>
  <si>
    <t>Robson</t>
  </si>
  <si>
    <t>Honnywill</t>
  </si>
  <si>
    <t>Pickering</t>
  </si>
  <si>
    <t>Robin</t>
  </si>
  <si>
    <t>Cattle</t>
  </si>
  <si>
    <t>Ray</t>
  </si>
  <si>
    <t>Russ</t>
  </si>
  <si>
    <t>Holgate</t>
  </si>
  <si>
    <t>Desmond</t>
  </si>
  <si>
    <t>V 70</t>
  </si>
  <si>
    <t>Chas</t>
  </si>
  <si>
    <t>Ken</t>
  </si>
  <si>
    <t>WJ 'B'</t>
  </si>
  <si>
    <t>BSRC 'B'</t>
  </si>
  <si>
    <t>GCR 'D'</t>
  </si>
  <si>
    <t>Brad</t>
  </si>
  <si>
    <t>2025 MID WEEK LEAGUE sponsored by</t>
  </si>
  <si>
    <t>Hoa</t>
  </si>
  <si>
    <t>Jolly</t>
  </si>
  <si>
    <t>Errington</t>
  </si>
  <si>
    <t>GVH</t>
  </si>
  <si>
    <t>SPX</t>
  </si>
  <si>
    <t>Gade Valley Harriers</t>
  </si>
  <si>
    <t>Stevenage Phoenix</t>
  </si>
  <si>
    <t>2026 MID WEEK LEAGUE sponsored by</t>
  </si>
  <si>
    <t>Mob Match - WGC 6k - Thursday 9th July 2026</t>
  </si>
  <si>
    <t>Burgham</t>
  </si>
  <si>
    <t>?</t>
  </si>
  <si>
    <t>Samuel</t>
  </si>
  <si>
    <t>Carr</t>
  </si>
  <si>
    <t>McSherry</t>
  </si>
  <si>
    <t>Bennett</t>
  </si>
  <si>
    <t>Kutner</t>
  </si>
  <si>
    <t>Dennell</t>
  </si>
  <si>
    <t>Fraser</t>
  </si>
  <si>
    <t>Charlton</t>
  </si>
  <si>
    <t>Nicholson</t>
  </si>
  <si>
    <t>Masters</t>
  </si>
  <si>
    <t>Foxwell</t>
  </si>
  <si>
    <t>Tommy</t>
  </si>
  <si>
    <t>Harmer</t>
  </si>
  <si>
    <t>Calum</t>
  </si>
  <si>
    <t>Paine</t>
  </si>
  <si>
    <t>Tomlinson</t>
  </si>
  <si>
    <t>Petch Cooper</t>
  </si>
  <si>
    <t>Hoole</t>
  </si>
  <si>
    <t>Clare-Paule</t>
  </si>
  <si>
    <t>Viktors</t>
  </si>
  <si>
    <t>Snicarevs</t>
  </si>
  <si>
    <t>Damien</t>
  </si>
  <si>
    <t>Pantling</t>
  </si>
  <si>
    <t>Connell</t>
  </si>
  <si>
    <t>Hornblow</t>
  </si>
  <si>
    <t>Loubenski</t>
  </si>
  <si>
    <t>Marchione</t>
  </si>
  <si>
    <t>Renney</t>
  </si>
  <si>
    <t>Bennett-Halliday</t>
  </si>
  <si>
    <t>Boughton</t>
  </si>
  <si>
    <t>Rees</t>
  </si>
  <si>
    <t>Hindlaugh</t>
  </si>
  <si>
    <t>Marco</t>
  </si>
  <si>
    <t>Benitaz</t>
  </si>
  <si>
    <t>Arron</t>
  </si>
  <si>
    <t>Ellerby</t>
  </si>
  <si>
    <t>Grieveson</t>
  </si>
  <si>
    <t>Giles</t>
  </si>
  <si>
    <t>Broughton</t>
  </si>
  <si>
    <t>Cahuzac</t>
  </si>
  <si>
    <t>Ringguth</t>
  </si>
  <si>
    <t>Nathan</t>
  </si>
  <si>
    <t>Hodge</t>
  </si>
  <si>
    <t>Warren</t>
  </si>
  <si>
    <t>Ilsley</t>
  </si>
  <si>
    <t>Rogerson</t>
  </si>
  <si>
    <t>Ackery</t>
  </si>
  <si>
    <t>Worrell</t>
  </si>
  <si>
    <t>Mead</t>
  </si>
  <si>
    <t>Aiden</t>
  </si>
  <si>
    <t>Rogers</t>
  </si>
  <si>
    <t>Harrington</t>
  </si>
  <si>
    <t>Pike</t>
  </si>
  <si>
    <t>Clark*</t>
  </si>
  <si>
    <t>Lowe</t>
  </si>
  <si>
    <t>Hogg</t>
  </si>
  <si>
    <t>Powell</t>
  </si>
  <si>
    <t>Gallagher</t>
  </si>
  <si>
    <t>Thorpe</t>
  </si>
  <si>
    <t>Shuker</t>
  </si>
  <si>
    <t>Kennedy</t>
  </si>
  <si>
    <t>Collings</t>
  </si>
  <si>
    <t>-</t>
  </si>
  <si>
    <t>Guest</t>
  </si>
  <si>
    <t>Dry</t>
  </si>
  <si>
    <t>Mayhew</t>
  </si>
  <si>
    <t>Linden</t>
  </si>
  <si>
    <t>Bryson</t>
  </si>
  <si>
    <t>McMillan</t>
  </si>
  <si>
    <t>Hind</t>
  </si>
  <si>
    <t>Gareth</t>
  </si>
  <si>
    <t>Tucker</t>
  </si>
  <si>
    <t>Beazley</t>
  </si>
  <si>
    <t>Sarhan</t>
  </si>
  <si>
    <t>Rahman</t>
  </si>
  <si>
    <t>Spicer</t>
  </si>
  <si>
    <t>Carroll</t>
  </si>
  <si>
    <t>Crispin</t>
  </si>
  <si>
    <t>Wells</t>
  </si>
  <si>
    <t>Matussa</t>
  </si>
  <si>
    <t>De Clerck</t>
  </si>
  <si>
    <t>Somerset</t>
  </si>
  <si>
    <t>Hadden*</t>
  </si>
  <si>
    <t>Jarvis</t>
  </si>
  <si>
    <t>Markus</t>
  </si>
  <si>
    <t>Jenni</t>
  </si>
  <si>
    <t>Garth</t>
  </si>
  <si>
    <t>Delve</t>
  </si>
  <si>
    <t>Herron</t>
  </si>
  <si>
    <t>Hathaway</t>
  </si>
  <si>
    <t>Birnie</t>
  </si>
  <si>
    <t>Daniels</t>
  </si>
  <si>
    <t>Roland</t>
  </si>
  <si>
    <t>Kendall</t>
  </si>
  <si>
    <t>Jody</t>
  </si>
  <si>
    <t>Wilkin</t>
  </si>
  <si>
    <t>Easton</t>
  </si>
  <si>
    <t>Bishop</t>
  </si>
  <si>
    <t>Farrar</t>
  </si>
  <si>
    <t>Bernie</t>
  </si>
  <si>
    <t>Barnaby</t>
  </si>
  <si>
    <t>Kirk</t>
  </si>
  <si>
    <t>Crudgington</t>
  </si>
  <si>
    <t>Russell*</t>
  </si>
  <si>
    <t>Price</t>
  </si>
  <si>
    <t>Terrell</t>
  </si>
  <si>
    <t>Senior</t>
  </si>
  <si>
    <t>Forster</t>
  </si>
  <si>
    <t>Allan</t>
  </si>
  <si>
    <t>Gittins</t>
  </si>
  <si>
    <t>Freeman</t>
  </si>
  <si>
    <t>Eamonn</t>
  </si>
  <si>
    <t>Foy</t>
  </si>
  <si>
    <t>Boylan</t>
  </si>
  <si>
    <t>Vince</t>
  </si>
  <si>
    <t>Bill</t>
  </si>
  <si>
    <t>Hawes</t>
  </si>
  <si>
    <t>Standley</t>
  </si>
  <si>
    <t>O'Hara</t>
  </si>
  <si>
    <t>Bowen</t>
  </si>
  <si>
    <t>Whitehead</t>
  </si>
  <si>
    <t>Webber</t>
  </si>
  <si>
    <t>Burden</t>
  </si>
  <si>
    <t>Melling</t>
  </si>
  <si>
    <t>Snowden</t>
  </si>
  <si>
    <t>Jeremy</t>
  </si>
  <si>
    <t>Beales</t>
  </si>
  <si>
    <t>Hawkes</t>
  </si>
  <si>
    <t>Newing</t>
  </si>
  <si>
    <t>Mansfield</t>
  </si>
  <si>
    <t>Watt</t>
  </si>
  <si>
    <t>Anatole</t>
  </si>
  <si>
    <t>Ransom</t>
  </si>
  <si>
    <t>Riddell</t>
  </si>
  <si>
    <t>Snowdon</t>
  </si>
  <si>
    <t>Sparks</t>
  </si>
  <si>
    <t>Randall</t>
  </si>
  <si>
    <t>Branham</t>
  </si>
  <si>
    <t>Hodgson</t>
  </si>
  <si>
    <t>Shane</t>
  </si>
  <si>
    <t>Tomlinson*</t>
  </si>
  <si>
    <t>Hogan</t>
  </si>
  <si>
    <t>Dawid</t>
  </si>
  <si>
    <t>Szulc</t>
  </si>
  <si>
    <t>Shing</t>
  </si>
  <si>
    <t>Man</t>
  </si>
  <si>
    <t>Garry</t>
  </si>
  <si>
    <t>Coxall</t>
  </si>
  <si>
    <t>Weston</t>
  </si>
  <si>
    <t>Marius</t>
  </si>
  <si>
    <t>Van Der Lith</t>
  </si>
  <si>
    <t>Ashcroft</t>
  </si>
  <si>
    <t>Brendan</t>
  </si>
  <si>
    <t>Dempsey</t>
  </si>
  <si>
    <t>Frank</t>
  </si>
  <si>
    <t>Tremaine</t>
  </si>
  <si>
    <t>Fogden</t>
  </si>
  <si>
    <t>Brett</t>
  </si>
  <si>
    <t>Moorcroft</t>
  </si>
  <si>
    <t>Levy</t>
  </si>
  <si>
    <t>Clarabut</t>
  </si>
  <si>
    <t>Mann</t>
  </si>
  <si>
    <t>Cullen</t>
  </si>
  <si>
    <t>Sharman</t>
  </si>
  <si>
    <t>Wardle</t>
  </si>
  <si>
    <t>Selby</t>
  </si>
  <si>
    <t>Giffen</t>
  </si>
  <si>
    <t>Jousiffe</t>
  </si>
  <si>
    <t>Lozeau</t>
  </si>
  <si>
    <t>Derek</t>
  </si>
  <si>
    <t>Dutchburn</t>
  </si>
  <si>
    <t>Cotter</t>
  </si>
  <si>
    <t>Roger</t>
  </si>
  <si>
    <t>Adey</t>
  </si>
  <si>
    <t>Oliver</t>
  </si>
  <si>
    <t>Fenwick</t>
  </si>
  <si>
    <t>Blunkall</t>
  </si>
  <si>
    <t>Cheal</t>
  </si>
  <si>
    <t>Blackburn</t>
  </si>
  <si>
    <t>Coe</t>
  </si>
  <si>
    <t>Clarence</t>
  </si>
  <si>
    <t>Bulatis</t>
  </si>
  <si>
    <t>Jose</t>
  </si>
  <si>
    <t>Garcia</t>
  </si>
  <si>
    <t>Div</t>
  </si>
  <si>
    <t>Freya</t>
  </si>
  <si>
    <t>Weddell</t>
  </si>
  <si>
    <t>Catherine</t>
  </si>
  <si>
    <t>Hamilton-Hay</t>
  </si>
  <si>
    <t>Schofield</t>
  </si>
  <si>
    <t>Portch-Found</t>
  </si>
  <si>
    <t>Fliss</t>
  </si>
  <si>
    <t>Tournant</t>
  </si>
  <si>
    <t>Cross*</t>
  </si>
  <si>
    <t>Timmins</t>
  </si>
  <si>
    <t>Hewitson</t>
  </si>
  <si>
    <t>Greswell</t>
  </si>
  <si>
    <t>Hatchett</t>
  </si>
  <si>
    <t>Mollie</t>
  </si>
  <si>
    <t>Caoímhe</t>
  </si>
  <si>
    <t>Agnew</t>
  </si>
  <si>
    <t>Tierney</t>
  </si>
  <si>
    <t>Alice</t>
  </si>
  <si>
    <t>Welch</t>
  </si>
  <si>
    <t>Ellie</t>
  </si>
  <si>
    <t>Frid</t>
  </si>
  <si>
    <t>Scibetta</t>
  </si>
  <si>
    <t>O'Donnell</t>
  </si>
  <si>
    <t>Montanna</t>
  </si>
  <si>
    <t>Bentley</t>
  </si>
  <si>
    <t>Ives-Keeler</t>
  </si>
  <si>
    <t>Amy-Louise</t>
  </si>
  <si>
    <t>Ironmonger</t>
  </si>
  <si>
    <t>Sofia</t>
  </si>
  <si>
    <t>Lily</t>
  </si>
  <si>
    <t>Eliza</t>
  </si>
  <si>
    <t>Nightingale</t>
  </si>
  <si>
    <t>Kayah</t>
  </si>
  <si>
    <t>Roznicka</t>
  </si>
  <si>
    <t>Anderson</t>
  </si>
  <si>
    <t>Habbick</t>
  </si>
  <si>
    <t>Teresa</t>
  </si>
  <si>
    <t>Reason</t>
  </si>
  <si>
    <t>Beata</t>
  </si>
  <si>
    <t>Falkowska</t>
  </si>
  <si>
    <t>Kent</t>
  </si>
  <si>
    <t>Harrild</t>
  </si>
  <si>
    <t>Astrid</t>
  </si>
  <si>
    <t>McKeown</t>
  </si>
  <si>
    <t>Johns</t>
  </si>
  <si>
    <t>Siobhan</t>
  </si>
  <si>
    <t>Nikkii</t>
  </si>
  <si>
    <t>Barnett</t>
  </si>
  <si>
    <t>Ashley</t>
  </si>
  <si>
    <t>Crawley-Wise</t>
  </si>
  <si>
    <t>Jochebed</t>
  </si>
  <si>
    <t>Mpanga</t>
  </si>
  <si>
    <t>Naomi</t>
  </si>
  <si>
    <t>Carey</t>
  </si>
  <si>
    <t>Carinne</t>
  </si>
  <si>
    <t>Sian</t>
  </si>
  <si>
    <t>Stanton</t>
  </si>
  <si>
    <t>Luisa</t>
  </si>
  <si>
    <t>Brana</t>
  </si>
  <si>
    <t>Fiona</t>
  </si>
  <si>
    <t>Yllka</t>
  </si>
  <si>
    <t>Istrefi</t>
  </si>
  <si>
    <t>Pearcy</t>
  </si>
  <si>
    <t>Jenny</t>
  </si>
  <si>
    <t>Fairbanks</t>
  </si>
  <si>
    <t>Natalia</t>
  </si>
  <si>
    <t>Maas</t>
  </si>
  <si>
    <t>Nettleton</t>
  </si>
  <si>
    <t>Murphy</t>
  </si>
  <si>
    <t>Richards</t>
  </si>
  <si>
    <t>Agnes</t>
  </si>
  <si>
    <t>Jacobs</t>
  </si>
  <si>
    <t>Sikorska</t>
  </si>
  <si>
    <t>Raffety</t>
  </si>
  <si>
    <t>Cate</t>
  </si>
  <si>
    <t>Campany</t>
  </si>
  <si>
    <t>V 75+</t>
  </si>
  <si>
    <t>Tilley</t>
  </si>
  <si>
    <t>Hoare</t>
  </si>
  <si>
    <t>McGill</t>
  </si>
  <si>
    <t>Warne</t>
  </si>
  <si>
    <t>Clair</t>
  </si>
  <si>
    <t>Stefanie</t>
  </si>
  <si>
    <t>Burchnall</t>
  </si>
  <si>
    <t>Janine</t>
  </si>
  <si>
    <t>Humberstone-Gilroy</t>
  </si>
  <si>
    <t>Cassia</t>
  </si>
  <si>
    <t>Lower</t>
  </si>
  <si>
    <t>Deborah</t>
  </si>
  <si>
    <t>Bryden</t>
  </si>
  <si>
    <t>Bignall</t>
  </si>
  <si>
    <t>Inch</t>
  </si>
  <si>
    <t>Meegan</t>
  </si>
  <si>
    <t>Wesley</t>
  </si>
  <si>
    <t>Kitty</t>
  </si>
  <si>
    <t>Cole</t>
  </si>
  <si>
    <t>Sandra</t>
  </si>
  <si>
    <t>Laughton</t>
  </si>
  <si>
    <t>Geraldine</t>
  </si>
  <si>
    <t>Stapleton*</t>
  </si>
  <si>
    <t>Mandy</t>
  </si>
  <si>
    <t>Jackson</t>
  </si>
  <si>
    <t>Natasha</t>
  </si>
  <si>
    <t>Pitman</t>
  </si>
  <si>
    <t>Suzy</t>
  </si>
  <si>
    <t>Gibson</t>
  </si>
  <si>
    <t>Julianne</t>
  </si>
  <si>
    <t>Gritten</t>
  </si>
  <si>
    <t>Hills</t>
  </si>
  <si>
    <t>Sleeth</t>
  </si>
  <si>
    <t>Danielle</t>
  </si>
  <si>
    <t>Ines</t>
  </si>
  <si>
    <t>Trent</t>
  </si>
  <si>
    <t>Weedon</t>
  </si>
  <si>
    <t>Tettmar</t>
  </si>
  <si>
    <t>Jo C</t>
  </si>
  <si>
    <t>Kirsty</t>
  </si>
  <si>
    <t>Johnstone</t>
  </si>
  <si>
    <t>Viv</t>
  </si>
  <si>
    <t>Hodson</t>
  </si>
  <si>
    <t>Angela</t>
  </si>
  <si>
    <t>Keogh</t>
  </si>
  <si>
    <t>Lara</t>
  </si>
  <si>
    <t>Wheeldon</t>
  </si>
  <si>
    <t>Brayshaw</t>
  </si>
  <si>
    <t>Burrows</t>
  </si>
  <si>
    <t>Rachael</t>
  </si>
  <si>
    <t>McGuinness</t>
  </si>
  <si>
    <t>Marcia</t>
  </si>
  <si>
    <t>Selina</t>
  </si>
  <si>
    <t>Christeena</t>
  </si>
  <si>
    <t>Mooney</t>
  </si>
  <si>
    <t>Shannon</t>
  </si>
  <si>
    <t>Babb</t>
  </si>
  <si>
    <t>Ally</t>
  </si>
  <si>
    <t>Kath</t>
  </si>
  <si>
    <t>Lindsay</t>
  </si>
  <si>
    <t>Dodsworth</t>
  </si>
  <si>
    <t>HRTC 'B'</t>
  </si>
  <si>
    <t>NHRR 'C'</t>
  </si>
  <si>
    <t>B&amp;D 'C'</t>
  </si>
  <si>
    <t>GVH 'B'</t>
  </si>
  <si>
    <t>Marriott</t>
  </si>
  <si>
    <t>Fairlamb</t>
  </si>
  <si>
    <t>Jade</t>
  </si>
  <si>
    <t>Sibbons</t>
  </si>
  <si>
    <t>Rhiannon</t>
  </si>
  <si>
    <t>Monem</t>
  </si>
  <si>
    <t>Dadswell</t>
  </si>
  <si>
    <t>Fentiman</t>
  </si>
  <si>
    <t xml:space="preserve"> 32:00</t>
  </si>
  <si>
    <t xml:space="preserve"> 32:02</t>
  </si>
  <si>
    <t xml:space="preserve"> 32:04</t>
  </si>
  <si>
    <t xml:space="preserve"> 32:14</t>
  </si>
  <si>
    <t xml:space="preserve"> 32:15</t>
  </si>
  <si>
    <t xml:space="preserve"> 32:16</t>
  </si>
  <si>
    <t xml:space="preserve"> 32:19</t>
  </si>
  <si>
    <t xml:space="preserve"> 32:20</t>
  </si>
  <si>
    <t xml:space="preserve"> 32:25</t>
  </si>
  <si>
    <t xml:space="preserve"> 32:26</t>
  </si>
  <si>
    <t xml:space="preserve"> 32:27</t>
  </si>
  <si>
    <t xml:space="preserve"> 32:34</t>
  </si>
  <si>
    <t xml:space="preserve"> 32:40</t>
  </si>
  <si>
    <t xml:space="preserve"> 32:45</t>
  </si>
  <si>
    <t xml:space="preserve"> 32:47</t>
  </si>
  <si>
    <t xml:space="preserve"> 32:48</t>
  </si>
  <si>
    <t xml:space="preserve"> 32:50</t>
  </si>
  <si>
    <t xml:space="preserve"> 32:53</t>
  </si>
  <si>
    <t xml:space="preserve"> 32:57</t>
  </si>
  <si>
    <t xml:space="preserve"> 33:00</t>
  </si>
  <si>
    <t xml:space="preserve"> 33:01</t>
  </si>
  <si>
    <t xml:space="preserve"> 33:03</t>
  </si>
  <si>
    <t xml:space="preserve"> 33:05</t>
  </si>
  <si>
    <t xml:space="preserve"> 33:09</t>
  </si>
  <si>
    <t xml:space="preserve"> 33:14</t>
  </si>
  <si>
    <t xml:space="preserve"> 33:17</t>
  </si>
  <si>
    <t xml:space="preserve"> 33:18</t>
  </si>
  <si>
    <t xml:space="preserve"> 33:19</t>
  </si>
  <si>
    <t xml:space="preserve"> 33:26</t>
  </si>
  <si>
    <t xml:space="preserve"> 33:31</t>
  </si>
  <si>
    <t xml:space="preserve"> 33:33</t>
  </si>
  <si>
    <t xml:space="preserve"> 33:37</t>
  </si>
  <si>
    <t xml:space="preserve"> 33:41</t>
  </si>
  <si>
    <t xml:space="preserve"> 33:53</t>
  </si>
  <si>
    <t xml:space="preserve"> 33:54</t>
  </si>
  <si>
    <t xml:space="preserve"> 34:01</t>
  </si>
  <si>
    <t xml:space="preserve"> 34:15</t>
  </si>
  <si>
    <t xml:space="preserve"> 34:16</t>
  </si>
  <si>
    <t xml:space="preserve"> 34:22</t>
  </si>
  <si>
    <t xml:space="preserve"> 34:24</t>
  </si>
  <si>
    <t xml:space="preserve"> 34:31</t>
  </si>
  <si>
    <t xml:space="preserve"> 34:32</t>
  </si>
  <si>
    <t xml:space="preserve"> 34:38</t>
  </si>
  <si>
    <t xml:space="preserve"> 34:39</t>
  </si>
  <si>
    <t xml:space="preserve"> 34:53</t>
  </si>
  <si>
    <t xml:space="preserve"> 34:56</t>
  </si>
  <si>
    <t xml:space="preserve"> 34:59</t>
  </si>
  <si>
    <t xml:space="preserve"> 35:00</t>
  </si>
  <si>
    <t xml:space="preserve"> 35:06</t>
  </si>
  <si>
    <t xml:space="preserve"> 35:20</t>
  </si>
  <si>
    <t xml:space="preserve"> 35:25</t>
  </si>
  <si>
    <t xml:space="preserve"> 35:30</t>
  </si>
  <si>
    <t xml:space="preserve"> 35:42</t>
  </si>
  <si>
    <t xml:space="preserve"> 35:46</t>
  </si>
  <si>
    <t xml:space="preserve"> 36:02</t>
  </si>
  <si>
    <t xml:space="preserve"> 36:12</t>
  </si>
  <si>
    <t xml:space="preserve"> 36:13</t>
  </si>
  <si>
    <t xml:space="preserve"> 36:14</t>
  </si>
  <si>
    <t xml:space="preserve"> 31:59</t>
  </si>
  <si>
    <t xml:space="preserve"> 32:10</t>
  </si>
  <si>
    <t xml:space="preserve"> 32:12</t>
  </si>
  <si>
    <t xml:space="preserve"> 32:21</t>
  </si>
  <si>
    <t xml:space="preserve"> 32:22</t>
  </si>
  <si>
    <t xml:space="preserve"> 32:24</t>
  </si>
  <si>
    <t xml:space="preserve"> 32:29</t>
  </si>
  <si>
    <t xml:space="preserve"> 32:30</t>
  </si>
  <si>
    <t xml:space="preserve"> 32:43</t>
  </si>
  <si>
    <t xml:space="preserve"> 33:07</t>
  </si>
  <si>
    <t xml:space="preserve"> 33:15</t>
  </si>
  <si>
    <t xml:space="preserve"> 33:29</t>
  </si>
  <si>
    <t xml:space="preserve"> 33:44</t>
  </si>
  <si>
    <t xml:space="preserve"> 34:04</t>
  </si>
  <si>
    <t xml:space="preserve"> 34:26</t>
  </si>
  <si>
    <t xml:space="preserve"> 34:30</t>
  </si>
  <si>
    <t xml:space="preserve"> 34:37</t>
  </si>
  <si>
    <t xml:space="preserve"> 34:46</t>
  </si>
  <si>
    <t xml:space="preserve"> 35:05</t>
  </si>
  <si>
    <t xml:space="preserve"> 35:13</t>
  </si>
  <si>
    <t>Holmes</t>
  </si>
  <si>
    <t>Howe</t>
  </si>
  <si>
    <t>Larwood</t>
  </si>
  <si>
    <t>Kim</t>
  </si>
  <si>
    <t>Patrick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</si>
</sst>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:ss"/>
    <numFmt numFmtId="165" formatCode="m:ss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2" borderId="0" xfId="0" applyFill="1"/>
    <xf numFmtId="3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/>
    <xf numFmtId="3" fontId="0" fillId="2" borderId="0" xfId="0" applyNumberFormat="1" applyFill="1" applyAlignment="1">
      <alignment horizontal="center"/>
    </xf>
    <xf numFmtId="0" fontId="2" fillId="3" borderId="0" xfId="0" applyFont="1" applyFill="1"/>
    <xf numFmtId="3" fontId="1" fillId="2" borderId="0" xfId="0" applyNumberFormat="1" applyFont="1" applyFill="1" applyAlignment="1">
      <alignment horizontal="center"/>
    </xf>
    <xf numFmtId="0" fontId="0" fillId="4" borderId="0" xfId="0" applyFill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165" fontId="0" fillId="0" borderId="0" xfId="0" applyNumberFormat="1" applyAlignment="1">
      <alignment horizontal="center"/>
    </xf>
    <xf numFmtId="0" fontId="3" fillId="0" borderId="0" xfId="0" quotePrefix="1" applyFont="1"/>
    <xf numFmtId="0" fontId="2" fillId="0" borderId="7" xfId="0" applyFont="1" applyBorder="1"/>
    <xf numFmtId="3" fontId="2" fillId="0" borderId="8" xfId="0" applyNumberFormat="1" applyFont="1" applyBorder="1" applyAlignment="1">
      <alignment horizontal="center"/>
    </xf>
    <xf numFmtId="0" fontId="4" fillId="0" borderId="0" xfId="0" applyFont="1" applyAlignment="1">
      <alignment vertical="center"/>
    </xf>
    <xf numFmtId="0" fontId="1" fillId="0" borderId="4" xfId="0" quotePrefix="1" applyFont="1" applyBorder="1" applyAlignment="1">
      <alignment horizontal="center"/>
    </xf>
    <xf numFmtId="0" fontId="2" fillId="0" borderId="4" xfId="0" quotePrefix="1" applyFont="1" applyBorder="1" applyAlignment="1">
      <alignment horizontal="center"/>
    </xf>
    <xf numFmtId="0" fontId="0" fillId="0" borderId="7" xfId="0" applyBorder="1"/>
    <xf numFmtId="3" fontId="0" fillId="0" borderId="8" xfId="0" applyNumberFormat="1" applyBorder="1" applyAlignment="1">
      <alignment horizont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522753</xdr:colOff>
      <xdr:row>0</xdr:row>
      <xdr:rowOff>716280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1B55B1C0-59D4-4AAF-98E0-629F5C149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3035" y="0"/>
          <a:ext cx="1724024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10</xdr:col>
      <xdr:colOff>322729</xdr:colOff>
      <xdr:row>1</xdr:row>
      <xdr:rowOff>17033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3E49E65D-F31A-4CEE-8F74-E2B56EB6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3035" y="0"/>
          <a:ext cx="1183341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1093694</xdr:colOff>
      <xdr:row>0</xdr:row>
      <xdr:rowOff>0</xdr:rowOff>
    </xdr:from>
    <xdr:to>
      <xdr:col>10</xdr:col>
      <xdr:colOff>394447</xdr:colOff>
      <xdr:row>1</xdr:row>
      <xdr:rowOff>8068</xdr:rowOff>
    </xdr:to>
    <xdr:pic>
      <xdr:nvPicPr>
        <xdr:cNvPr id="2" name="Picture 1" descr="Burnt Hare's logo">
          <a:extLst>
            <a:ext uri="{FF2B5EF4-FFF2-40B4-BE49-F238E27FC236}">
              <a16:creationId xmlns:a16="http://schemas.microsoft.com/office/drawing/2014/main" id="{F8626965-1DAF-4B5A-9F3A-7B623032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4070" y="0"/>
          <a:ext cx="1353671" cy="716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4"/>
  <sheetViews>
    <sheetView tabSelected="1" zoomScale="85" workbookViewId="0"/>
  </sheetViews>
  <sheetFormatPr defaultRowHeight="13.2" x14ac:dyDescent="0.25"/>
  <cols>
    <col min="1" max="1" width="5.6640625" bestFit="1" customWidth="1"/>
    <col min="4" max="4" width="2.6640625" customWidth="1"/>
    <col min="5" max="5" width="5.6640625" bestFit="1" customWidth="1"/>
    <col min="8" max="8" width="2.6640625" customWidth="1"/>
    <col min="9" max="9" width="5.6640625" bestFit="1" customWidth="1"/>
    <col min="12" max="12" width="8.6640625" customWidth="1"/>
  </cols>
  <sheetData>
    <row r="1" spans="1:16" ht="57" customHeight="1" x14ac:dyDescent="0.25">
      <c r="A1" s="4"/>
      <c r="B1" s="47" t="s">
        <v>483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6" x14ac:dyDescent="0.25">
      <c r="A2" s="4" t="s">
        <v>484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6" ht="8.1" customHeight="1" x14ac:dyDescent="0.25"/>
    <row r="4" spans="1:16" s="2" customFormat="1" x14ac:dyDescent="0.25">
      <c r="A4" s="3" t="s">
        <v>2</v>
      </c>
      <c r="B4" s="2" t="s">
        <v>11</v>
      </c>
      <c r="F4" s="3" t="s">
        <v>13</v>
      </c>
      <c r="G4" s="3" t="s">
        <v>12</v>
      </c>
      <c r="I4" s="3" t="s">
        <v>2</v>
      </c>
      <c r="J4" s="2" t="s">
        <v>14</v>
      </c>
      <c r="M4" s="3" t="s">
        <v>13</v>
      </c>
      <c r="N4" s="3" t="s">
        <v>12</v>
      </c>
    </row>
    <row r="5" spans="1:16" s="2" customFormat="1" x14ac:dyDescent="0.25">
      <c r="A5" s="3">
        <v>1</v>
      </c>
      <c r="B5" s="7" t="s">
        <v>66</v>
      </c>
      <c r="C5" s="10"/>
      <c r="D5" s="10"/>
      <c r="E5" s="10"/>
      <c r="F5" s="5">
        <v>24</v>
      </c>
      <c r="G5" s="23">
        <f>Men!$AJ$2</f>
        <v>454</v>
      </c>
      <c r="I5" s="3">
        <v>1</v>
      </c>
      <c r="J5" s="7" t="s">
        <v>40</v>
      </c>
      <c r="K5" s="10"/>
      <c r="L5" s="10"/>
      <c r="M5" s="5">
        <v>24</v>
      </c>
      <c r="N5" s="5">
        <f>Women!$AD$2</f>
        <v>180</v>
      </c>
    </row>
    <row r="6" spans="1:16" x14ac:dyDescent="0.25">
      <c r="A6" s="1">
        <v>2</v>
      </c>
      <c r="B6" s="10" t="s">
        <v>39</v>
      </c>
      <c r="C6" s="10"/>
      <c r="D6" s="10"/>
      <c r="E6" s="10"/>
      <c r="F6" s="11">
        <v>23</v>
      </c>
      <c r="G6" s="32">
        <f>Men!$U$2</f>
        <v>537</v>
      </c>
      <c r="I6" s="1">
        <v>2</v>
      </c>
      <c r="J6" s="10" t="s">
        <v>72</v>
      </c>
      <c r="K6" s="8"/>
      <c r="L6" s="8"/>
      <c r="M6" s="6">
        <v>23</v>
      </c>
      <c r="N6" s="21">
        <f>Women!$Q$2</f>
        <v>321</v>
      </c>
      <c r="P6" s="2"/>
    </row>
    <row r="7" spans="1:16" x14ac:dyDescent="0.25">
      <c r="A7" s="1">
        <v>3</v>
      </c>
      <c r="B7" s="8" t="s">
        <v>44</v>
      </c>
      <c r="C7" s="8"/>
      <c r="D7" s="8"/>
      <c r="E7" s="8"/>
      <c r="F7" s="6">
        <v>22</v>
      </c>
      <c r="G7" s="21">
        <f>Men!$O$2</f>
        <v>714</v>
      </c>
      <c r="I7" s="1">
        <v>3</v>
      </c>
      <c r="J7" s="10" t="s">
        <v>481</v>
      </c>
      <c r="K7" s="8"/>
      <c r="L7" s="8"/>
      <c r="M7" s="11">
        <v>22</v>
      </c>
      <c r="N7" s="21">
        <f>Women!$V$2</f>
        <v>367</v>
      </c>
      <c r="P7" s="2"/>
    </row>
    <row r="8" spans="1:16" x14ac:dyDescent="0.25">
      <c r="A8" s="1">
        <v>4</v>
      </c>
      <c r="B8" s="10" t="s">
        <v>40</v>
      </c>
      <c r="C8" s="7"/>
      <c r="D8" s="7"/>
      <c r="E8" s="7"/>
      <c r="F8" s="11">
        <v>21</v>
      </c>
      <c r="G8" s="32">
        <f>Men!$AD$2</f>
        <v>725</v>
      </c>
      <c r="I8" s="1">
        <v>4</v>
      </c>
      <c r="J8" s="10" t="s">
        <v>73</v>
      </c>
      <c r="K8" s="10"/>
      <c r="L8" s="10"/>
      <c r="M8" s="6">
        <v>21</v>
      </c>
      <c r="N8" s="21">
        <f>Women!$Z$2</f>
        <v>477</v>
      </c>
      <c r="P8" s="2"/>
    </row>
    <row r="9" spans="1:16" x14ac:dyDescent="0.25">
      <c r="A9" s="1">
        <v>5</v>
      </c>
      <c r="B9" s="10" t="s">
        <v>30</v>
      </c>
      <c r="C9" s="8"/>
      <c r="D9" s="8"/>
      <c r="E9" s="8"/>
      <c r="F9" s="6">
        <v>20</v>
      </c>
      <c r="G9" s="21">
        <f>Men!$AC$2</f>
        <v>1121</v>
      </c>
      <c r="I9" s="1">
        <v>5</v>
      </c>
      <c r="J9" s="8" t="s">
        <v>32</v>
      </c>
      <c r="K9" s="8"/>
      <c r="L9" s="8"/>
      <c r="M9" s="11">
        <v>20</v>
      </c>
      <c r="N9" s="21">
        <f>Women!$AB$2</f>
        <v>483</v>
      </c>
      <c r="P9" s="2"/>
    </row>
    <row r="10" spans="1:16" x14ac:dyDescent="0.25">
      <c r="A10" s="1">
        <v>6</v>
      </c>
      <c r="B10" s="10" t="s">
        <v>42</v>
      </c>
      <c r="C10" s="8"/>
      <c r="D10" s="8"/>
      <c r="E10" s="8"/>
      <c r="F10" s="6">
        <v>19</v>
      </c>
      <c r="G10" s="21">
        <f>Men!$T$2</f>
        <v>1129</v>
      </c>
      <c r="I10" s="1">
        <v>6</v>
      </c>
      <c r="J10" s="10" t="s">
        <v>43</v>
      </c>
      <c r="K10" s="10"/>
      <c r="L10" s="10"/>
      <c r="M10" s="11">
        <v>19</v>
      </c>
      <c r="N10" s="11">
        <f>Women!$AA$2</f>
        <v>495</v>
      </c>
      <c r="P10" s="2"/>
    </row>
    <row r="11" spans="1:16" x14ac:dyDescent="0.25">
      <c r="A11" s="1">
        <v>7</v>
      </c>
      <c r="B11" s="10" t="s">
        <v>31</v>
      </c>
      <c r="C11" s="10"/>
      <c r="D11" s="10"/>
      <c r="E11" s="10"/>
      <c r="F11" s="11">
        <v>18</v>
      </c>
      <c r="G11" s="32">
        <f>Men!$AH$2</f>
        <v>1387</v>
      </c>
      <c r="I11" s="1">
        <v>7</v>
      </c>
      <c r="J11" s="10" t="s">
        <v>41</v>
      </c>
      <c r="K11" s="8"/>
      <c r="L11" s="8"/>
      <c r="M11" s="6">
        <v>18</v>
      </c>
      <c r="N11" s="6">
        <f>Women!$M$2</f>
        <v>549</v>
      </c>
      <c r="P11" s="2"/>
    </row>
    <row r="12" spans="1:16" x14ac:dyDescent="0.25">
      <c r="A12" s="1">
        <v>8</v>
      </c>
      <c r="B12" s="20" t="s">
        <v>46</v>
      </c>
      <c r="F12" s="1"/>
      <c r="G12" s="9">
        <f>Men!$U$356</f>
        <v>1402</v>
      </c>
      <c r="I12" s="1">
        <v>8</v>
      </c>
      <c r="J12" s="8" t="s">
        <v>30</v>
      </c>
      <c r="K12" s="8"/>
      <c r="L12" s="8"/>
      <c r="M12" s="6">
        <v>17</v>
      </c>
      <c r="N12" s="6">
        <f>Women!$AC$2</f>
        <v>704</v>
      </c>
      <c r="P12" s="2"/>
    </row>
    <row r="13" spans="1:16" x14ac:dyDescent="0.25">
      <c r="A13" s="1">
        <v>9</v>
      </c>
      <c r="B13" s="10" t="s">
        <v>481</v>
      </c>
      <c r="C13" s="8"/>
      <c r="D13" s="8"/>
      <c r="E13" s="8"/>
      <c r="F13" s="6">
        <v>17</v>
      </c>
      <c r="G13" s="21">
        <f>Men!$V$2</f>
        <v>1524</v>
      </c>
      <c r="I13" s="1">
        <v>9</v>
      </c>
      <c r="J13" s="10" t="s">
        <v>39</v>
      </c>
      <c r="K13" s="7"/>
      <c r="L13" s="7"/>
      <c r="M13" s="11">
        <v>16</v>
      </c>
      <c r="N13" s="11">
        <f>Women!$U$2</f>
        <v>709</v>
      </c>
      <c r="P13" s="2"/>
    </row>
    <row r="14" spans="1:16" x14ac:dyDescent="0.25">
      <c r="A14" s="1">
        <v>10</v>
      </c>
      <c r="B14" s="10" t="s">
        <v>72</v>
      </c>
      <c r="C14" s="8"/>
      <c r="D14" s="8"/>
      <c r="E14" s="8"/>
      <c r="F14" s="6">
        <v>16</v>
      </c>
      <c r="G14" s="21">
        <f>Men!$Q$2</f>
        <v>1542</v>
      </c>
      <c r="I14" s="1">
        <v>10</v>
      </c>
      <c r="J14" s="10" t="s">
        <v>31</v>
      </c>
      <c r="K14" s="10"/>
      <c r="L14" s="10"/>
      <c r="M14" s="11">
        <v>15</v>
      </c>
      <c r="N14" s="11">
        <f>Women!$AH$2</f>
        <v>715</v>
      </c>
      <c r="P14" s="2"/>
    </row>
    <row r="15" spans="1:16" x14ac:dyDescent="0.25">
      <c r="A15" s="1">
        <v>11</v>
      </c>
      <c r="B15" s="10" t="s">
        <v>41</v>
      </c>
      <c r="C15" s="8"/>
      <c r="D15" s="8"/>
      <c r="E15" s="8"/>
      <c r="F15" s="6">
        <v>15</v>
      </c>
      <c r="G15" s="21">
        <f>Men!$M$2</f>
        <v>1775</v>
      </c>
      <c r="I15" s="1">
        <v>11</v>
      </c>
      <c r="J15" s="10" t="s">
        <v>66</v>
      </c>
      <c r="K15" s="8"/>
      <c r="L15" s="8"/>
      <c r="M15" s="6">
        <v>14</v>
      </c>
      <c r="N15" s="6">
        <f>Women!$AJ$2</f>
        <v>790</v>
      </c>
      <c r="P15" s="2"/>
    </row>
    <row r="16" spans="1:16" x14ac:dyDescent="0.25">
      <c r="A16" s="1">
        <v>12</v>
      </c>
      <c r="B16" s="10" t="s">
        <v>60</v>
      </c>
      <c r="C16" s="24"/>
      <c r="D16" s="24"/>
      <c r="E16" s="24"/>
      <c r="F16" s="6">
        <v>14</v>
      </c>
      <c r="G16" s="21">
        <f>Men!$AG$2</f>
        <v>2029</v>
      </c>
      <c r="I16" s="1">
        <v>12</v>
      </c>
      <c r="J16" s="8" t="s">
        <v>44</v>
      </c>
      <c r="K16" s="8"/>
      <c r="L16" s="8"/>
      <c r="M16" s="6">
        <v>13</v>
      </c>
      <c r="N16" s="21">
        <f>Women!$O$2</f>
        <v>834</v>
      </c>
      <c r="P16" s="2"/>
    </row>
    <row r="17" spans="1:16" x14ac:dyDescent="0.25">
      <c r="A17" s="1">
        <v>13</v>
      </c>
      <c r="B17" s="10" t="s">
        <v>73</v>
      </c>
      <c r="C17" s="8"/>
      <c r="D17" s="8"/>
      <c r="E17" s="8"/>
      <c r="F17" s="6">
        <v>13</v>
      </c>
      <c r="G17" s="21">
        <f>Men!$Z$2</f>
        <v>2047</v>
      </c>
      <c r="I17" s="1">
        <v>13</v>
      </c>
      <c r="J17" s="10" t="s">
        <v>57</v>
      </c>
      <c r="K17" s="8"/>
      <c r="L17" s="8"/>
      <c r="M17" s="6">
        <v>12</v>
      </c>
      <c r="N17" s="6">
        <f>Women!$Y$2</f>
        <v>931</v>
      </c>
      <c r="P17" s="2"/>
    </row>
    <row r="18" spans="1:16" x14ac:dyDescent="0.25">
      <c r="A18" s="1">
        <v>14</v>
      </c>
      <c r="B18" s="10" t="s">
        <v>43</v>
      </c>
      <c r="C18" s="10"/>
      <c r="D18" s="10"/>
      <c r="E18" s="10"/>
      <c r="F18" s="6">
        <v>12</v>
      </c>
      <c r="G18" s="32">
        <f>Men!$AA$2</f>
        <v>2161</v>
      </c>
      <c r="I18" s="1">
        <v>14</v>
      </c>
      <c r="J18" s="10" t="s">
        <v>60</v>
      </c>
      <c r="K18" s="24"/>
      <c r="L18" s="24"/>
      <c r="M18" s="11">
        <v>11</v>
      </c>
      <c r="N18" s="21">
        <f>Women!$AG$2</f>
        <v>966</v>
      </c>
      <c r="P18" s="2"/>
    </row>
    <row r="19" spans="1:16" x14ac:dyDescent="0.25">
      <c r="A19" s="1">
        <v>15</v>
      </c>
      <c r="B19" s="10" t="s">
        <v>32</v>
      </c>
      <c r="C19" s="8"/>
      <c r="D19" s="8"/>
      <c r="E19" s="8"/>
      <c r="F19" s="6">
        <v>11</v>
      </c>
      <c r="G19" s="21">
        <f>Men!$AB$2</f>
        <v>2403</v>
      </c>
      <c r="I19" s="1">
        <v>15</v>
      </c>
      <c r="J19" s="10" t="s">
        <v>42</v>
      </c>
      <c r="K19" s="8"/>
      <c r="L19" s="8"/>
      <c r="M19" s="6">
        <v>10</v>
      </c>
      <c r="N19" s="6">
        <f>Women!$T$2</f>
        <v>999</v>
      </c>
    </row>
    <row r="20" spans="1:16" x14ac:dyDescent="0.25">
      <c r="A20" s="1">
        <v>16</v>
      </c>
      <c r="B20" s="10" t="s">
        <v>51</v>
      </c>
      <c r="C20" s="8"/>
      <c r="D20" s="8"/>
      <c r="E20" s="6"/>
      <c r="F20" s="6">
        <v>10</v>
      </c>
      <c r="G20" s="21">
        <f>Men!$X$2</f>
        <v>2416</v>
      </c>
      <c r="I20" s="1">
        <v>16</v>
      </c>
      <c r="J20" s="20" t="s">
        <v>45</v>
      </c>
      <c r="N20" s="9">
        <f>Women!$AD$202</f>
        <v>1008</v>
      </c>
    </row>
    <row r="21" spans="1:16" x14ac:dyDescent="0.25">
      <c r="A21" s="1">
        <v>17</v>
      </c>
      <c r="B21" s="10" t="s">
        <v>69</v>
      </c>
      <c r="C21" s="8"/>
      <c r="D21" s="8"/>
      <c r="E21" s="6"/>
      <c r="F21" s="6">
        <v>9</v>
      </c>
      <c r="G21" s="21">
        <f>Men!$P$2</f>
        <v>2517</v>
      </c>
      <c r="I21" s="1">
        <v>17</v>
      </c>
      <c r="J21" s="10" t="s">
        <v>69</v>
      </c>
      <c r="K21" s="8"/>
      <c r="L21" s="8"/>
      <c r="M21" s="6">
        <v>9</v>
      </c>
      <c r="N21" s="21">
        <f>Women!$P$2</f>
        <v>1035</v>
      </c>
    </row>
    <row r="22" spans="1:16" x14ac:dyDescent="0.25">
      <c r="A22" s="1">
        <v>18</v>
      </c>
      <c r="B22" s="20" t="s">
        <v>48</v>
      </c>
      <c r="F22" s="1"/>
      <c r="G22" s="9">
        <f>Men!$U$359</f>
        <v>2537</v>
      </c>
      <c r="I22" s="1">
        <v>18</v>
      </c>
      <c r="J22" s="10" t="s">
        <v>64</v>
      </c>
      <c r="K22" s="8"/>
      <c r="L22" s="8"/>
      <c r="M22" s="6">
        <v>8</v>
      </c>
      <c r="N22" s="21">
        <f>Women!$AI$2</f>
        <v>1036</v>
      </c>
    </row>
    <row r="23" spans="1:16" x14ac:dyDescent="0.25">
      <c r="A23" s="1">
        <v>19</v>
      </c>
      <c r="B23" s="20" t="s">
        <v>45</v>
      </c>
      <c r="G23" s="9">
        <f>Men!AD$356</f>
        <v>2843</v>
      </c>
      <c r="I23" s="1">
        <v>19</v>
      </c>
      <c r="J23" s="10" t="s">
        <v>50</v>
      </c>
      <c r="K23" s="8"/>
      <c r="L23" s="8"/>
      <c r="M23" s="6">
        <v>7</v>
      </c>
      <c r="N23" s="21">
        <f>Women!$R$2</f>
        <v>1082</v>
      </c>
    </row>
    <row r="24" spans="1:16" x14ac:dyDescent="0.25">
      <c r="A24" s="1">
        <v>20</v>
      </c>
      <c r="B24" s="10" t="s">
        <v>57</v>
      </c>
      <c r="C24" s="8"/>
      <c r="D24" s="8"/>
      <c r="E24" s="6"/>
      <c r="F24" s="6">
        <v>8</v>
      </c>
      <c r="G24" s="21">
        <f>Men!$Y$2</f>
        <v>2855</v>
      </c>
      <c r="I24" s="1">
        <v>20</v>
      </c>
      <c r="J24" s="20" t="s">
        <v>810</v>
      </c>
      <c r="N24" s="9">
        <f>Women!$Z$202</f>
        <v>1100</v>
      </c>
    </row>
    <row r="25" spans="1:16" x14ac:dyDescent="0.25">
      <c r="A25" s="1">
        <v>21</v>
      </c>
      <c r="B25" s="10" t="s">
        <v>64</v>
      </c>
      <c r="C25" s="8"/>
      <c r="D25" s="8"/>
      <c r="E25" s="8"/>
      <c r="F25" s="11">
        <v>7</v>
      </c>
      <c r="G25" s="21">
        <f>Men!$AI$2</f>
        <v>2962</v>
      </c>
      <c r="I25" s="1">
        <v>21</v>
      </c>
      <c r="J25" s="10" t="s">
        <v>51</v>
      </c>
      <c r="K25" s="8"/>
      <c r="L25" s="8"/>
      <c r="M25" s="6">
        <v>6</v>
      </c>
      <c r="N25" s="21">
        <f>Women!$X$2</f>
        <v>1155</v>
      </c>
    </row>
    <row r="26" spans="1:16" x14ac:dyDescent="0.25">
      <c r="A26" s="1">
        <v>22</v>
      </c>
      <c r="B26" s="10" t="s">
        <v>50</v>
      </c>
      <c r="C26" s="8"/>
      <c r="D26" s="8"/>
      <c r="E26" s="6"/>
      <c r="F26" s="6">
        <v>6</v>
      </c>
      <c r="G26" s="21">
        <f>Men!$R$2</f>
        <v>3154</v>
      </c>
      <c r="I26" s="1">
        <v>22</v>
      </c>
      <c r="J26" s="8" t="s">
        <v>29</v>
      </c>
      <c r="K26" s="8"/>
      <c r="L26" s="8"/>
      <c r="M26" s="11">
        <v>5</v>
      </c>
      <c r="N26" s="21">
        <f>Women!$W$2</f>
        <v>1174</v>
      </c>
    </row>
    <row r="27" spans="1:16" x14ac:dyDescent="0.25">
      <c r="A27" s="1">
        <v>23</v>
      </c>
      <c r="B27" s="20" t="s">
        <v>54</v>
      </c>
      <c r="F27" s="1"/>
      <c r="G27" s="9">
        <f>Men!T$356</f>
        <v>3308</v>
      </c>
      <c r="I27" s="1">
        <v>23</v>
      </c>
      <c r="J27" s="10" t="s">
        <v>56</v>
      </c>
      <c r="K27" s="8"/>
      <c r="L27" s="8"/>
      <c r="M27" s="6">
        <v>4</v>
      </c>
      <c r="N27" s="21">
        <f>Women!$S$2</f>
        <v>1336</v>
      </c>
    </row>
    <row r="28" spans="1:16" x14ac:dyDescent="0.25">
      <c r="A28" s="1">
        <v>24</v>
      </c>
      <c r="B28" s="10" t="s">
        <v>53</v>
      </c>
      <c r="C28" s="8"/>
      <c r="D28" s="8"/>
      <c r="E28" s="6"/>
      <c r="F28" s="6">
        <v>5</v>
      </c>
      <c r="G28" s="21">
        <f>Men!$AE$2</f>
        <v>3413</v>
      </c>
      <c r="I28" s="1">
        <v>24</v>
      </c>
      <c r="J28" s="8" t="s">
        <v>28</v>
      </c>
      <c r="K28" s="8"/>
      <c r="L28" s="8"/>
      <c r="M28" s="6">
        <v>3</v>
      </c>
      <c r="N28" s="21">
        <f>Women!$N$2</f>
        <v>1390</v>
      </c>
    </row>
    <row r="29" spans="1:16" x14ac:dyDescent="0.25">
      <c r="A29" s="1">
        <v>25</v>
      </c>
      <c r="B29" s="10" t="s">
        <v>482</v>
      </c>
      <c r="C29" s="8"/>
      <c r="D29" s="8"/>
      <c r="E29" s="8"/>
      <c r="F29" s="6">
        <v>4</v>
      </c>
      <c r="G29" s="21">
        <f>Men!$AF$2</f>
        <v>3602</v>
      </c>
      <c r="I29" s="1">
        <v>25</v>
      </c>
      <c r="J29" s="10" t="s">
        <v>53</v>
      </c>
      <c r="K29" s="8"/>
      <c r="L29" s="8"/>
      <c r="M29" s="6">
        <v>2</v>
      </c>
      <c r="N29" s="21">
        <f>Women!$AE$2</f>
        <v>1432</v>
      </c>
    </row>
    <row r="30" spans="1:16" x14ac:dyDescent="0.25">
      <c r="A30" s="1">
        <v>26</v>
      </c>
      <c r="B30" s="10" t="s">
        <v>29</v>
      </c>
      <c r="C30" s="8"/>
      <c r="D30" s="8"/>
      <c r="E30" s="8"/>
      <c r="F30" s="6">
        <v>3</v>
      </c>
      <c r="G30" s="21">
        <f>Men!$W$2</f>
        <v>3698</v>
      </c>
      <c r="I30" s="1">
        <v>26</v>
      </c>
      <c r="J30" s="10" t="s">
        <v>482</v>
      </c>
      <c r="K30" s="8"/>
      <c r="L30" s="8"/>
      <c r="M30" s="11">
        <v>1</v>
      </c>
      <c r="N30" s="21">
        <f>Women!$AF$2</f>
        <v>1457</v>
      </c>
    </row>
    <row r="31" spans="1:16" x14ac:dyDescent="0.25">
      <c r="A31" s="1">
        <v>27</v>
      </c>
      <c r="B31" s="20" t="s">
        <v>230</v>
      </c>
      <c r="F31" s="1"/>
      <c r="G31" s="9">
        <f>Men!AG$356</f>
        <v>3753</v>
      </c>
      <c r="I31" s="1"/>
      <c r="J31" s="20"/>
      <c r="N31" s="9"/>
    </row>
    <row r="32" spans="1:16" x14ac:dyDescent="0.25">
      <c r="A32" s="1">
        <v>28</v>
      </c>
      <c r="B32" s="10" t="s">
        <v>56</v>
      </c>
      <c r="C32" s="8"/>
      <c r="D32" s="8"/>
      <c r="E32" s="6"/>
      <c r="F32" s="6">
        <v>2</v>
      </c>
      <c r="G32" s="21">
        <f>Men!$S$2</f>
        <v>3760</v>
      </c>
      <c r="I32" s="1"/>
      <c r="J32" s="20"/>
      <c r="N32" s="9"/>
    </row>
    <row r="33" spans="1:17" x14ac:dyDescent="0.25">
      <c r="A33" s="1">
        <v>29</v>
      </c>
      <c r="B33" s="10" t="s">
        <v>28</v>
      </c>
      <c r="C33" s="8"/>
      <c r="D33" s="8"/>
      <c r="E33" s="8"/>
      <c r="F33" s="6">
        <v>1</v>
      </c>
      <c r="G33" s="21">
        <f>Men!$N$2</f>
        <v>3975</v>
      </c>
      <c r="I33" s="1"/>
      <c r="J33" s="20"/>
      <c r="N33" s="1"/>
    </row>
    <row r="34" spans="1:17" x14ac:dyDescent="0.25">
      <c r="A34" s="1"/>
      <c r="B34" s="20"/>
      <c r="F34" s="9"/>
      <c r="I34" s="1"/>
      <c r="J34" s="20"/>
      <c r="M34" s="9"/>
    </row>
    <row r="35" spans="1:17" x14ac:dyDescent="0.25">
      <c r="E35" s="12" t="s">
        <v>2</v>
      </c>
      <c r="F35" s="13" t="s">
        <v>15</v>
      </c>
      <c r="G35" s="13"/>
      <c r="H35" s="13"/>
      <c r="I35" s="14"/>
      <c r="J35" s="15" t="s">
        <v>13</v>
      </c>
      <c r="K35" s="16" t="s">
        <v>12</v>
      </c>
      <c r="O35" s="1"/>
      <c r="P35" s="1"/>
    </row>
    <row r="36" spans="1:17" x14ac:dyDescent="0.25">
      <c r="A36" s="2"/>
      <c r="B36" s="2"/>
      <c r="C36" s="2"/>
      <c r="D36" s="2"/>
      <c r="E36" s="48">
        <v>1</v>
      </c>
      <c r="F36" s="2" t="s">
        <v>40</v>
      </c>
      <c r="G36" s="2"/>
      <c r="H36" s="2"/>
      <c r="I36" s="2"/>
      <c r="J36" s="3">
        <f t="shared" ref="J36:J59" si="0">VLOOKUP($F36,$B$5:$G$34,5,0)+VLOOKUP($F36,$J$5:$N$34,4,0)</f>
        <v>45</v>
      </c>
      <c r="K36" s="38">
        <f t="shared" ref="K36:K59" si="1">VLOOKUP($F36,$B$5:$G$34,6,0)+VLOOKUP($F36,$J$5:$N$34,5,0)</f>
        <v>905</v>
      </c>
      <c r="L36" s="2"/>
      <c r="M36" s="2"/>
      <c r="N36" s="2"/>
      <c r="O36" s="3"/>
      <c r="P36" s="3"/>
      <c r="Q36" s="2"/>
    </row>
    <row r="37" spans="1:17" x14ac:dyDescent="0.25">
      <c r="E37" s="49">
        <v>2</v>
      </c>
      <c r="F37" s="20" t="s">
        <v>39</v>
      </c>
      <c r="G37" s="2"/>
      <c r="H37" s="2"/>
      <c r="I37" s="2"/>
      <c r="J37" s="26">
        <f t="shared" si="0"/>
        <v>39</v>
      </c>
      <c r="K37" s="39">
        <f t="shared" si="1"/>
        <v>1246</v>
      </c>
      <c r="L37" s="2"/>
      <c r="M37" s="2"/>
      <c r="O37" s="1"/>
      <c r="P37" s="1"/>
    </row>
    <row r="38" spans="1:17" s="2" customFormat="1" x14ac:dyDescent="0.25">
      <c r="A38"/>
      <c r="B38"/>
      <c r="C38"/>
      <c r="D38"/>
      <c r="E38" s="18">
        <v>3</v>
      </c>
      <c r="F38" s="20" t="s">
        <v>72</v>
      </c>
      <c r="G38"/>
      <c r="H38"/>
      <c r="I38"/>
      <c r="J38" s="1">
        <f t="shared" si="0"/>
        <v>39</v>
      </c>
      <c r="K38" s="40">
        <f t="shared" si="1"/>
        <v>1863</v>
      </c>
      <c r="L38" s="20"/>
      <c r="M38" s="20"/>
      <c r="N38"/>
      <c r="O38" s="1"/>
      <c r="P38" s="1"/>
      <c r="Q38"/>
    </row>
    <row r="39" spans="1:17" x14ac:dyDescent="0.25">
      <c r="E39" s="18">
        <v>4</v>
      </c>
      <c r="F39" t="s">
        <v>481</v>
      </c>
      <c r="J39" s="1">
        <f t="shared" si="0"/>
        <v>39</v>
      </c>
      <c r="K39" s="40">
        <f t="shared" si="1"/>
        <v>1891</v>
      </c>
      <c r="O39" s="1"/>
      <c r="P39" s="1"/>
    </row>
    <row r="40" spans="1:17" x14ac:dyDescent="0.25">
      <c r="E40" s="18">
        <v>5</v>
      </c>
      <c r="F40" s="20" t="s">
        <v>66</v>
      </c>
      <c r="J40" s="1">
        <f t="shared" si="0"/>
        <v>38</v>
      </c>
      <c r="K40" s="40">
        <f t="shared" si="1"/>
        <v>1244</v>
      </c>
      <c r="L40" s="20"/>
      <c r="M40" s="20"/>
      <c r="O40" s="1"/>
      <c r="P40" s="1"/>
    </row>
    <row r="41" spans="1:17" x14ac:dyDescent="0.25">
      <c r="E41" s="18">
        <v>6</v>
      </c>
      <c r="F41" t="s">
        <v>30</v>
      </c>
      <c r="J41" s="1">
        <f t="shared" si="0"/>
        <v>37</v>
      </c>
      <c r="K41" s="40">
        <f t="shared" si="1"/>
        <v>1825</v>
      </c>
      <c r="L41" s="20"/>
      <c r="M41" s="20"/>
      <c r="O41" s="1"/>
      <c r="P41" s="1"/>
    </row>
    <row r="42" spans="1:17" x14ac:dyDescent="0.25">
      <c r="E42" s="18">
        <v>7</v>
      </c>
      <c r="F42" s="20" t="s">
        <v>44</v>
      </c>
      <c r="G42" s="20"/>
      <c r="H42" s="20"/>
      <c r="I42" s="20"/>
      <c r="J42" s="1">
        <f t="shared" si="0"/>
        <v>35</v>
      </c>
      <c r="K42" s="39">
        <f t="shared" si="1"/>
        <v>1548</v>
      </c>
      <c r="L42" s="20"/>
      <c r="M42" s="20"/>
      <c r="O42" s="1"/>
      <c r="P42" s="1"/>
    </row>
    <row r="43" spans="1:17" x14ac:dyDescent="0.25">
      <c r="E43" s="18">
        <v>8</v>
      </c>
      <c r="F43" s="20" t="s">
        <v>73</v>
      </c>
      <c r="G43" s="20"/>
      <c r="H43" s="20"/>
      <c r="I43" s="20"/>
      <c r="J43" s="1">
        <f>VLOOKUP($F43,$B$5:$G$34,5,0)+VLOOKUP($F43,$J$5:$N$34,4,0)</f>
        <v>34</v>
      </c>
      <c r="K43" s="39">
        <f>VLOOKUP($F43,$B$5:$G$34,6,0)+VLOOKUP($F43,$J$5:$N$34,5,0)</f>
        <v>2524</v>
      </c>
      <c r="O43" s="1"/>
      <c r="P43" s="1"/>
    </row>
    <row r="44" spans="1:17" x14ac:dyDescent="0.25">
      <c r="E44" s="18">
        <v>9</v>
      </c>
      <c r="F44" s="20" t="s">
        <v>31</v>
      </c>
      <c r="G44" s="20"/>
      <c r="H44" s="20"/>
      <c r="I44" s="20"/>
      <c r="J44" s="26">
        <f>VLOOKUP($F44,$B$5:$G$34,5,0)+VLOOKUP($F44,$J$5:$N$34,4,0)</f>
        <v>33</v>
      </c>
      <c r="K44" s="39">
        <f>VLOOKUP($F44,$B$5:$G$34,6,0)+VLOOKUP($F44,$J$5:$N$34,5,0)</f>
        <v>2102</v>
      </c>
      <c r="O44" s="1"/>
      <c r="P44" s="1"/>
    </row>
    <row r="45" spans="1:17" x14ac:dyDescent="0.25">
      <c r="E45" s="18">
        <v>10</v>
      </c>
      <c r="F45" t="s">
        <v>41</v>
      </c>
      <c r="J45" s="1">
        <f>VLOOKUP($F45,$B$5:$G$34,5,0)+VLOOKUP($F45,$J$5:$N$34,4,0)</f>
        <v>33</v>
      </c>
      <c r="K45" s="40">
        <f>VLOOKUP($F45,$B$5:$G$34,6,0)+VLOOKUP($F45,$J$5:$N$34,5,0)</f>
        <v>2324</v>
      </c>
      <c r="L45" s="20"/>
      <c r="M45" s="20"/>
      <c r="O45" s="1"/>
      <c r="P45" s="1"/>
    </row>
    <row r="46" spans="1:17" x14ac:dyDescent="0.25">
      <c r="E46" s="18">
        <v>11</v>
      </c>
      <c r="F46" t="s">
        <v>43</v>
      </c>
      <c r="J46" s="1">
        <f>VLOOKUP($F46,$B$5:$G$34,5,0)+VLOOKUP($F46,$J$5:$N$34,4,0)</f>
        <v>31</v>
      </c>
      <c r="K46" s="40">
        <f>VLOOKUP($F46,$B$5:$G$34,6,0)+VLOOKUP($F46,$J$5:$N$34,5,0)</f>
        <v>2656</v>
      </c>
      <c r="L46" s="20"/>
      <c r="M46" s="20"/>
      <c r="O46" s="1"/>
      <c r="P46" s="1"/>
    </row>
    <row r="47" spans="1:17" x14ac:dyDescent="0.25">
      <c r="E47" s="18">
        <v>12</v>
      </c>
      <c r="F47" t="s">
        <v>32</v>
      </c>
      <c r="J47" s="1">
        <f>VLOOKUP($F47,$B$5:$G$34,5,0)+VLOOKUP($F47,$J$5:$N$34,4,0)</f>
        <v>31</v>
      </c>
      <c r="K47" s="40">
        <f>VLOOKUP($F47,$B$5:$G$34,6,0)+VLOOKUP($F47,$J$5:$N$34,5,0)</f>
        <v>2886</v>
      </c>
      <c r="L47" s="20"/>
      <c r="M47" s="20"/>
      <c r="O47" s="1"/>
      <c r="P47" s="1"/>
    </row>
    <row r="48" spans="1:17" x14ac:dyDescent="0.25">
      <c r="E48" s="18">
        <v>13</v>
      </c>
      <c r="F48" t="s">
        <v>42</v>
      </c>
      <c r="J48" s="1">
        <f t="shared" si="0"/>
        <v>29</v>
      </c>
      <c r="K48" s="40">
        <f t="shared" si="1"/>
        <v>2128</v>
      </c>
      <c r="O48" s="1"/>
      <c r="P48" s="1"/>
    </row>
    <row r="49" spans="1:17" x14ac:dyDescent="0.25">
      <c r="E49" s="18">
        <v>14</v>
      </c>
      <c r="F49" t="s">
        <v>60</v>
      </c>
      <c r="J49" s="1">
        <f t="shared" si="0"/>
        <v>25</v>
      </c>
      <c r="K49" s="40">
        <f t="shared" si="1"/>
        <v>2995</v>
      </c>
      <c r="L49" s="20"/>
      <c r="M49" s="20"/>
      <c r="O49" s="1"/>
      <c r="P49" s="1"/>
    </row>
    <row r="50" spans="1:17" x14ac:dyDescent="0.25">
      <c r="E50" s="18">
        <v>15</v>
      </c>
      <c r="F50" t="s">
        <v>57</v>
      </c>
      <c r="J50" s="1">
        <f t="shared" si="0"/>
        <v>20</v>
      </c>
      <c r="K50" s="40">
        <f t="shared" si="1"/>
        <v>3786</v>
      </c>
      <c r="L50" s="20"/>
      <c r="M50" s="20"/>
      <c r="O50" s="1"/>
      <c r="P50" s="1"/>
    </row>
    <row r="51" spans="1:17" x14ac:dyDescent="0.25">
      <c r="E51" s="18">
        <v>16</v>
      </c>
      <c r="F51" t="s">
        <v>69</v>
      </c>
      <c r="J51" s="1">
        <f t="shared" si="0"/>
        <v>18</v>
      </c>
      <c r="K51" s="40">
        <f t="shared" si="1"/>
        <v>3552</v>
      </c>
      <c r="L51" s="20"/>
      <c r="M51" s="20"/>
      <c r="O51" s="1"/>
      <c r="P51" s="1"/>
    </row>
    <row r="52" spans="1:17" x14ac:dyDescent="0.25">
      <c r="E52" s="18">
        <v>17</v>
      </c>
      <c r="F52" t="s">
        <v>51</v>
      </c>
      <c r="J52" s="1">
        <f t="shared" si="0"/>
        <v>16</v>
      </c>
      <c r="K52" s="40">
        <f t="shared" si="1"/>
        <v>3571</v>
      </c>
      <c r="O52" s="1"/>
      <c r="P52" s="1"/>
    </row>
    <row r="53" spans="1:17" x14ac:dyDescent="0.25">
      <c r="E53" s="18">
        <v>18</v>
      </c>
      <c r="F53" t="s">
        <v>64</v>
      </c>
      <c r="J53" s="1">
        <f t="shared" si="0"/>
        <v>15</v>
      </c>
      <c r="K53" s="40">
        <f t="shared" si="1"/>
        <v>3998</v>
      </c>
      <c r="O53" s="1"/>
      <c r="P53" s="1"/>
    </row>
    <row r="54" spans="1:17" x14ac:dyDescent="0.25">
      <c r="E54" s="18">
        <v>19</v>
      </c>
      <c r="F54" t="s">
        <v>50</v>
      </c>
      <c r="J54" s="1">
        <f t="shared" si="0"/>
        <v>13</v>
      </c>
      <c r="K54" s="40">
        <f t="shared" si="1"/>
        <v>4236</v>
      </c>
      <c r="O54" s="1"/>
      <c r="P54" s="1"/>
    </row>
    <row r="55" spans="1:17" x14ac:dyDescent="0.25">
      <c r="E55" s="18">
        <v>20</v>
      </c>
      <c r="F55" s="20" t="s">
        <v>29</v>
      </c>
      <c r="G55" s="20"/>
      <c r="H55" s="20"/>
      <c r="I55" s="20"/>
      <c r="J55" s="1">
        <f t="shared" si="0"/>
        <v>8</v>
      </c>
      <c r="K55" s="39">
        <f t="shared" si="1"/>
        <v>4872</v>
      </c>
      <c r="O55" s="1"/>
      <c r="P55" s="1"/>
    </row>
    <row r="56" spans="1:17" x14ac:dyDescent="0.25">
      <c r="E56" s="18">
        <v>21</v>
      </c>
      <c r="F56" s="20" t="s">
        <v>53</v>
      </c>
      <c r="G56" s="20"/>
      <c r="H56" s="20"/>
      <c r="I56" s="20"/>
      <c r="J56" s="1">
        <f t="shared" si="0"/>
        <v>7</v>
      </c>
      <c r="K56" s="39">
        <f t="shared" si="1"/>
        <v>4845</v>
      </c>
      <c r="O56" s="1"/>
      <c r="P56" s="1"/>
    </row>
    <row r="57" spans="1:17" x14ac:dyDescent="0.25">
      <c r="E57" s="18">
        <v>22</v>
      </c>
      <c r="F57" t="s">
        <v>56</v>
      </c>
      <c r="J57" s="1">
        <f t="shared" si="0"/>
        <v>6</v>
      </c>
      <c r="K57" s="40">
        <f t="shared" si="1"/>
        <v>5096</v>
      </c>
      <c r="O57" s="1"/>
      <c r="P57" s="1"/>
    </row>
    <row r="58" spans="1:17" x14ac:dyDescent="0.25">
      <c r="E58" s="18">
        <v>23</v>
      </c>
      <c r="F58" t="s">
        <v>482</v>
      </c>
      <c r="J58" s="1">
        <f t="shared" si="0"/>
        <v>5</v>
      </c>
      <c r="K58" s="40">
        <f t="shared" si="1"/>
        <v>5059</v>
      </c>
      <c r="O58" s="1"/>
      <c r="P58" s="1"/>
    </row>
    <row r="59" spans="1:17" x14ac:dyDescent="0.25">
      <c r="E59" s="19">
        <v>24</v>
      </c>
      <c r="F59" s="50" t="s">
        <v>28</v>
      </c>
      <c r="G59" s="50"/>
      <c r="H59" s="50"/>
      <c r="I59" s="50"/>
      <c r="J59" s="37">
        <f t="shared" si="0"/>
        <v>4</v>
      </c>
      <c r="K59" s="51">
        <f t="shared" si="1"/>
        <v>5365</v>
      </c>
      <c r="O59" s="1"/>
      <c r="P59" s="1"/>
    </row>
    <row r="60" spans="1:17" x14ac:dyDescent="0.25">
      <c r="F60" s="1"/>
      <c r="G60" s="1"/>
      <c r="M60" s="1"/>
      <c r="N60" s="1"/>
    </row>
    <row r="61" spans="1:17" x14ac:dyDescent="0.25">
      <c r="A61" s="3" t="s">
        <v>2</v>
      </c>
      <c r="B61" s="2" t="s">
        <v>16</v>
      </c>
      <c r="C61" s="2"/>
      <c r="D61" s="2"/>
      <c r="E61" s="2"/>
      <c r="F61" s="3" t="s">
        <v>12</v>
      </c>
      <c r="G61" s="3" t="s">
        <v>13</v>
      </c>
      <c r="H61" s="2"/>
      <c r="I61" s="3" t="s">
        <v>2</v>
      </c>
      <c r="J61" s="2" t="s">
        <v>17</v>
      </c>
      <c r="K61" s="2"/>
      <c r="L61" s="2"/>
      <c r="M61" s="3" t="s">
        <v>12</v>
      </c>
      <c r="N61" s="3" t="s">
        <v>13</v>
      </c>
      <c r="O61" s="2"/>
    </row>
    <row r="62" spans="1:17" x14ac:dyDescent="0.25">
      <c r="A62" s="3">
        <v>1</v>
      </c>
      <c r="B62" s="7" t="s">
        <v>66</v>
      </c>
      <c r="C62" s="7"/>
      <c r="D62" s="7"/>
      <c r="E62" s="5"/>
      <c r="F62" s="5">
        <v>24</v>
      </c>
      <c r="G62" s="23">
        <f>Men!$BI$2</f>
        <v>110</v>
      </c>
      <c r="H62" s="2"/>
      <c r="I62" s="3">
        <v>1</v>
      </c>
      <c r="J62" s="7" t="s">
        <v>40</v>
      </c>
      <c r="K62" s="7"/>
      <c r="L62" s="7"/>
      <c r="M62" s="5">
        <v>24</v>
      </c>
      <c r="N62" s="5">
        <f>Women!$BC$2</f>
        <v>59</v>
      </c>
      <c r="O62" s="2"/>
    </row>
    <row r="63" spans="1:17" s="2" customFormat="1" x14ac:dyDescent="0.25">
      <c r="A63" s="26">
        <v>2</v>
      </c>
      <c r="B63" s="8" t="s">
        <v>44</v>
      </c>
      <c r="C63" s="10"/>
      <c r="D63" s="10"/>
      <c r="E63" s="11"/>
      <c r="F63" s="11">
        <v>23</v>
      </c>
      <c r="G63" s="21">
        <f>Men!$AN$2</f>
        <v>167</v>
      </c>
      <c r="H63"/>
      <c r="I63" s="26">
        <v>2</v>
      </c>
      <c r="J63" s="10" t="s">
        <v>481</v>
      </c>
      <c r="K63" s="8"/>
      <c r="L63" s="8"/>
      <c r="M63" s="6">
        <v>23</v>
      </c>
      <c r="N63" s="6">
        <f>Women!$AU$2</f>
        <v>80</v>
      </c>
      <c r="O63"/>
      <c r="P63"/>
      <c r="Q63"/>
    </row>
    <row r="64" spans="1:17" s="2" customFormat="1" x14ac:dyDescent="0.25">
      <c r="A64" s="26">
        <v>3</v>
      </c>
      <c r="B64" s="10" t="s">
        <v>40</v>
      </c>
      <c r="C64" s="10"/>
      <c r="D64" s="10"/>
      <c r="E64" s="11"/>
      <c r="F64" s="11">
        <v>22</v>
      </c>
      <c r="G64" s="32">
        <f>Men!$BC$2</f>
        <v>169</v>
      </c>
      <c r="H64"/>
      <c r="I64" s="1">
        <v>3</v>
      </c>
      <c r="J64" s="10" t="s">
        <v>41</v>
      </c>
      <c r="K64" s="10"/>
      <c r="L64" s="10"/>
      <c r="M64" s="11">
        <v>22</v>
      </c>
      <c r="N64" s="11">
        <f>Women!$AL$2</f>
        <v>84</v>
      </c>
      <c r="O64"/>
      <c r="P64"/>
      <c r="Q64"/>
    </row>
    <row r="65" spans="1:17" s="2" customFormat="1" x14ac:dyDescent="0.25">
      <c r="A65" s="26">
        <v>4</v>
      </c>
      <c r="B65" s="10" t="s">
        <v>39</v>
      </c>
      <c r="C65" s="8"/>
      <c r="D65" s="8"/>
      <c r="E65" s="6"/>
      <c r="F65" s="6">
        <v>21</v>
      </c>
      <c r="G65" s="21">
        <f>Men!$AT$2</f>
        <v>183</v>
      </c>
      <c r="H65"/>
      <c r="I65" s="1">
        <v>4</v>
      </c>
      <c r="J65" s="10" t="s">
        <v>72</v>
      </c>
      <c r="K65" s="8"/>
      <c r="L65" s="8"/>
      <c r="M65" s="11">
        <v>21</v>
      </c>
      <c r="N65" s="6">
        <f>Women!$AP$2</f>
        <v>99</v>
      </c>
      <c r="O65"/>
      <c r="P65"/>
      <c r="Q65"/>
    </row>
    <row r="66" spans="1:17" s="2" customFormat="1" x14ac:dyDescent="0.25">
      <c r="A66" s="26">
        <v>5</v>
      </c>
      <c r="B66" s="10" t="s">
        <v>42</v>
      </c>
      <c r="C66" s="10"/>
      <c r="D66" s="10"/>
      <c r="E66" s="11"/>
      <c r="F66" s="11">
        <v>20</v>
      </c>
      <c r="G66" s="32">
        <f>Men!$AS$2</f>
        <v>238</v>
      </c>
      <c r="H66"/>
      <c r="I66" s="1">
        <v>5</v>
      </c>
      <c r="J66" s="10" t="s">
        <v>32</v>
      </c>
      <c r="K66" s="10"/>
      <c r="L66" s="10"/>
      <c r="M66" s="11">
        <v>19.5</v>
      </c>
      <c r="N66" s="11">
        <f>Women!$BA$2</f>
        <v>103</v>
      </c>
      <c r="O66"/>
      <c r="P66"/>
      <c r="Q66"/>
    </row>
    <row r="67" spans="1:17" s="2" customFormat="1" x14ac:dyDescent="0.25">
      <c r="A67" s="1">
        <v>6</v>
      </c>
      <c r="B67" s="10" t="s">
        <v>481</v>
      </c>
      <c r="C67" s="8"/>
      <c r="D67" s="8"/>
      <c r="E67" s="8"/>
      <c r="F67" s="6">
        <v>19</v>
      </c>
      <c r="G67" s="21">
        <f>Men!$AU$2</f>
        <v>300</v>
      </c>
      <c r="H67"/>
      <c r="I67" s="1">
        <v>5</v>
      </c>
      <c r="J67" s="10" t="s">
        <v>31</v>
      </c>
      <c r="K67" s="10"/>
      <c r="L67" s="10"/>
      <c r="M67" s="11">
        <v>19.5</v>
      </c>
      <c r="N67" s="11">
        <f>Women!$BG$2</f>
        <v>103</v>
      </c>
      <c r="O67"/>
      <c r="P67"/>
      <c r="Q67"/>
    </row>
    <row r="68" spans="1:17" s="2" customFormat="1" x14ac:dyDescent="0.25">
      <c r="A68" s="1">
        <v>7</v>
      </c>
      <c r="B68" s="10" t="s">
        <v>31</v>
      </c>
      <c r="C68" s="10"/>
      <c r="D68" s="10"/>
      <c r="E68" s="11"/>
      <c r="F68" s="11">
        <v>18</v>
      </c>
      <c r="G68" s="32">
        <f>Men!$BG$2</f>
        <v>301</v>
      </c>
      <c r="H68"/>
      <c r="I68" s="1">
        <v>7</v>
      </c>
      <c r="J68" s="10" t="s">
        <v>43</v>
      </c>
      <c r="K68" s="10"/>
      <c r="L68" s="10"/>
      <c r="M68" s="11">
        <v>18</v>
      </c>
      <c r="N68" s="11">
        <f>Women!$AZ$2</f>
        <v>104</v>
      </c>
      <c r="O68"/>
      <c r="P68"/>
      <c r="Q68"/>
    </row>
    <row r="69" spans="1:17" s="2" customFormat="1" x14ac:dyDescent="0.25">
      <c r="A69" s="1">
        <v>8</v>
      </c>
      <c r="B69" s="20" t="s">
        <v>471</v>
      </c>
      <c r="C69"/>
      <c r="D69"/>
      <c r="E69"/>
      <c r="F69"/>
      <c r="G69" s="9">
        <f>Men!$BI$356</f>
        <v>358</v>
      </c>
      <c r="H69"/>
      <c r="I69" s="1">
        <v>8</v>
      </c>
      <c r="J69" s="10" t="s">
        <v>57</v>
      </c>
      <c r="K69" s="8"/>
      <c r="L69" s="8"/>
      <c r="M69" s="6">
        <v>17</v>
      </c>
      <c r="N69" s="6">
        <f>Women!$AX$2</f>
        <v>152</v>
      </c>
      <c r="O69"/>
      <c r="P69"/>
      <c r="Q69"/>
    </row>
    <row r="70" spans="1:17" s="2" customFormat="1" x14ac:dyDescent="0.25">
      <c r="A70" s="1">
        <v>9</v>
      </c>
      <c r="B70" s="10" t="s">
        <v>41</v>
      </c>
      <c r="C70" s="10"/>
      <c r="D70" s="10"/>
      <c r="E70" s="11"/>
      <c r="F70" s="11">
        <v>17</v>
      </c>
      <c r="G70" s="32">
        <f>Men!$AL$2</f>
        <v>382</v>
      </c>
      <c r="H70"/>
      <c r="I70" s="1">
        <v>9</v>
      </c>
      <c r="J70" s="10" t="s">
        <v>50</v>
      </c>
      <c r="K70" s="8"/>
      <c r="L70" s="8"/>
      <c r="M70" s="6">
        <v>16</v>
      </c>
      <c r="N70" s="6">
        <f>Women!$AQ$2</f>
        <v>161</v>
      </c>
      <c r="O70"/>
      <c r="P70"/>
      <c r="Q70"/>
    </row>
    <row r="71" spans="1:17" x14ac:dyDescent="0.25">
      <c r="A71" s="1">
        <v>10</v>
      </c>
      <c r="B71" s="20" t="s">
        <v>46</v>
      </c>
      <c r="G71" s="9">
        <f>Men!$AT$356</f>
        <v>413</v>
      </c>
      <c r="I71" s="1">
        <v>10</v>
      </c>
      <c r="J71" s="10" t="s">
        <v>73</v>
      </c>
      <c r="K71" s="10"/>
      <c r="L71" s="10"/>
      <c r="M71" s="11">
        <v>15</v>
      </c>
      <c r="N71" s="11">
        <f>Women!$AY$2</f>
        <v>163</v>
      </c>
    </row>
    <row r="72" spans="1:17" x14ac:dyDescent="0.25">
      <c r="A72" s="1">
        <v>11</v>
      </c>
      <c r="B72" s="10" t="s">
        <v>72</v>
      </c>
      <c r="C72" s="8"/>
      <c r="D72" s="8"/>
      <c r="E72" s="6"/>
      <c r="F72" s="6">
        <v>16</v>
      </c>
      <c r="G72" s="21">
        <f>Men!$AP$2</f>
        <v>478</v>
      </c>
      <c r="I72" s="1">
        <v>11</v>
      </c>
      <c r="J72" s="10" t="s">
        <v>69</v>
      </c>
      <c r="K72" s="10"/>
      <c r="L72" s="10"/>
      <c r="M72" s="11">
        <v>14</v>
      </c>
      <c r="N72" s="11">
        <f>Women!$AO$2</f>
        <v>171</v>
      </c>
    </row>
    <row r="73" spans="1:17" x14ac:dyDescent="0.25">
      <c r="A73" s="1">
        <v>12</v>
      </c>
      <c r="B73" s="10" t="s">
        <v>73</v>
      </c>
      <c r="C73" s="10"/>
      <c r="D73" s="10"/>
      <c r="E73" s="11"/>
      <c r="F73" s="11">
        <v>15</v>
      </c>
      <c r="G73" s="32">
        <f>Men!$AY$2</f>
        <v>511</v>
      </c>
      <c r="I73" s="1">
        <v>12</v>
      </c>
      <c r="J73" s="10" t="s">
        <v>66</v>
      </c>
      <c r="K73" s="10"/>
      <c r="L73" s="10"/>
      <c r="M73" s="6">
        <v>13</v>
      </c>
      <c r="N73" s="11">
        <f>Women!$BI$2</f>
        <v>206</v>
      </c>
    </row>
    <row r="74" spans="1:17" x14ac:dyDescent="0.25">
      <c r="A74" s="1">
        <v>13</v>
      </c>
      <c r="B74" s="20" t="s">
        <v>472</v>
      </c>
      <c r="G74" s="9">
        <f>Men!$AN$356</f>
        <v>512</v>
      </c>
      <c r="I74" s="1">
        <v>13</v>
      </c>
      <c r="J74" s="10" t="s">
        <v>39</v>
      </c>
      <c r="K74" s="10"/>
      <c r="L74" s="10"/>
      <c r="M74" s="11">
        <v>12</v>
      </c>
      <c r="N74" s="11">
        <f>Women!$AT$2</f>
        <v>217</v>
      </c>
    </row>
    <row r="75" spans="1:17" x14ac:dyDescent="0.25">
      <c r="A75" s="1">
        <v>14</v>
      </c>
      <c r="B75" s="10" t="s">
        <v>30</v>
      </c>
      <c r="C75" s="10"/>
      <c r="D75" s="10"/>
      <c r="E75" s="11"/>
      <c r="F75" s="11">
        <v>14</v>
      </c>
      <c r="G75" s="32">
        <f>Men!$BB$2</f>
        <v>513</v>
      </c>
      <c r="H75" s="1"/>
      <c r="I75" s="1">
        <v>14</v>
      </c>
      <c r="J75" t="s">
        <v>74</v>
      </c>
      <c r="N75" s="1">
        <f>Women!$AL$202</f>
        <v>253</v>
      </c>
    </row>
    <row r="76" spans="1:17" x14ac:dyDescent="0.25">
      <c r="A76" s="1">
        <v>15</v>
      </c>
      <c r="B76" s="10" t="s">
        <v>32</v>
      </c>
      <c r="C76" s="10"/>
      <c r="D76" s="10"/>
      <c r="E76" s="11"/>
      <c r="F76" s="11">
        <v>13</v>
      </c>
      <c r="G76" s="32">
        <f>Men!$BA$2</f>
        <v>533</v>
      </c>
      <c r="H76" s="1"/>
      <c r="I76" s="1">
        <v>15</v>
      </c>
      <c r="J76" s="10" t="s">
        <v>42</v>
      </c>
      <c r="K76" s="10"/>
      <c r="L76" s="10"/>
      <c r="M76" s="11">
        <v>11</v>
      </c>
      <c r="N76" s="11">
        <f>Women!$AS$2</f>
        <v>258</v>
      </c>
    </row>
    <row r="77" spans="1:17" x14ac:dyDescent="0.25">
      <c r="A77" s="1">
        <v>16</v>
      </c>
      <c r="B77" s="10" t="s">
        <v>60</v>
      </c>
      <c r="C77" s="24"/>
      <c r="D77" s="24"/>
      <c r="E77" s="24"/>
      <c r="F77" s="6">
        <v>12</v>
      </c>
      <c r="G77" s="21">
        <f>Men!$BF$2</f>
        <v>600</v>
      </c>
      <c r="I77" s="1">
        <v>16</v>
      </c>
      <c r="J77" s="20" t="s">
        <v>813</v>
      </c>
      <c r="N77" s="1">
        <f>Women!$AU$202</f>
        <v>270</v>
      </c>
    </row>
    <row r="78" spans="1:17" x14ac:dyDescent="0.25">
      <c r="A78" s="1">
        <v>17</v>
      </c>
      <c r="B78" s="20" t="s">
        <v>813</v>
      </c>
      <c r="G78" s="9">
        <f>Men!$AU$356</f>
        <v>606</v>
      </c>
      <c r="I78" s="1">
        <v>17</v>
      </c>
      <c r="J78" s="20" t="s">
        <v>229</v>
      </c>
      <c r="N78" s="1">
        <f>Women!$AZ$202</f>
        <v>286</v>
      </c>
    </row>
    <row r="79" spans="1:17" x14ac:dyDescent="0.25">
      <c r="A79" s="1">
        <v>18</v>
      </c>
      <c r="B79" s="10" t="s">
        <v>57</v>
      </c>
      <c r="C79" s="8"/>
      <c r="D79" s="8"/>
      <c r="E79" s="6"/>
      <c r="F79" s="6">
        <v>11</v>
      </c>
      <c r="G79" s="21">
        <f>Men!$AX$2</f>
        <v>639</v>
      </c>
      <c r="I79" s="1">
        <v>18</v>
      </c>
      <c r="J79" s="8" t="s">
        <v>30</v>
      </c>
      <c r="K79" s="8"/>
      <c r="L79" s="8"/>
      <c r="M79" s="11">
        <v>10</v>
      </c>
      <c r="N79" s="6">
        <f>Women!$BB$2</f>
        <v>299</v>
      </c>
    </row>
    <row r="80" spans="1:17" x14ac:dyDescent="0.25">
      <c r="A80" s="1">
        <v>19</v>
      </c>
      <c r="B80" s="10" t="s">
        <v>64</v>
      </c>
      <c r="C80" s="10"/>
      <c r="D80" s="10"/>
      <c r="E80" s="11"/>
      <c r="F80" s="11">
        <v>10</v>
      </c>
      <c r="G80" s="32">
        <f>Men!$BH$2</f>
        <v>655</v>
      </c>
      <c r="I80" s="1">
        <v>19</v>
      </c>
      <c r="J80" s="10" t="s">
        <v>64</v>
      </c>
      <c r="K80" s="10"/>
      <c r="L80" s="10"/>
      <c r="M80" s="11">
        <v>9</v>
      </c>
      <c r="N80" s="11">
        <f>Women!$BH$2</f>
        <v>305</v>
      </c>
    </row>
    <row r="81" spans="1:14" x14ac:dyDescent="0.25">
      <c r="A81" s="1">
        <v>20</v>
      </c>
      <c r="B81" s="20" t="s">
        <v>45</v>
      </c>
      <c r="G81" s="9">
        <f>Men!$BC$356</f>
        <v>692</v>
      </c>
      <c r="I81" s="1">
        <v>20</v>
      </c>
      <c r="J81" s="8" t="s">
        <v>44</v>
      </c>
      <c r="K81" s="10"/>
      <c r="L81" s="10"/>
      <c r="M81" s="11">
        <v>8</v>
      </c>
      <c r="N81" s="11">
        <f>Women!$AN$2</f>
        <v>310</v>
      </c>
    </row>
    <row r="82" spans="1:14" x14ac:dyDescent="0.25">
      <c r="A82" s="1">
        <v>21</v>
      </c>
      <c r="B82" s="10" t="s">
        <v>69</v>
      </c>
      <c r="C82" s="8"/>
      <c r="D82" s="8"/>
      <c r="E82" s="6"/>
      <c r="F82" s="6">
        <v>9</v>
      </c>
      <c r="G82" s="21">
        <f>Men!$AO$2</f>
        <v>727</v>
      </c>
      <c r="I82" s="1">
        <v>21</v>
      </c>
      <c r="J82" t="s">
        <v>45</v>
      </c>
      <c r="N82" s="1">
        <f>Women!$BC$202</f>
        <v>321</v>
      </c>
    </row>
    <row r="83" spans="1:14" x14ac:dyDescent="0.25">
      <c r="A83" s="1">
        <v>22</v>
      </c>
      <c r="B83" s="10" t="s">
        <v>43</v>
      </c>
      <c r="C83" s="10"/>
      <c r="D83" s="10"/>
      <c r="E83" s="11"/>
      <c r="F83" s="11">
        <v>8</v>
      </c>
      <c r="G83" s="32">
        <f>Men!$AZ$2</f>
        <v>758</v>
      </c>
      <c r="I83" s="1">
        <v>22</v>
      </c>
      <c r="J83" s="20" t="s">
        <v>810</v>
      </c>
      <c r="N83" s="1">
        <f>Women!$AY$202</f>
        <v>362</v>
      </c>
    </row>
    <row r="84" spans="1:14" x14ac:dyDescent="0.25">
      <c r="A84" s="1">
        <v>23</v>
      </c>
      <c r="B84" s="20" t="s">
        <v>48</v>
      </c>
      <c r="F84" s="1"/>
      <c r="G84" s="9">
        <f>Men!$AT$359</f>
        <v>844</v>
      </c>
      <c r="I84" s="1">
        <v>23</v>
      </c>
      <c r="J84" s="10" t="s">
        <v>60</v>
      </c>
      <c r="K84" s="24"/>
      <c r="L84" s="24"/>
      <c r="M84" s="6">
        <v>7</v>
      </c>
      <c r="N84" s="21">
        <f>Women!$BF$2</f>
        <v>401</v>
      </c>
    </row>
    <row r="85" spans="1:14" x14ac:dyDescent="0.25">
      <c r="A85" s="1">
        <v>24</v>
      </c>
      <c r="B85" s="10" t="s">
        <v>50</v>
      </c>
      <c r="C85" s="8"/>
      <c r="D85" s="8"/>
      <c r="E85" s="6"/>
      <c r="F85" s="6">
        <v>7</v>
      </c>
      <c r="G85" s="21">
        <f>Men!$AQ$2</f>
        <v>893</v>
      </c>
      <c r="I85" s="1">
        <v>24</v>
      </c>
      <c r="J85" s="10" t="s">
        <v>51</v>
      </c>
      <c r="K85" s="8"/>
      <c r="L85" s="8"/>
      <c r="M85" s="11">
        <v>6</v>
      </c>
      <c r="N85" s="6">
        <f>Women!$AW$2</f>
        <v>450</v>
      </c>
    </row>
    <row r="86" spans="1:14" x14ac:dyDescent="0.25">
      <c r="A86" s="1">
        <v>25</v>
      </c>
      <c r="B86" s="20" t="s">
        <v>231</v>
      </c>
      <c r="G86" s="9">
        <f>Men!$BG$356</f>
        <v>895</v>
      </c>
      <c r="I86" s="1">
        <v>25</v>
      </c>
      <c r="J86" s="20" t="s">
        <v>812</v>
      </c>
      <c r="N86" s="1">
        <f>Women!$AL$205</f>
        <v>455</v>
      </c>
    </row>
    <row r="87" spans="1:14" x14ac:dyDescent="0.25">
      <c r="A87" s="1">
        <v>26</v>
      </c>
      <c r="B87" s="20" t="s">
        <v>54</v>
      </c>
      <c r="G87" s="9">
        <f>Men!$AS$356</f>
        <v>942</v>
      </c>
      <c r="I87" s="1">
        <v>26</v>
      </c>
      <c r="J87" s="20" t="s">
        <v>811</v>
      </c>
      <c r="N87" s="1">
        <f>Women!$AZ$205</f>
        <v>462</v>
      </c>
    </row>
    <row r="88" spans="1:14" x14ac:dyDescent="0.25">
      <c r="A88" s="1">
        <v>27</v>
      </c>
      <c r="B88" s="20" t="s">
        <v>810</v>
      </c>
      <c r="G88" s="9">
        <f>Men!$AY$356</f>
        <v>956</v>
      </c>
      <c r="I88" s="1">
        <v>27</v>
      </c>
      <c r="J88" s="10" t="s">
        <v>482</v>
      </c>
      <c r="K88" s="8"/>
      <c r="L88" s="8"/>
      <c r="M88" s="6">
        <v>5</v>
      </c>
      <c r="N88" s="6">
        <f>Women!$BE$2</f>
        <v>491</v>
      </c>
    </row>
    <row r="89" spans="1:14" x14ac:dyDescent="0.25">
      <c r="A89" s="1">
        <v>28</v>
      </c>
      <c r="B89" s="20" t="s">
        <v>74</v>
      </c>
      <c r="G89" s="9">
        <f>Men!$AL$356</f>
        <v>966</v>
      </c>
      <c r="I89" s="1">
        <v>28</v>
      </c>
      <c r="J89" s="20" t="s">
        <v>54</v>
      </c>
      <c r="N89" s="1">
        <f>Women!$AS$202</f>
        <v>502</v>
      </c>
    </row>
    <row r="90" spans="1:14" x14ac:dyDescent="0.25">
      <c r="A90" s="1">
        <v>29</v>
      </c>
      <c r="B90" s="10" t="s">
        <v>51</v>
      </c>
      <c r="C90" s="8"/>
      <c r="D90" s="8"/>
      <c r="E90" s="6"/>
      <c r="F90" s="6">
        <v>6</v>
      </c>
      <c r="G90" s="21">
        <f>Men!$AW$2</f>
        <v>996</v>
      </c>
      <c r="I90" s="1">
        <v>29</v>
      </c>
      <c r="J90" s="10" t="s">
        <v>53</v>
      </c>
      <c r="K90" s="8"/>
      <c r="L90" s="8"/>
      <c r="M90" s="6">
        <v>0</v>
      </c>
      <c r="N90" s="6">
        <f>Women!$BD$2</f>
        <v>548</v>
      </c>
    </row>
    <row r="91" spans="1:14" x14ac:dyDescent="0.25">
      <c r="A91" s="1">
        <v>30</v>
      </c>
      <c r="B91" s="20" t="s">
        <v>230</v>
      </c>
      <c r="G91" s="9">
        <f>Men!$BF$356</f>
        <v>1114</v>
      </c>
      <c r="I91" s="1">
        <v>29</v>
      </c>
      <c r="J91" s="8" t="s">
        <v>28</v>
      </c>
      <c r="K91" s="8"/>
      <c r="L91" s="8"/>
      <c r="M91" s="6">
        <v>0</v>
      </c>
      <c r="N91" s="6">
        <f>Women!$AM$2</f>
        <v>548</v>
      </c>
    </row>
    <row r="92" spans="1:14" x14ac:dyDescent="0.25">
      <c r="A92" s="1">
        <v>31</v>
      </c>
      <c r="B92" s="10" t="s">
        <v>53</v>
      </c>
      <c r="C92" s="8"/>
      <c r="D92" s="8"/>
      <c r="E92" s="6"/>
      <c r="F92" s="6">
        <v>5</v>
      </c>
      <c r="G92" s="21">
        <f>Men!$BD$2</f>
        <v>1125</v>
      </c>
      <c r="I92" s="1">
        <v>29</v>
      </c>
      <c r="J92" s="10" t="s">
        <v>56</v>
      </c>
      <c r="K92" s="8"/>
      <c r="L92" s="8"/>
      <c r="M92" s="6">
        <v>0</v>
      </c>
      <c r="N92" s="6">
        <f>Women!$AR$2</f>
        <v>548</v>
      </c>
    </row>
    <row r="93" spans="1:14" x14ac:dyDescent="0.25">
      <c r="A93" s="1">
        <v>32</v>
      </c>
      <c r="B93" s="20" t="s">
        <v>473</v>
      </c>
      <c r="F93" s="1"/>
      <c r="G93" s="9">
        <f>Men!$AT$362</f>
        <v>1152</v>
      </c>
      <c r="I93" s="1">
        <v>29</v>
      </c>
      <c r="J93" s="8" t="s">
        <v>29</v>
      </c>
      <c r="K93" s="8"/>
      <c r="L93" s="8"/>
      <c r="M93" s="6">
        <v>0</v>
      </c>
      <c r="N93" s="6">
        <f>Women!$AV$2</f>
        <v>548</v>
      </c>
    </row>
    <row r="94" spans="1:14" x14ac:dyDescent="0.25">
      <c r="A94" s="1">
        <v>33</v>
      </c>
      <c r="B94" s="20" t="s">
        <v>47</v>
      </c>
      <c r="G94" s="9">
        <f>Men!$BC$359</f>
        <v>1183</v>
      </c>
      <c r="I94" s="1"/>
      <c r="J94" s="20"/>
      <c r="N94" s="1"/>
    </row>
    <row r="95" spans="1:14" x14ac:dyDescent="0.25">
      <c r="A95" s="1">
        <v>34</v>
      </c>
      <c r="B95" s="10" t="s">
        <v>482</v>
      </c>
      <c r="C95" s="8"/>
      <c r="D95" s="8"/>
      <c r="E95" s="8"/>
      <c r="F95" s="6">
        <v>4</v>
      </c>
      <c r="G95" s="21">
        <f>Men!$BE$2</f>
        <v>1206</v>
      </c>
      <c r="I95" s="1"/>
      <c r="J95" s="20"/>
      <c r="N95" s="1"/>
    </row>
    <row r="96" spans="1:14" x14ac:dyDescent="0.25">
      <c r="A96" s="1">
        <v>35</v>
      </c>
      <c r="B96" s="10" t="s">
        <v>56</v>
      </c>
      <c r="C96" s="8"/>
      <c r="D96" s="8"/>
      <c r="E96" s="6"/>
      <c r="F96" s="6">
        <v>3</v>
      </c>
      <c r="G96" s="21">
        <f>Men!$AR$2</f>
        <v>1311</v>
      </c>
      <c r="I96" s="1"/>
      <c r="N96" s="1"/>
    </row>
    <row r="97" spans="1:14" x14ac:dyDescent="0.25">
      <c r="A97" s="1">
        <v>36</v>
      </c>
      <c r="B97" s="8" t="s">
        <v>28</v>
      </c>
      <c r="C97" s="8"/>
      <c r="D97" s="8"/>
      <c r="E97" s="8"/>
      <c r="F97" s="6">
        <v>2</v>
      </c>
      <c r="G97" s="21">
        <f>Men!$AM$2</f>
        <v>1365</v>
      </c>
      <c r="I97" s="1"/>
      <c r="N97" s="1"/>
    </row>
    <row r="98" spans="1:14" x14ac:dyDescent="0.25">
      <c r="A98" s="1">
        <v>37</v>
      </c>
      <c r="B98" s="8" t="s">
        <v>29</v>
      </c>
      <c r="C98" s="8"/>
      <c r="D98" s="8"/>
      <c r="E98" s="8"/>
      <c r="F98" s="6">
        <v>0</v>
      </c>
      <c r="G98" s="21">
        <f>Men!$AV$2</f>
        <v>1464</v>
      </c>
      <c r="I98" s="1"/>
      <c r="J98" s="20"/>
      <c r="N98" s="1"/>
    </row>
    <row r="99" spans="1:14" x14ac:dyDescent="0.25">
      <c r="B99" s="20"/>
      <c r="G99" s="9"/>
    </row>
    <row r="100" spans="1:14" x14ac:dyDescent="0.25">
      <c r="E100" s="12" t="s">
        <v>2</v>
      </c>
      <c r="F100" s="13" t="s">
        <v>58</v>
      </c>
      <c r="G100" s="13"/>
      <c r="H100" s="13"/>
      <c r="I100" s="14"/>
      <c r="J100" s="15" t="s">
        <v>13</v>
      </c>
      <c r="K100" s="16" t="s">
        <v>12</v>
      </c>
    </row>
    <row r="101" spans="1:14" x14ac:dyDescent="0.25">
      <c r="E101" s="17">
        <v>1</v>
      </c>
      <c r="F101" s="2" t="s">
        <v>40</v>
      </c>
      <c r="G101" s="2"/>
      <c r="H101" s="2"/>
      <c r="I101" s="2"/>
      <c r="J101" s="3">
        <f t="shared" ref="J101:J124" si="2">VLOOKUP($F101,$B$62:$G$99,5,0)+VLOOKUP($F101,$J$62:$N$99,4,0)</f>
        <v>46</v>
      </c>
      <c r="K101" s="38">
        <f t="shared" ref="K101:K124" si="3">VLOOKUP($F101,$B$62:$G$99,6,0)+VLOOKUP($F101,$J$62:$N$99,5,0)</f>
        <v>228</v>
      </c>
    </row>
    <row r="102" spans="1:14" x14ac:dyDescent="0.25">
      <c r="E102" s="18">
        <v>2</v>
      </c>
      <c r="F102" t="s">
        <v>481</v>
      </c>
      <c r="J102" s="1">
        <f t="shared" si="2"/>
        <v>42</v>
      </c>
      <c r="K102" s="40">
        <f t="shared" si="3"/>
        <v>380</v>
      </c>
    </row>
    <row r="103" spans="1:14" x14ac:dyDescent="0.25">
      <c r="E103" s="18">
        <v>3</v>
      </c>
      <c r="F103" t="s">
        <v>41</v>
      </c>
      <c r="J103" s="1">
        <f t="shared" si="2"/>
        <v>39</v>
      </c>
      <c r="K103" s="40">
        <f t="shared" si="3"/>
        <v>466</v>
      </c>
    </row>
    <row r="104" spans="1:14" x14ac:dyDescent="0.25">
      <c r="E104" s="18">
        <v>4</v>
      </c>
      <c r="F104" t="s">
        <v>31</v>
      </c>
      <c r="J104" s="1">
        <f t="shared" si="2"/>
        <v>37.5</v>
      </c>
      <c r="K104" s="40">
        <f t="shared" si="3"/>
        <v>404</v>
      </c>
    </row>
    <row r="105" spans="1:14" x14ac:dyDescent="0.25">
      <c r="E105" s="18">
        <v>5</v>
      </c>
      <c r="F105" s="20" t="s">
        <v>66</v>
      </c>
      <c r="J105" s="1">
        <f t="shared" si="2"/>
        <v>37</v>
      </c>
      <c r="K105" s="40">
        <f t="shared" si="3"/>
        <v>316</v>
      </c>
    </row>
    <row r="106" spans="1:14" x14ac:dyDescent="0.25">
      <c r="E106" s="18">
        <v>6</v>
      </c>
      <c r="F106" s="20" t="s">
        <v>72</v>
      </c>
      <c r="G106" s="20"/>
      <c r="H106" s="20"/>
      <c r="I106" s="20"/>
      <c r="J106" s="1">
        <f t="shared" si="2"/>
        <v>37</v>
      </c>
      <c r="K106" s="39">
        <f t="shared" si="3"/>
        <v>577</v>
      </c>
    </row>
    <row r="107" spans="1:14" x14ac:dyDescent="0.25">
      <c r="E107" s="18">
        <v>7</v>
      </c>
      <c r="F107" s="20" t="s">
        <v>39</v>
      </c>
      <c r="G107" s="20"/>
      <c r="H107" s="20"/>
      <c r="I107" s="20"/>
      <c r="J107" s="26">
        <f t="shared" si="2"/>
        <v>33</v>
      </c>
      <c r="K107" s="39">
        <f t="shared" si="3"/>
        <v>400</v>
      </c>
    </row>
    <row r="108" spans="1:14" x14ac:dyDescent="0.25">
      <c r="E108" s="18">
        <v>8</v>
      </c>
      <c r="F108" t="s">
        <v>32</v>
      </c>
      <c r="J108" s="1">
        <f t="shared" si="2"/>
        <v>32.5</v>
      </c>
      <c r="K108" s="40">
        <f t="shared" si="3"/>
        <v>636</v>
      </c>
    </row>
    <row r="109" spans="1:14" x14ac:dyDescent="0.25">
      <c r="E109" s="18">
        <v>9</v>
      </c>
      <c r="F109" s="20" t="s">
        <v>44</v>
      </c>
      <c r="G109" s="20"/>
      <c r="H109" s="20"/>
      <c r="I109" s="20"/>
      <c r="J109" s="1">
        <f t="shared" si="2"/>
        <v>31</v>
      </c>
      <c r="K109" s="39">
        <f t="shared" si="3"/>
        <v>477</v>
      </c>
    </row>
    <row r="110" spans="1:14" x14ac:dyDescent="0.25">
      <c r="E110" s="18">
        <v>10</v>
      </c>
      <c r="F110" t="s">
        <v>42</v>
      </c>
      <c r="J110" s="1">
        <f t="shared" si="2"/>
        <v>31</v>
      </c>
      <c r="K110" s="40">
        <f t="shared" si="3"/>
        <v>496</v>
      </c>
    </row>
    <row r="111" spans="1:14" x14ac:dyDescent="0.25">
      <c r="E111" s="18">
        <v>11</v>
      </c>
      <c r="F111" s="20" t="s">
        <v>73</v>
      </c>
      <c r="G111" s="20"/>
      <c r="H111" s="20"/>
      <c r="I111" s="20"/>
      <c r="J111" s="1">
        <f t="shared" si="2"/>
        <v>30</v>
      </c>
      <c r="K111" s="39">
        <f t="shared" si="3"/>
        <v>674</v>
      </c>
    </row>
    <row r="112" spans="1:14" x14ac:dyDescent="0.25">
      <c r="E112" s="18">
        <v>12</v>
      </c>
      <c r="F112" t="s">
        <v>57</v>
      </c>
      <c r="J112" s="1">
        <f t="shared" si="2"/>
        <v>28</v>
      </c>
      <c r="K112" s="40">
        <f t="shared" si="3"/>
        <v>791</v>
      </c>
    </row>
    <row r="113" spans="5:11" x14ac:dyDescent="0.25">
      <c r="E113" s="18">
        <v>13</v>
      </c>
      <c r="F113" s="20" t="s">
        <v>43</v>
      </c>
      <c r="G113" s="20"/>
      <c r="H113" s="20"/>
      <c r="I113" s="20"/>
      <c r="J113" s="26">
        <f t="shared" si="2"/>
        <v>26</v>
      </c>
      <c r="K113" s="39">
        <f t="shared" si="3"/>
        <v>862</v>
      </c>
    </row>
    <row r="114" spans="5:11" x14ac:dyDescent="0.25">
      <c r="E114" s="18">
        <v>14</v>
      </c>
      <c r="F114" t="s">
        <v>30</v>
      </c>
      <c r="J114" s="1">
        <f t="shared" si="2"/>
        <v>24</v>
      </c>
      <c r="K114" s="40">
        <f t="shared" si="3"/>
        <v>812</v>
      </c>
    </row>
    <row r="115" spans="5:11" x14ac:dyDescent="0.25">
      <c r="E115" s="18">
        <v>15</v>
      </c>
      <c r="F115" t="s">
        <v>69</v>
      </c>
      <c r="J115" s="1">
        <f t="shared" si="2"/>
        <v>23</v>
      </c>
      <c r="K115" s="40">
        <f t="shared" si="3"/>
        <v>898</v>
      </c>
    </row>
    <row r="116" spans="5:11" x14ac:dyDescent="0.25">
      <c r="E116" s="18">
        <v>16</v>
      </c>
      <c r="F116" t="s">
        <v>50</v>
      </c>
      <c r="J116" s="1">
        <f t="shared" si="2"/>
        <v>23</v>
      </c>
      <c r="K116" s="40">
        <f t="shared" si="3"/>
        <v>1054</v>
      </c>
    </row>
    <row r="117" spans="5:11" x14ac:dyDescent="0.25">
      <c r="E117" s="18">
        <v>17</v>
      </c>
      <c r="F117" t="s">
        <v>64</v>
      </c>
      <c r="J117" s="1">
        <f t="shared" si="2"/>
        <v>19</v>
      </c>
      <c r="K117" s="40">
        <f t="shared" si="3"/>
        <v>960</v>
      </c>
    </row>
    <row r="118" spans="5:11" x14ac:dyDescent="0.25">
      <c r="E118" s="18">
        <v>18</v>
      </c>
      <c r="F118" t="s">
        <v>60</v>
      </c>
      <c r="J118" s="1">
        <f t="shared" si="2"/>
        <v>19</v>
      </c>
      <c r="K118" s="40">
        <f t="shared" si="3"/>
        <v>1001</v>
      </c>
    </row>
    <row r="119" spans="5:11" x14ac:dyDescent="0.25">
      <c r="E119" s="18">
        <v>19</v>
      </c>
      <c r="F119" t="s">
        <v>51</v>
      </c>
      <c r="J119" s="1">
        <f t="shared" si="2"/>
        <v>12</v>
      </c>
      <c r="K119" s="40">
        <f t="shared" si="3"/>
        <v>1446</v>
      </c>
    </row>
    <row r="120" spans="5:11" x14ac:dyDescent="0.25">
      <c r="E120" s="18">
        <v>20</v>
      </c>
      <c r="F120" t="s">
        <v>482</v>
      </c>
      <c r="J120" s="1">
        <f t="shared" si="2"/>
        <v>9</v>
      </c>
      <c r="K120" s="40">
        <f t="shared" si="3"/>
        <v>1697</v>
      </c>
    </row>
    <row r="121" spans="5:11" x14ac:dyDescent="0.25">
      <c r="E121" s="18">
        <v>21</v>
      </c>
      <c r="F121" s="20" t="s">
        <v>53</v>
      </c>
      <c r="G121" s="20"/>
      <c r="H121" s="20"/>
      <c r="I121" s="20"/>
      <c r="J121" s="1">
        <f t="shared" si="2"/>
        <v>5</v>
      </c>
      <c r="K121" s="39">
        <f t="shared" si="3"/>
        <v>1673</v>
      </c>
    </row>
    <row r="122" spans="5:11" x14ac:dyDescent="0.25">
      <c r="E122" s="18">
        <v>22</v>
      </c>
      <c r="F122" t="s">
        <v>56</v>
      </c>
      <c r="J122" s="1">
        <f t="shared" si="2"/>
        <v>3</v>
      </c>
      <c r="K122" s="40">
        <f t="shared" si="3"/>
        <v>1859</v>
      </c>
    </row>
    <row r="123" spans="5:11" x14ac:dyDescent="0.25">
      <c r="E123" s="18">
        <v>23</v>
      </c>
      <c r="F123" t="s">
        <v>28</v>
      </c>
      <c r="J123" s="1">
        <f t="shared" si="2"/>
        <v>2</v>
      </c>
      <c r="K123" s="40">
        <f t="shared" si="3"/>
        <v>1913</v>
      </c>
    </row>
    <row r="124" spans="5:11" x14ac:dyDescent="0.25">
      <c r="E124" s="19">
        <v>24</v>
      </c>
      <c r="F124" s="45" t="s">
        <v>29</v>
      </c>
      <c r="G124" s="45"/>
      <c r="H124" s="45"/>
      <c r="I124" s="45"/>
      <c r="J124" s="37">
        <f t="shared" si="2"/>
        <v>0</v>
      </c>
      <c r="K124" s="46">
        <f t="shared" si="3"/>
        <v>2012</v>
      </c>
    </row>
  </sheetData>
  <sortState xmlns:xlrd2="http://schemas.microsoft.com/office/spreadsheetml/2017/richdata2" ref="F46:K47">
    <sortCondition ref="F46:F47"/>
  </sortState>
  <phoneticPr fontId="0" type="noConversion"/>
  <pageMargins left="0.46" right="0.75" top="1.4" bottom="1.64" header="0.5" footer="0.5"/>
  <pageSetup paperSize="9" scale="79" fitToHeight="0" orientation="portrait" r:id="rId1"/>
  <headerFooter alignWithMargins="0">
    <oddFooter>&amp;Lpaul.holgate@bt.com
07764 237659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240"/>
  <sheetViews>
    <sheetView zoomScale="85" zoomScaleNormal="85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M4" sqref="M4"/>
    </sheetView>
  </sheetViews>
  <sheetFormatPr defaultColWidth="9.109375" defaultRowHeight="15.9" customHeight="1" x14ac:dyDescent="0.25"/>
  <cols>
    <col min="1" max="1" width="7.33203125" style="20" bestFit="1" customWidth="1"/>
    <col min="2" max="2" width="5.88671875" style="20" bestFit="1" customWidth="1"/>
    <col min="3" max="4" width="5.44140625" style="20" bestFit="1" customWidth="1"/>
    <col min="5" max="5" width="6" style="20" bestFit="1" customWidth="1"/>
    <col min="6" max="6" width="8.109375" style="20" customWidth="1"/>
    <col min="7" max="7" width="11.88671875" style="20" bestFit="1" customWidth="1"/>
    <col min="8" max="8" width="16.33203125" style="20" bestFit="1" customWidth="1"/>
    <col min="9" max="9" width="6" style="26" customWidth="1"/>
    <col min="10" max="11" width="6.5546875" style="26" customWidth="1"/>
    <col min="12" max="12" width="5.44140625" style="26" bestFit="1" customWidth="1"/>
    <col min="13" max="36" width="7.109375" style="26" customWidth="1"/>
    <col min="37" max="37" width="1.6640625" style="26" customWidth="1"/>
    <col min="38" max="61" width="7.109375" style="26" customWidth="1"/>
    <col min="62" max="16384" width="9.109375" style="20"/>
  </cols>
  <sheetData>
    <row r="1" spans="1:61" ht="55.2" customHeight="1" x14ac:dyDescent="0.25">
      <c r="A1" s="2"/>
      <c r="B1" s="47" t="s">
        <v>475</v>
      </c>
      <c r="C1" s="4"/>
      <c r="D1" s="4"/>
      <c r="E1" s="4"/>
      <c r="F1" s="4"/>
      <c r="G1" s="4"/>
      <c r="H1" s="4"/>
      <c r="I1" s="4"/>
      <c r="J1" s="4"/>
      <c r="K1" s="4"/>
      <c r="L1" s="4"/>
      <c r="M1" s="3" t="s">
        <v>33</v>
      </c>
      <c r="N1" s="3" t="s">
        <v>23</v>
      </c>
      <c r="O1" s="3" t="s">
        <v>34</v>
      </c>
      <c r="P1" s="3" t="s">
        <v>70</v>
      </c>
      <c r="Q1" s="3" t="s">
        <v>71</v>
      </c>
      <c r="R1" s="3" t="s">
        <v>49</v>
      </c>
      <c r="S1" s="3" t="s">
        <v>55</v>
      </c>
      <c r="T1" s="3" t="s">
        <v>35</v>
      </c>
      <c r="U1" s="3" t="s">
        <v>36</v>
      </c>
      <c r="V1" s="3" t="s">
        <v>479</v>
      </c>
      <c r="W1" s="3" t="s">
        <v>24</v>
      </c>
      <c r="X1" s="3" t="s">
        <v>62</v>
      </c>
      <c r="Y1" s="3" t="s">
        <v>61</v>
      </c>
      <c r="Z1" s="3" t="s">
        <v>67</v>
      </c>
      <c r="AA1" s="3" t="s">
        <v>37</v>
      </c>
      <c r="AB1" s="3" t="s">
        <v>25</v>
      </c>
      <c r="AC1" s="3" t="s">
        <v>26</v>
      </c>
      <c r="AD1" s="3" t="s">
        <v>38</v>
      </c>
      <c r="AE1" s="3" t="s">
        <v>52</v>
      </c>
      <c r="AF1" s="3" t="s">
        <v>480</v>
      </c>
      <c r="AG1" s="3" t="s">
        <v>59</v>
      </c>
      <c r="AH1" s="3" t="s">
        <v>27</v>
      </c>
      <c r="AI1" s="3" t="s">
        <v>63</v>
      </c>
      <c r="AJ1" s="3" t="s">
        <v>65</v>
      </c>
      <c r="AK1" s="3"/>
      <c r="AL1" s="3" t="s">
        <v>33</v>
      </c>
      <c r="AM1" s="3" t="s">
        <v>23</v>
      </c>
      <c r="AN1" s="3" t="s">
        <v>34</v>
      </c>
      <c r="AO1" s="3" t="s">
        <v>70</v>
      </c>
      <c r="AP1" s="3" t="s">
        <v>71</v>
      </c>
      <c r="AQ1" s="3" t="s">
        <v>49</v>
      </c>
      <c r="AR1" s="3" t="s">
        <v>55</v>
      </c>
      <c r="AS1" s="3" t="s">
        <v>35</v>
      </c>
      <c r="AT1" s="3" t="s">
        <v>36</v>
      </c>
      <c r="AU1" s="3" t="s">
        <v>479</v>
      </c>
      <c r="AV1" s="3" t="s">
        <v>24</v>
      </c>
      <c r="AW1" s="3" t="s">
        <v>62</v>
      </c>
      <c r="AX1" s="3" t="s">
        <v>61</v>
      </c>
      <c r="AY1" s="3" t="s">
        <v>67</v>
      </c>
      <c r="AZ1" s="3" t="s">
        <v>37</v>
      </c>
      <c r="BA1" s="3" t="s">
        <v>25</v>
      </c>
      <c r="BB1" s="3" t="s">
        <v>26</v>
      </c>
      <c r="BC1" s="3" t="s">
        <v>38</v>
      </c>
      <c r="BD1" s="3" t="s">
        <v>52</v>
      </c>
      <c r="BE1" s="3" t="s">
        <v>480</v>
      </c>
      <c r="BF1" s="3" t="s">
        <v>59</v>
      </c>
      <c r="BG1" s="3" t="s">
        <v>27</v>
      </c>
      <c r="BH1" s="3" t="s">
        <v>63</v>
      </c>
      <c r="BI1" s="3" t="s">
        <v>65</v>
      </c>
    </row>
    <row r="2" spans="1:61" ht="15.9" customHeight="1" x14ac:dyDescent="0.25">
      <c r="A2" s="4"/>
      <c r="B2" s="4" t="str">
        <f>Team!A2</f>
        <v>Mob Match - WGC 6k - Thursday 9th July 2026</v>
      </c>
      <c r="C2" s="4"/>
      <c r="D2" s="4"/>
      <c r="E2" s="4"/>
      <c r="F2" s="4"/>
      <c r="G2" s="4"/>
      <c r="H2" s="4"/>
      <c r="I2" s="4"/>
      <c r="J2" s="4"/>
      <c r="K2" s="4"/>
      <c r="L2" s="4"/>
      <c r="M2" s="5">
        <f t="array" ref="M2">SUM(SMALL(M$4:M$201,{1,2,3,4,5,6,7,8}))</f>
        <v>549</v>
      </c>
      <c r="N2" s="5">
        <f t="array" ref="N2">SUM(SMALL(N$4:N$201,{1,2,3,4,5,6,7,8}))</f>
        <v>1390</v>
      </c>
      <c r="O2" s="5">
        <f t="array" ref="O2">SUM(SMALL(O$4:O$201,{1,2,3,4,5,6,7,8}))</f>
        <v>834</v>
      </c>
      <c r="P2" s="5">
        <f t="array" ref="P2">SUM(SMALL(P$4:P$201,{1,2,3,4,5,6,7,8}))</f>
        <v>1035</v>
      </c>
      <c r="Q2" s="5">
        <f t="array" ref="Q2">SUM(SMALL(Q$4:Q$201,{1,2,3,4,5,6,7,8}))</f>
        <v>321</v>
      </c>
      <c r="R2" s="5">
        <f t="array" ref="R2">SUM(SMALL(R$4:R$201,{1,2,3,4,5,6,7,8}))</f>
        <v>1082</v>
      </c>
      <c r="S2" s="5">
        <f t="array" ref="S2">SUM(SMALL(S$4:S$201,{1,2,3,4,5,6,7,8}))</f>
        <v>1336</v>
      </c>
      <c r="T2" s="5">
        <f t="array" ref="T2">SUM(SMALL(T$4:T$201,{1,2,3,4,5,6,7,8}))</f>
        <v>999</v>
      </c>
      <c r="U2" s="5">
        <f t="array" ref="U2">SUM(SMALL(U$4:U$201,{1,2,3,4,5,6,7,8}))</f>
        <v>709</v>
      </c>
      <c r="V2" s="5">
        <f t="array" ref="V2">SUM(SMALL(V$4:V$201,{1,2,3,4,5,6,7,8}))</f>
        <v>367</v>
      </c>
      <c r="W2" s="5">
        <f t="array" ref="W2">SUM(SMALL(W$4:W$201,{1,2,3,4,5,6,7,8}))</f>
        <v>1174</v>
      </c>
      <c r="X2" s="5">
        <f t="array" ref="X2">SUM(SMALL(X$4:X$201,{1,2,3,4,5,6,7,8}))</f>
        <v>1155</v>
      </c>
      <c r="Y2" s="5">
        <f t="array" ref="Y2">SUM(SMALL(Y$4:Y$201,{1,2,3,4,5,6,7,8}))</f>
        <v>931</v>
      </c>
      <c r="Z2" s="5">
        <f t="array" ref="Z2">SUM(SMALL(Z$4:Z$201,{1,2,3,4,5,6,7,8}))</f>
        <v>477</v>
      </c>
      <c r="AA2" s="5">
        <f t="array" ref="AA2">SUM(SMALL(AA$4:AA$201,{1,2,3,4,5,6,7,8}))</f>
        <v>495</v>
      </c>
      <c r="AB2" s="5">
        <f t="array" ref="AB2">SUM(SMALL(AB$4:AB$201,{1,2,3,4,5,6,7,8}))</f>
        <v>483</v>
      </c>
      <c r="AC2" s="5">
        <f t="array" ref="AC2">SUM(SMALL(AC$4:AC$201,{1,2,3,4,5,6,7,8}))</f>
        <v>704</v>
      </c>
      <c r="AD2" s="5">
        <f t="array" ref="AD2">SUM(SMALL(AD$4:AD$201,{1,2,3,4,5,6,7,8}))</f>
        <v>180</v>
      </c>
      <c r="AE2" s="5">
        <f t="array" ref="AE2">SUM(SMALL(AE$4:AE$201,{1,2,3,4,5,6,7,8}))</f>
        <v>1432</v>
      </c>
      <c r="AF2" s="5">
        <f t="array" ref="AF2">SUM(SMALL(AF$4:AF$201,{1,2,3,4,5,6,7,8}))</f>
        <v>1457</v>
      </c>
      <c r="AG2" s="5">
        <f t="array" ref="AG2">SUM(SMALL(AG$4:AG$201,{1,2,3,4,5,6,7,8}))</f>
        <v>966</v>
      </c>
      <c r="AH2" s="5">
        <f t="array" ref="AH2">SUM(SMALL(AH$4:AH$201,{1,2,3,4,5,6,7,8}))</f>
        <v>715</v>
      </c>
      <c r="AI2" s="5">
        <f t="array" ref="AI2">SUM(SMALL(AI$4:AI$201,{1,2,3,4,5,6,7,8}))</f>
        <v>1036</v>
      </c>
      <c r="AJ2" s="5">
        <f t="array" ref="AJ2">SUM(SMALL(AJ$4:AJ$201,{1,2,3,4,5,6,7,8}))</f>
        <v>790</v>
      </c>
      <c r="AK2" s="3"/>
      <c r="AL2" s="5">
        <f t="array" ref="AL2">SUM(SMALL(AL$4:AL$201,{1,2,3,4}))</f>
        <v>84</v>
      </c>
      <c r="AM2" s="5">
        <f>SUM(SMALL(AM$4:AM$201,{1,2,3,4}))</f>
        <v>548</v>
      </c>
      <c r="AN2" s="5">
        <f>SUM(SMALL(AN$4:AN$201,{1,2,3,4}))</f>
        <v>310</v>
      </c>
      <c r="AO2" s="5">
        <f>SUM(SMALL(AO$4:AO$201,{1,2,3,4}))</f>
        <v>171</v>
      </c>
      <c r="AP2" s="5">
        <f>SUM(SMALL(AP$4:AP$201,{1,2,3,4}))</f>
        <v>99</v>
      </c>
      <c r="AQ2" s="5">
        <f>SUM(SMALL(AQ$4:AQ$201,{1,2,3,4}))</f>
        <v>161</v>
      </c>
      <c r="AR2" s="5">
        <f>SUM(SMALL(AR$4:AR$201,{1,2,3,4}))</f>
        <v>548</v>
      </c>
      <c r="AS2" s="5">
        <f>SUM(SMALL(AS$4:AS$201,{1,2,3,4}))</f>
        <v>258</v>
      </c>
      <c r="AT2" s="5">
        <f>SUM(SMALL(AT$4:AT$201,{1,2,3,4}))</f>
        <v>217</v>
      </c>
      <c r="AU2" s="5">
        <f>SUM(SMALL(AU$4:AU$201,{1,2,3,4}))</f>
        <v>80</v>
      </c>
      <c r="AV2" s="5">
        <f>SUM(SMALL(AV$4:AV$201,{1,2,3,4}))</f>
        <v>548</v>
      </c>
      <c r="AW2" s="5">
        <f>SUM(SMALL(AW$4:AW$201,{1,2,3,4}))</f>
        <v>450</v>
      </c>
      <c r="AX2" s="5">
        <f>SUM(SMALL(AX$4:AX$201,{1,2,3,4}))</f>
        <v>152</v>
      </c>
      <c r="AY2" s="5">
        <f>SUM(SMALL(AY$4:AY$201,{1,2,3,4}))</f>
        <v>163</v>
      </c>
      <c r="AZ2" s="5">
        <f>SUM(SMALL(AZ$4:AZ$201,{1,2,3,4}))</f>
        <v>104</v>
      </c>
      <c r="BA2" s="5">
        <f>SUM(SMALL(BA$4:BA$201,{1,2,3,4}))</f>
        <v>103</v>
      </c>
      <c r="BB2" s="5">
        <f>SUM(SMALL(BB$4:BB$201,{1,2,3,4}))</f>
        <v>299</v>
      </c>
      <c r="BC2" s="5">
        <f>SUM(SMALL(BC$4:BC$201,{1,2,3,4}))</f>
        <v>59</v>
      </c>
      <c r="BD2" s="5">
        <f>SUM(SMALL(BD$4:BD$201,{1,2,3,4}))</f>
        <v>548</v>
      </c>
      <c r="BE2" s="5">
        <f>SUM(SMALL(BE$4:BE$201,{1,2,3,4}))</f>
        <v>491</v>
      </c>
      <c r="BF2" s="5">
        <f>SUM(SMALL(BF$4:BF$201,{1,2,3,4}))</f>
        <v>401</v>
      </c>
      <c r="BG2" s="5">
        <f>SUM(SMALL(BG$4:BG$201,{1,2,3,4}))</f>
        <v>103</v>
      </c>
      <c r="BH2" s="5">
        <f>SUM(SMALL(BH$4:BH$201,{1,2,3,4}))</f>
        <v>305</v>
      </c>
      <c r="BI2" s="5">
        <f>SUM(SMALL(BI$4:BI$201,{1,2,3,4}))</f>
        <v>206</v>
      </c>
    </row>
    <row r="3" spans="1:61" s="2" customFormat="1" ht="15.9" customHeight="1" x14ac:dyDescent="0.25">
      <c r="A3" s="3" t="s">
        <v>19</v>
      </c>
      <c r="B3" s="3" t="s">
        <v>10</v>
      </c>
      <c r="C3" s="3" t="s">
        <v>18</v>
      </c>
      <c r="D3" s="3" t="s">
        <v>3</v>
      </c>
      <c r="E3" s="3" t="s">
        <v>4</v>
      </c>
      <c r="F3" s="3" t="s">
        <v>5</v>
      </c>
      <c r="G3" s="25" t="s">
        <v>6</v>
      </c>
      <c r="H3" s="25" t="s">
        <v>7</v>
      </c>
      <c r="I3" s="3" t="s">
        <v>8</v>
      </c>
      <c r="J3" s="3" t="s">
        <v>9</v>
      </c>
      <c r="K3" s="3" t="s">
        <v>671</v>
      </c>
      <c r="L3" s="3" t="s">
        <v>10</v>
      </c>
      <c r="M3" s="5">
        <f>COUNT(SMALL(M$4:M$201,{1,2,3,4,5,6,7,8}))</f>
        <v>8</v>
      </c>
      <c r="N3" s="5">
        <f>COUNT(SMALL(N$4:N$201,{1,2,3,4,5,6,7,8}))</f>
        <v>8</v>
      </c>
      <c r="O3" s="5">
        <f>COUNT(SMALL(O$4:O$201,{1,2,3,4,5,6,7,8}))</f>
        <v>8</v>
      </c>
      <c r="P3" s="5">
        <f>COUNT(SMALL(P$4:P$201,{1,2,3,4,5,6,7,8}))</f>
        <v>8</v>
      </c>
      <c r="Q3" s="5">
        <f>COUNT(SMALL(Q$4:Q$201,{1,2,3,4,5,6,7,8}))</f>
        <v>8</v>
      </c>
      <c r="R3" s="5">
        <f>COUNT(SMALL(R$4:R$201,{1,2,3,4,5,6,7,8}))</f>
        <v>8</v>
      </c>
      <c r="S3" s="5">
        <f>COUNT(SMALL(S$4:S$201,{1,2,3,4,5,6,7,8}))</f>
        <v>8</v>
      </c>
      <c r="T3" s="5">
        <f>COUNT(SMALL(T$4:T$201,{1,2,3,4,5,6,7,8}))</f>
        <v>8</v>
      </c>
      <c r="U3" s="5">
        <f>COUNT(SMALL(U$4:U$201,{1,2,3,4,5,6,7,8}))</f>
        <v>8</v>
      </c>
      <c r="V3" s="5">
        <f>COUNT(SMALL(V$4:V$201,{1,2,3,4,5,6,7,8}))</f>
        <v>8</v>
      </c>
      <c r="W3" s="5">
        <f>COUNT(SMALL(W$4:W$201,{1,2,3,4,5,6,7,8}))</f>
        <v>8</v>
      </c>
      <c r="X3" s="5">
        <f>COUNT(SMALL(X$4:X$201,{1,2,3,4,5,6,7,8}))</f>
        <v>8</v>
      </c>
      <c r="Y3" s="5">
        <f>COUNT(SMALL(Y$4:Y$201,{1,2,3,4,5,6,7,8}))</f>
        <v>8</v>
      </c>
      <c r="Z3" s="5">
        <f>COUNT(SMALL(Z$4:Z$201,{1,2,3,4,5,6,7,8}))</f>
        <v>8</v>
      </c>
      <c r="AA3" s="5">
        <f>COUNT(SMALL(AA$4:AA$201,{1,2,3,4,5,6,7,8}))</f>
        <v>8</v>
      </c>
      <c r="AB3" s="5">
        <f>COUNT(SMALL(AB$4:AB$201,{1,2,3,4,5,6,7,8}))</f>
        <v>8</v>
      </c>
      <c r="AC3" s="5">
        <f>COUNT(SMALL(AC$4:AC$201,{1,2,3,4,5,6,7,8}))</f>
        <v>8</v>
      </c>
      <c r="AD3" s="5">
        <f>COUNT(SMALL(AD$4:AD$201,{1,2,3,4,5,6,7,8}))</f>
        <v>8</v>
      </c>
      <c r="AE3" s="5">
        <f>COUNT(SMALL(AE$4:AE$201,{1,2,3,4,5,6,7,8}))</f>
        <v>8</v>
      </c>
      <c r="AF3" s="5">
        <f>COUNT(SMALL(AF$4:AF$201,{1,2,3,4,5,6,7,8}))</f>
        <v>8</v>
      </c>
      <c r="AG3" s="5">
        <f>COUNT(SMALL(AG$4:AG$201,{1,2,3,4,5,6,7,8}))</f>
        <v>8</v>
      </c>
      <c r="AH3" s="5">
        <f>COUNT(SMALL(AH$4:AH$201,{1,2,3,4,5,6,7,8}))</f>
        <v>8</v>
      </c>
      <c r="AI3" s="5">
        <f>COUNT(SMALL(AI$4:AI$201,{1,2,3,4,5,6,7,8}))</f>
        <v>8</v>
      </c>
      <c r="AJ3" s="5">
        <f>COUNT(SMALL(AJ$4:AJ$201,{1,2,3,4,5,6,7,8}))</f>
        <v>8</v>
      </c>
      <c r="AK3" s="3"/>
      <c r="AL3" s="5">
        <f>COUNT(SMALL(AL$4:AL$201,{1,2,3,4}))</f>
        <v>4</v>
      </c>
      <c r="AM3" s="5">
        <f>COUNT(SMALL(AM$4:AM$201,{1,2,3,4}))</f>
        <v>4</v>
      </c>
      <c r="AN3" s="5">
        <f>COUNT(SMALL(AN$4:AN$201,{1,2,3,4}))</f>
        <v>4</v>
      </c>
      <c r="AO3" s="5">
        <f>COUNT(SMALL(AO$4:AO$201,{1,2,3,4}))</f>
        <v>4</v>
      </c>
      <c r="AP3" s="5">
        <f>COUNT(SMALL(AP$4:AP$201,{1,2,3,4}))</f>
        <v>4</v>
      </c>
      <c r="AQ3" s="5">
        <f>COUNT(SMALL(AQ$4:AQ$201,{1,2,3,4}))</f>
        <v>4</v>
      </c>
      <c r="AR3" s="5">
        <f>COUNT(SMALL(AR$4:AR$201,{1,2,3,4}))</f>
        <v>4</v>
      </c>
      <c r="AS3" s="5">
        <f>COUNT(SMALL(AS$4:AS$201,{1,2,3,4}))</f>
        <v>4</v>
      </c>
      <c r="AT3" s="5">
        <f>COUNT(SMALL(AT$4:AT$201,{1,2,3,4}))</f>
        <v>4</v>
      </c>
      <c r="AU3" s="5">
        <f>COUNT(SMALL(AU$4:AU$201,{1,2,3,4}))</f>
        <v>4</v>
      </c>
      <c r="AV3" s="5">
        <f>COUNT(SMALL(AV$4:AV$201,{1,2,3,4}))</f>
        <v>4</v>
      </c>
      <c r="AW3" s="5">
        <f>COUNT(SMALL(AW$4:AW$201,{1,2,3,4}))</f>
        <v>4</v>
      </c>
      <c r="AX3" s="5">
        <f>COUNT(SMALL(AX$4:AX$201,{1,2,3,4}))</f>
        <v>4</v>
      </c>
      <c r="AY3" s="5">
        <f>COUNT(SMALL(AY$4:AY$201,{1,2,3,4}))</f>
        <v>4</v>
      </c>
      <c r="AZ3" s="5">
        <f>COUNT(SMALL(AZ$4:AZ$201,{1,2,3,4}))</f>
        <v>4</v>
      </c>
      <c r="BA3" s="5">
        <f>COUNT(SMALL(BA$4:BA$201,{1,2,3,4}))</f>
        <v>4</v>
      </c>
      <c r="BB3" s="5">
        <f>COUNT(SMALL(BB$4:BB$201,{1,2,3,4}))</f>
        <v>4</v>
      </c>
      <c r="BC3" s="5">
        <f>COUNT(SMALL(BC$4:BC$201,{1,2,3,4}))</f>
        <v>4</v>
      </c>
      <c r="BD3" s="5">
        <f>COUNT(SMALL(BD$4:BD$201,{1,2,3,4}))</f>
        <v>4</v>
      </c>
      <c r="BE3" s="5">
        <f>COUNT(SMALL(BE$4:BE$201,{1,2,3,4}))</f>
        <v>4</v>
      </c>
      <c r="BF3" s="5">
        <f>COUNT(SMALL(BF$4:BF$201,{1,2,3,4}))</f>
        <v>4</v>
      </c>
      <c r="BG3" s="5">
        <f>COUNT(SMALL(BG$4:BG$201,{1,2,3,4}))</f>
        <v>4</v>
      </c>
      <c r="BH3" s="5">
        <f>COUNT(SMALL(BH$4:BH$201,{1,2,3,4}))</f>
        <v>4</v>
      </c>
      <c r="BI3" s="5">
        <f>COUNT(SMALL(BI$4:BI$201,{1,2,3,4}))</f>
        <v>4</v>
      </c>
    </row>
    <row r="4" spans="1:61" ht="15.9" customHeight="1" x14ac:dyDescent="0.3">
      <c r="A4" s="36">
        <v>17</v>
      </c>
      <c r="B4" s="36">
        <v>1</v>
      </c>
      <c r="C4"/>
      <c r="D4" s="36"/>
      <c r="E4" s="36">
        <v>1</v>
      </c>
      <c r="F4" s="43">
        <v>1.4317129629629629E-2</v>
      </c>
      <c r="G4" s="42" t="s">
        <v>672</v>
      </c>
      <c r="H4" s="42" t="s">
        <v>673</v>
      </c>
      <c r="I4" s="36" t="s">
        <v>76</v>
      </c>
      <c r="J4" s="36" t="s">
        <v>38</v>
      </c>
      <c r="K4" s="36">
        <v>1</v>
      </c>
      <c r="L4" s="36" t="s">
        <v>1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>
        <f>$B4</f>
        <v>1</v>
      </c>
      <c r="AE4" s="11"/>
      <c r="AF4" s="11"/>
      <c r="AG4" s="11"/>
      <c r="AH4" s="11"/>
      <c r="AI4" s="11"/>
      <c r="AJ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</row>
    <row r="5" spans="1:61" ht="15.9" customHeight="1" x14ac:dyDescent="0.3">
      <c r="A5" s="36">
        <v>39</v>
      </c>
      <c r="B5" s="36">
        <v>2</v>
      </c>
      <c r="C5">
        <v>1</v>
      </c>
      <c r="D5" s="36">
        <v>1</v>
      </c>
      <c r="E5" s="36">
        <v>1207</v>
      </c>
      <c r="F5" s="43">
        <v>1.5023148148148148E-2</v>
      </c>
      <c r="G5" s="42" t="s">
        <v>176</v>
      </c>
      <c r="H5" s="42" t="s">
        <v>706</v>
      </c>
      <c r="I5" s="36" t="s">
        <v>123</v>
      </c>
      <c r="J5" s="36" t="s">
        <v>26</v>
      </c>
      <c r="K5" s="36">
        <v>1</v>
      </c>
      <c r="L5" s="36" t="s">
        <v>1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>$B5</f>
        <v>2</v>
      </c>
      <c r="AD5" s="11"/>
      <c r="AE5" s="11"/>
      <c r="AF5" s="11"/>
      <c r="AG5" s="11"/>
      <c r="AH5" s="11"/>
      <c r="AI5" s="11"/>
      <c r="AJ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>
        <f>$D5</f>
        <v>1</v>
      </c>
      <c r="BC5" s="11"/>
      <c r="BD5" s="11"/>
      <c r="BE5" s="11"/>
      <c r="BF5" s="11"/>
      <c r="BG5" s="11"/>
      <c r="BH5" s="11"/>
      <c r="BI5" s="11"/>
    </row>
    <row r="6" spans="1:61" ht="15.9" customHeight="1" x14ac:dyDescent="0.3">
      <c r="A6" s="36">
        <v>74</v>
      </c>
      <c r="B6" s="36">
        <v>3</v>
      </c>
      <c r="C6"/>
      <c r="D6" s="36"/>
      <c r="E6" s="36">
        <v>34</v>
      </c>
      <c r="F6" s="43">
        <v>1.5717592592592592E-2</v>
      </c>
      <c r="G6" s="42" t="s">
        <v>674</v>
      </c>
      <c r="H6" s="42" t="s">
        <v>181</v>
      </c>
      <c r="I6" s="36" t="s">
        <v>76</v>
      </c>
      <c r="J6" s="36" t="s">
        <v>38</v>
      </c>
      <c r="K6" s="36">
        <v>1</v>
      </c>
      <c r="L6" s="36" t="s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>
        <f>$B6</f>
        <v>3</v>
      </c>
      <c r="AE6" s="11"/>
      <c r="AF6" s="11"/>
      <c r="AG6" s="11"/>
      <c r="AH6" s="11"/>
      <c r="AI6" s="11"/>
      <c r="AJ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</row>
    <row r="7" spans="1:61" ht="15.9" customHeight="1" x14ac:dyDescent="0.3">
      <c r="A7" s="36">
        <v>80</v>
      </c>
      <c r="B7" s="36">
        <v>4</v>
      </c>
      <c r="C7"/>
      <c r="D7" s="36"/>
      <c r="E7" s="36">
        <v>567</v>
      </c>
      <c r="F7" s="43">
        <v>1.5821759259259258E-2</v>
      </c>
      <c r="G7" s="42" t="s">
        <v>99</v>
      </c>
      <c r="H7" s="42" t="s">
        <v>675</v>
      </c>
      <c r="I7" s="36" t="s">
        <v>76</v>
      </c>
      <c r="J7" s="36" t="s">
        <v>25</v>
      </c>
      <c r="K7" s="36">
        <v>2</v>
      </c>
      <c r="L7" s="36" t="s">
        <v>1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>
        <f>$B7</f>
        <v>4</v>
      </c>
      <c r="AC7" s="11"/>
      <c r="AD7" s="11"/>
      <c r="AE7" s="11"/>
      <c r="AF7" s="11"/>
      <c r="AG7" s="11"/>
      <c r="AH7" s="11"/>
      <c r="AI7" s="11"/>
      <c r="AJ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</row>
    <row r="8" spans="1:61" ht="15.9" customHeight="1" x14ac:dyDescent="0.3">
      <c r="A8" s="36">
        <v>98</v>
      </c>
      <c r="B8" s="36">
        <v>5</v>
      </c>
      <c r="C8">
        <v>1</v>
      </c>
      <c r="D8" s="36">
        <v>2</v>
      </c>
      <c r="E8" s="36">
        <v>1778</v>
      </c>
      <c r="F8" s="43">
        <v>1.6226851851851853E-2</v>
      </c>
      <c r="G8" s="42" t="s">
        <v>127</v>
      </c>
      <c r="H8" s="42" t="s">
        <v>128</v>
      </c>
      <c r="I8" s="36" t="s">
        <v>120</v>
      </c>
      <c r="J8" s="36" t="s">
        <v>61</v>
      </c>
      <c r="K8" s="36">
        <v>3</v>
      </c>
      <c r="L8" s="36" t="s">
        <v>1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>
        <f>$B8</f>
        <v>5</v>
      </c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>
        <f>$D8</f>
        <v>2</v>
      </c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</row>
    <row r="9" spans="1:61" ht="15.9" customHeight="1" x14ac:dyDescent="0.3">
      <c r="A9" s="36">
        <v>103</v>
      </c>
      <c r="B9" s="36">
        <v>6</v>
      </c>
      <c r="C9"/>
      <c r="D9" s="36"/>
      <c r="E9" s="36">
        <v>2058</v>
      </c>
      <c r="F9" s="43">
        <v>1.6412037037037037E-2</v>
      </c>
      <c r="G9" s="42" t="s">
        <v>134</v>
      </c>
      <c r="H9" s="42" t="s">
        <v>676</v>
      </c>
      <c r="I9" s="36" t="s">
        <v>76</v>
      </c>
      <c r="J9" s="36" t="s">
        <v>479</v>
      </c>
      <c r="K9" s="36">
        <v>3</v>
      </c>
      <c r="L9" s="36" t="s">
        <v>1</v>
      </c>
      <c r="M9" s="11"/>
      <c r="N9" s="11"/>
      <c r="O9" s="11"/>
      <c r="P9" s="11"/>
      <c r="Q9" s="11"/>
      <c r="R9" s="11"/>
      <c r="S9" s="11"/>
      <c r="T9" s="11"/>
      <c r="U9" s="11"/>
      <c r="V9" s="11">
        <f>$B9</f>
        <v>6</v>
      </c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</row>
    <row r="10" spans="1:61" ht="15.9" customHeight="1" x14ac:dyDescent="0.3">
      <c r="A10" s="36">
        <v>107</v>
      </c>
      <c r="B10" s="36">
        <v>7</v>
      </c>
      <c r="C10">
        <v>2</v>
      </c>
      <c r="D10" s="36">
        <v>3</v>
      </c>
      <c r="E10" s="36">
        <v>332</v>
      </c>
      <c r="F10" s="43">
        <v>1.650462962962963E-2</v>
      </c>
      <c r="G10" s="42" t="s">
        <v>124</v>
      </c>
      <c r="H10" s="42" t="s">
        <v>125</v>
      </c>
      <c r="I10" s="36" t="s">
        <v>123</v>
      </c>
      <c r="J10" s="36" t="s">
        <v>37</v>
      </c>
      <c r="K10" s="36">
        <v>1</v>
      </c>
      <c r="L10" s="36" t="s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>
        <f>$B10</f>
        <v>7</v>
      </c>
      <c r="AB10" s="11"/>
      <c r="AC10" s="11"/>
      <c r="AD10" s="11"/>
      <c r="AE10" s="11"/>
      <c r="AF10" s="11"/>
      <c r="AG10" s="11"/>
      <c r="AH10" s="11"/>
      <c r="AI10" s="11"/>
      <c r="AJ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>
        <f>$D10</f>
        <v>3</v>
      </c>
      <c r="BA10" s="11"/>
      <c r="BB10" s="11"/>
      <c r="BC10" s="11"/>
      <c r="BD10" s="11"/>
      <c r="BE10" s="11"/>
      <c r="BF10" s="11"/>
      <c r="BG10" s="11"/>
      <c r="BH10" s="11"/>
      <c r="BI10" s="11"/>
    </row>
    <row r="11" spans="1:61" ht="15.9" customHeight="1" x14ac:dyDescent="0.3">
      <c r="A11" s="36">
        <v>109</v>
      </c>
      <c r="B11" s="36">
        <v>8</v>
      </c>
      <c r="C11"/>
      <c r="D11" s="36"/>
      <c r="E11" s="36">
        <v>1946</v>
      </c>
      <c r="F11" s="43">
        <v>1.6527777777777777E-2</v>
      </c>
      <c r="G11" s="42" t="s">
        <v>79</v>
      </c>
      <c r="H11" s="42" t="s">
        <v>677</v>
      </c>
      <c r="I11" s="36" t="s">
        <v>76</v>
      </c>
      <c r="J11" s="36" t="s">
        <v>24</v>
      </c>
      <c r="K11" s="36">
        <v>3</v>
      </c>
      <c r="L11" s="36" t="s">
        <v>1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f>$B11</f>
        <v>8</v>
      </c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</row>
    <row r="12" spans="1:61" ht="15.9" customHeight="1" x14ac:dyDescent="0.3">
      <c r="A12" s="36">
        <v>112</v>
      </c>
      <c r="B12" s="36">
        <v>9</v>
      </c>
      <c r="C12">
        <v>3</v>
      </c>
      <c r="D12" s="36">
        <v>4</v>
      </c>
      <c r="E12" s="36">
        <v>478</v>
      </c>
      <c r="F12" s="43">
        <v>1.6620370370370369E-2</v>
      </c>
      <c r="G12" s="42" t="s">
        <v>81</v>
      </c>
      <c r="H12" s="42" t="s">
        <v>267</v>
      </c>
      <c r="I12" s="36" t="s">
        <v>123</v>
      </c>
      <c r="J12" s="36" t="s">
        <v>25</v>
      </c>
      <c r="K12" s="36">
        <v>2</v>
      </c>
      <c r="L12" s="36" t="s">
        <v>1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>
        <f>$B12</f>
        <v>9</v>
      </c>
      <c r="AC12" s="11"/>
      <c r="AD12" s="11"/>
      <c r="AE12" s="11"/>
      <c r="AF12" s="11"/>
      <c r="AG12" s="11"/>
      <c r="AH12" s="11"/>
      <c r="AI12" s="11"/>
      <c r="AJ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>
        <f>$D12</f>
        <v>4</v>
      </c>
      <c r="BB12" s="11"/>
      <c r="BC12" s="11"/>
      <c r="BD12" s="11"/>
      <c r="BE12" s="11"/>
      <c r="BF12" s="11"/>
      <c r="BG12" s="11"/>
      <c r="BH12" s="11"/>
      <c r="BI12" s="11"/>
    </row>
    <row r="13" spans="1:61" ht="15.9" customHeight="1" x14ac:dyDescent="0.3">
      <c r="A13" s="36">
        <v>115</v>
      </c>
      <c r="B13" s="36">
        <v>10</v>
      </c>
      <c r="C13"/>
      <c r="D13" s="36"/>
      <c r="E13" s="36">
        <v>2118</v>
      </c>
      <c r="F13" s="43">
        <v>1.6666666666666666E-2</v>
      </c>
      <c r="G13" s="42" t="s">
        <v>118</v>
      </c>
      <c r="H13" s="42" t="s">
        <v>576</v>
      </c>
      <c r="I13" s="36" t="s">
        <v>76</v>
      </c>
      <c r="J13" s="36" t="s">
        <v>71</v>
      </c>
      <c r="K13" s="36">
        <v>3</v>
      </c>
      <c r="L13" s="36" t="s">
        <v>1</v>
      </c>
      <c r="M13" s="11"/>
      <c r="N13" s="11"/>
      <c r="O13" s="11"/>
      <c r="P13" s="11"/>
      <c r="Q13" s="11">
        <f>$B13</f>
        <v>10</v>
      </c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</row>
    <row r="14" spans="1:61" ht="15.9" customHeight="1" x14ac:dyDescent="0.3">
      <c r="A14" s="36">
        <v>124</v>
      </c>
      <c r="B14" s="36">
        <v>11</v>
      </c>
      <c r="C14"/>
      <c r="D14" s="36"/>
      <c r="E14" s="36">
        <v>993</v>
      </c>
      <c r="F14" s="43">
        <v>1.6921296296296295E-2</v>
      </c>
      <c r="G14" s="42" t="s">
        <v>678</v>
      </c>
      <c r="H14" s="42" t="s">
        <v>679</v>
      </c>
      <c r="I14" s="36" t="s">
        <v>76</v>
      </c>
      <c r="J14" s="36" t="s">
        <v>63</v>
      </c>
      <c r="K14" s="36">
        <v>2</v>
      </c>
      <c r="L14" s="36" t="s">
        <v>1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>
        <f>$B14</f>
        <v>11</v>
      </c>
      <c r="AJ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</row>
    <row r="15" spans="1:61" ht="15.9" customHeight="1" x14ac:dyDescent="0.3">
      <c r="A15" s="36">
        <v>125</v>
      </c>
      <c r="B15" s="36">
        <v>12</v>
      </c>
      <c r="C15">
        <v>2</v>
      </c>
      <c r="D15" s="36">
        <v>5</v>
      </c>
      <c r="E15" s="36">
        <v>8</v>
      </c>
      <c r="F15" s="43">
        <v>1.6944444444444446E-2</v>
      </c>
      <c r="G15" s="42" t="s">
        <v>119</v>
      </c>
      <c r="H15" s="42" t="s">
        <v>114</v>
      </c>
      <c r="I15" s="36" t="s">
        <v>120</v>
      </c>
      <c r="J15" s="36" t="s">
        <v>38</v>
      </c>
      <c r="K15" s="36">
        <v>1</v>
      </c>
      <c r="L15" s="36" t="s">
        <v>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>
        <f>$B15</f>
        <v>12</v>
      </c>
      <c r="AE15" s="11"/>
      <c r="AF15" s="11"/>
      <c r="AG15" s="11"/>
      <c r="AH15" s="11"/>
      <c r="AI15" s="11"/>
      <c r="AJ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>
        <f>$D15</f>
        <v>5</v>
      </c>
      <c r="BD15" s="11"/>
      <c r="BE15" s="11"/>
      <c r="BF15" s="11"/>
      <c r="BG15" s="11"/>
      <c r="BH15" s="11"/>
      <c r="BI15" s="11"/>
    </row>
    <row r="16" spans="1:61" ht="15.9" customHeight="1" x14ac:dyDescent="0.3">
      <c r="A16" s="36">
        <v>127</v>
      </c>
      <c r="B16" s="36">
        <v>13</v>
      </c>
      <c r="C16"/>
      <c r="D16" s="36"/>
      <c r="E16" s="36">
        <v>1374</v>
      </c>
      <c r="F16" s="43">
        <v>1.7025462962962964E-2</v>
      </c>
      <c r="G16" s="42" t="s">
        <v>75</v>
      </c>
      <c r="H16" s="42" t="s">
        <v>419</v>
      </c>
      <c r="I16" s="36" t="s">
        <v>76</v>
      </c>
      <c r="J16" s="36" t="s">
        <v>34</v>
      </c>
      <c r="K16" s="36">
        <v>2</v>
      </c>
      <c r="L16" s="36" t="s">
        <v>1</v>
      </c>
      <c r="M16" s="11"/>
      <c r="N16" s="11"/>
      <c r="O16" s="11">
        <f>$B16</f>
        <v>13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</row>
    <row r="17" spans="1:61" ht="15.9" customHeight="1" x14ac:dyDescent="0.3">
      <c r="A17" s="36">
        <v>128</v>
      </c>
      <c r="B17" s="36">
        <v>14</v>
      </c>
      <c r="C17">
        <v>4</v>
      </c>
      <c r="D17" s="36">
        <v>6</v>
      </c>
      <c r="E17" s="36">
        <v>778</v>
      </c>
      <c r="F17" s="43">
        <v>1.7037037037037038E-2</v>
      </c>
      <c r="G17" s="42" t="s">
        <v>121</v>
      </c>
      <c r="H17" s="42" t="s">
        <v>122</v>
      </c>
      <c r="I17" s="36" t="s">
        <v>123</v>
      </c>
      <c r="J17" s="36" t="s">
        <v>70</v>
      </c>
      <c r="K17" s="36">
        <v>2</v>
      </c>
      <c r="L17" s="36" t="s">
        <v>1</v>
      </c>
      <c r="M17" s="11"/>
      <c r="N17" s="11"/>
      <c r="O17" s="11"/>
      <c r="P17" s="11">
        <f>$B17</f>
        <v>14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L17" s="11"/>
      <c r="AM17" s="11"/>
      <c r="AN17" s="11"/>
      <c r="AO17" s="11">
        <f>$D17</f>
        <v>6</v>
      </c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</row>
    <row r="18" spans="1:61" ht="15.9" customHeight="1" x14ac:dyDescent="0.3">
      <c r="A18" s="36">
        <v>129</v>
      </c>
      <c r="B18" s="36">
        <v>15</v>
      </c>
      <c r="C18"/>
      <c r="D18" s="36"/>
      <c r="E18" s="36">
        <v>1363</v>
      </c>
      <c r="F18" s="43">
        <v>1.7071759259259259E-2</v>
      </c>
      <c r="G18" s="42" t="s">
        <v>84</v>
      </c>
      <c r="H18" s="42" t="s">
        <v>680</v>
      </c>
      <c r="I18" s="36" t="s">
        <v>76</v>
      </c>
      <c r="J18" s="36" t="s">
        <v>34</v>
      </c>
      <c r="K18" s="36">
        <v>2</v>
      </c>
      <c r="L18" s="36" t="s">
        <v>1</v>
      </c>
      <c r="M18" s="11"/>
      <c r="N18" s="11"/>
      <c r="O18" s="11">
        <f>$B18</f>
        <v>15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</row>
    <row r="19" spans="1:61" ht="15.9" customHeight="1" x14ac:dyDescent="0.3">
      <c r="A19" s="36">
        <v>132</v>
      </c>
      <c r="B19" s="36">
        <v>16</v>
      </c>
      <c r="C19"/>
      <c r="D19" s="36"/>
      <c r="E19" s="36">
        <v>657</v>
      </c>
      <c r="F19" s="43">
        <v>1.7083333333333332E-2</v>
      </c>
      <c r="G19" s="42" t="s">
        <v>105</v>
      </c>
      <c r="H19" s="42" t="s">
        <v>681</v>
      </c>
      <c r="I19" s="36" t="s">
        <v>76</v>
      </c>
      <c r="J19" s="36" t="s">
        <v>36</v>
      </c>
      <c r="K19" s="36">
        <v>1</v>
      </c>
      <c r="L19" s="36" t="s">
        <v>1</v>
      </c>
      <c r="M19" s="11"/>
      <c r="N19" s="11"/>
      <c r="O19" s="11"/>
      <c r="P19" s="11"/>
      <c r="Q19" s="11"/>
      <c r="R19" s="11"/>
      <c r="S19" s="11"/>
      <c r="T19" s="11"/>
      <c r="U19" s="11">
        <f>$B19</f>
        <v>16</v>
      </c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</row>
    <row r="20" spans="1:61" ht="15.9" customHeight="1" x14ac:dyDescent="0.3">
      <c r="A20" s="36">
        <v>137</v>
      </c>
      <c r="B20" s="36">
        <v>17</v>
      </c>
      <c r="C20">
        <v>1</v>
      </c>
      <c r="D20" s="36">
        <v>7</v>
      </c>
      <c r="E20" s="36">
        <v>154</v>
      </c>
      <c r="F20" s="43">
        <v>1.7187500000000001E-2</v>
      </c>
      <c r="G20" s="42" t="s">
        <v>202</v>
      </c>
      <c r="H20" s="42" t="s">
        <v>707</v>
      </c>
      <c r="I20" s="36" t="s">
        <v>130</v>
      </c>
      <c r="J20" s="36" t="s">
        <v>38</v>
      </c>
      <c r="K20" s="36">
        <v>1</v>
      </c>
      <c r="L20" s="36" t="s">
        <v>1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>
        <f>$B20</f>
        <v>17</v>
      </c>
      <c r="AE20" s="11"/>
      <c r="AF20" s="11"/>
      <c r="AG20" s="11"/>
      <c r="AH20" s="11"/>
      <c r="AI20" s="11"/>
      <c r="AJ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>
        <f>$D20</f>
        <v>7</v>
      </c>
      <c r="BD20" s="11"/>
      <c r="BE20" s="11"/>
      <c r="BF20" s="11"/>
      <c r="BG20" s="11"/>
      <c r="BH20" s="11"/>
      <c r="BI20" s="11"/>
    </row>
    <row r="21" spans="1:61" ht="15.9" customHeight="1" x14ac:dyDescent="0.3">
      <c r="A21" s="36">
        <v>141</v>
      </c>
      <c r="B21" s="36">
        <v>18</v>
      </c>
      <c r="C21"/>
      <c r="D21" s="36"/>
      <c r="E21" s="36">
        <v>1317</v>
      </c>
      <c r="F21" s="43">
        <v>1.7233796296296296E-2</v>
      </c>
      <c r="G21" s="42" t="s">
        <v>118</v>
      </c>
      <c r="H21" s="42" t="s">
        <v>244</v>
      </c>
      <c r="I21" s="36" t="s">
        <v>76</v>
      </c>
      <c r="J21" s="36" t="s">
        <v>26</v>
      </c>
      <c r="K21" s="36">
        <v>1</v>
      </c>
      <c r="L21" s="36" t="s">
        <v>1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>$B21</f>
        <v>18</v>
      </c>
      <c r="AD21" s="11"/>
      <c r="AE21" s="11"/>
      <c r="AF21" s="11"/>
      <c r="AG21" s="11"/>
      <c r="AH21" s="11"/>
      <c r="AI21" s="11"/>
      <c r="AJ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</row>
    <row r="22" spans="1:61" ht="15.9" customHeight="1" x14ac:dyDescent="0.3">
      <c r="A22" s="36">
        <v>157</v>
      </c>
      <c r="B22" s="36">
        <v>19</v>
      </c>
      <c r="C22"/>
      <c r="D22" s="36"/>
      <c r="E22" s="36">
        <v>2057</v>
      </c>
      <c r="F22" s="43">
        <v>1.7615740740740741E-2</v>
      </c>
      <c r="G22" s="42" t="s">
        <v>118</v>
      </c>
      <c r="H22" s="42" t="s">
        <v>392</v>
      </c>
      <c r="I22" s="36" t="s">
        <v>76</v>
      </c>
      <c r="J22" s="36" t="s">
        <v>479</v>
      </c>
      <c r="K22" s="36">
        <v>3</v>
      </c>
      <c r="L22" s="36" t="s">
        <v>1</v>
      </c>
      <c r="M22" s="11"/>
      <c r="N22" s="11"/>
      <c r="O22" s="11"/>
      <c r="P22" s="11"/>
      <c r="Q22" s="11"/>
      <c r="R22" s="11"/>
      <c r="S22" s="11"/>
      <c r="T22" s="11"/>
      <c r="U22" s="11"/>
      <c r="V22" s="11">
        <f>$B22</f>
        <v>19</v>
      </c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</row>
    <row r="23" spans="1:61" ht="15.9" customHeight="1" x14ac:dyDescent="0.3">
      <c r="A23" s="36">
        <v>160</v>
      </c>
      <c r="B23" s="36">
        <v>20</v>
      </c>
      <c r="C23"/>
      <c r="D23" s="36"/>
      <c r="E23" s="36">
        <v>1947</v>
      </c>
      <c r="F23" s="43">
        <v>1.7650462962962962E-2</v>
      </c>
      <c r="G23" s="42" t="s">
        <v>158</v>
      </c>
      <c r="H23" s="42" t="s">
        <v>80</v>
      </c>
      <c r="I23" s="36" t="s">
        <v>76</v>
      </c>
      <c r="J23" s="36" t="s">
        <v>24</v>
      </c>
      <c r="K23" s="36">
        <v>3</v>
      </c>
      <c r="L23" s="36" t="s">
        <v>1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>
        <f>$B23</f>
        <v>20</v>
      </c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</row>
    <row r="24" spans="1:61" ht="15.9" customHeight="1" x14ac:dyDescent="0.3">
      <c r="A24" s="36">
        <v>162</v>
      </c>
      <c r="B24" s="36">
        <v>21</v>
      </c>
      <c r="C24">
        <v>1</v>
      </c>
      <c r="D24" s="36"/>
      <c r="E24" s="36">
        <v>56</v>
      </c>
      <c r="F24" s="43">
        <v>1.7696759259259259E-2</v>
      </c>
      <c r="G24" s="42" t="s">
        <v>701</v>
      </c>
      <c r="H24" s="42" t="s">
        <v>547</v>
      </c>
      <c r="I24" s="36" t="s">
        <v>115</v>
      </c>
      <c r="J24" s="36" t="s">
        <v>38</v>
      </c>
      <c r="K24" s="36">
        <v>1</v>
      </c>
      <c r="L24" s="36" t="s">
        <v>1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>
        <f>$B24</f>
        <v>21</v>
      </c>
      <c r="AE24" s="11"/>
      <c r="AF24" s="11"/>
      <c r="AG24" s="11"/>
      <c r="AH24" s="11"/>
      <c r="AI24" s="11"/>
      <c r="AJ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</row>
    <row r="25" spans="1:61" ht="15.9" customHeight="1" x14ac:dyDescent="0.3">
      <c r="A25" s="36">
        <v>176</v>
      </c>
      <c r="B25" s="36">
        <v>22</v>
      </c>
      <c r="C25"/>
      <c r="D25" s="36"/>
      <c r="E25" s="36">
        <v>1280</v>
      </c>
      <c r="F25" s="43">
        <v>1.7916666666666668E-2</v>
      </c>
      <c r="G25" s="42" t="s">
        <v>163</v>
      </c>
      <c r="H25" s="42" t="s">
        <v>682</v>
      </c>
      <c r="I25" s="36" t="s">
        <v>76</v>
      </c>
      <c r="J25" s="36" t="s">
        <v>26</v>
      </c>
      <c r="K25" s="36">
        <v>1</v>
      </c>
      <c r="L25" s="36" t="s">
        <v>1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>$B25</f>
        <v>22</v>
      </c>
      <c r="AD25" s="11"/>
      <c r="AE25" s="11"/>
      <c r="AF25" s="11"/>
      <c r="AG25" s="11"/>
      <c r="AH25" s="11"/>
      <c r="AI25" s="11"/>
      <c r="AJ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</row>
    <row r="26" spans="1:61" ht="15.9" customHeight="1" x14ac:dyDescent="0.3">
      <c r="A26" s="36">
        <v>177</v>
      </c>
      <c r="B26" s="36">
        <v>23</v>
      </c>
      <c r="C26">
        <v>3</v>
      </c>
      <c r="D26" s="36">
        <v>8</v>
      </c>
      <c r="E26" s="36">
        <v>2051</v>
      </c>
      <c r="F26" s="43">
        <v>1.7939814814814815E-2</v>
      </c>
      <c r="G26" s="42" t="s">
        <v>708</v>
      </c>
      <c r="H26" s="42" t="s">
        <v>709</v>
      </c>
      <c r="I26" s="36" t="s">
        <v>120</v>
      </c>
      <c r="J26" s="36" t="s">
        <v>479</v>
      </c>
      <c r="K26" s="36">
        <v>3</v>
      </c>
      <c r="L26" s="36" t="s">
        <v>1</v>
      </c>
      <c r="M26" s="11"/>
      <c r="N26" s="11"/>
      <c r="O26" s="11"/>
      <c r="P26" s="11"/>
      <c r="Q26" s="11"/>
      <c r="R26" s="11"/>
      <c r="S26" s="11"/>
      <c r="T26" s="11"/>
      <c r="U26" s="11"/>
      <c r="V26" s="11">
        <f>$B26</f>
        <v>23</v>
      </c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>
        <f>$D26</f>
        <v>8</v>
      </c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</row>
    <row r="27" spans="1:61" ht="15.9" customHeight="1" x14ac:dyDescent="0.3">
      <c r="A27" s="36">
        <v>180</v>
      </c>
      <c r="B27" s="36">
        <v>24</v>
      </c>
      <c r="C27">
        <v>4</v>
      </c>
      <c r="D27" s="36">
        <v>9</v>
      </c>
      <c r="E27" s="36">
        <v>188</v>
      </c>
      <c r="F27" s="43">
        <v>1.7962962962962962E-2</v>
      </c>
      <c r="G27" s="42" t="s">
        <v>710</v>
      </c>
      <c r="H27" s="42" t="s">
        <v>711</v>
      </c>
      <c r="I27" s="36" t="s">
        <v>120</v>
      </c>
      <c r="J27" s="36" t="s">
        <v>27</v>
      </c>
      <c r="K27" s="36">
        <v>1</v>
      </c>
      <c r="L27" s="36" t="s">
        <v>1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>
        <f>$B27</f>
        <v>24</v>
      </c>
      <c r="AI27" s="11"/>
      <c r="AJ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>
        <f>$D27</f>
        <v>9</v>
      </c>
      <c r="BH27" s="11"/>
      <c r="BI27" s="11"/>
    </row>
    <row r="28" spans="1:61" ht="15.9" customHeight="1" x14ac:dyDescent="0.3">
      <c r="A28" s="36">
        <v>183</v>
      </c>
      <c r="B28" s="36">
        <v>25</v>
      </c>
      <c r="C28">
        <v>2</v>
      </c>
      <c r="D28" s="36">
        <v>10</v>
      </c>
      <c r="E28" s="36">
        <v>1638</v>
      </c>
      <c r="F28" s="43">
        <v>1.7997685185185186E-2</v>
      </c>
      <c r="G28" s="42" t="s">
        <v>218</v>
      </c>
      <c r="H28" s="42" t="s">
        <v>712</v>
      </c>
      <c r="I28" s="36" t="s">
        <v>130</v>
      </c>
      <c r="J28" s="36" t="s">
        <v>33</v>
      </c>
      <c r="K28" s="36">
        <v>2</v>
      </c>
      <c r="L28" s="36" t="s">
        <v>1</v>
      </c>
      <c r="M28" s="11">
        <f>$B28</f>
        <v>25</v>
      </c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L28" s="11">
        <f>$D28</f>
        <v>10</v>
      </c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</row>
    <row r="29" spans="1:61" ht="15.9" customHeight="1" x14ac:dyDescent="0.3">
      <c r="A29" s="36">
        <v>187</v>
      </c>
      <c r="B29" s="36">
        <v>26</v>
      </c>
      <c r="C29"/>
      <c r="D29" s="36"/>
      <c r="E29" s="36">
        <v>1533</v>
      </c>
      <c r="F29" s="43">
        <v>1.8090277777777778E-2</v>
      </c>
      <c r="G29" s="42" t="s">
        <v>75</v>
      </c>
      <c r="H29" s="42" t="s">
        <v>85</v>
      </c>
      <c r="I29" s="36" t="s">
        <v>76</v>
      </c>
      <c r="J29" s="36" t="s">
        <v>59</v>
      </c>
      <c r="K29" s="36">
        <v>3</v>
      </c>
      <c r="L29" s="36" t="s">
        <v>1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>
        <f>$B29</f>
        <v>26</v>
      </c>
      <c r="AH29" s="11"/>
      <c r="AI29" s="11"/>
      <c r="AJ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</row>
    <row r="30" spans="1:61" ht="15.9" customHeight="1" x14ac:dyDescent="0.3">
      <c r="A30" s="36">
        <v>188</v>
      </c>
      <c r="B30" s="36">
        <v>27</v>
      </c>
      <c r="C30">
        <v>5</v>
      </c>
      <c r="D30" s="36">
        <v>11</v>
      </c>
      <c r="E30" s="36">
        <v>1960</v>
      </c>
      <c r="F30" s="43">
        <v>1.8090277777777778E-2</v>
      </c>
      <c r="G30" s="42" t="s">
        <v>224</v>
      </c>
      <c r="H30" s="42" t="s">
        <v>713</v>
      </c>
      <c r="I30" s="36" t="s">
        <v>123</v>
      </c>
      <c r="J30" s="36" t="s">
        <v>71</v>
      </c>
      <c r="K30" s="36">
        <v>3</v>
      </c>
      <c r="L30" s="36" t="s">
        <v>1</v>
      </c>
      <c r="M30" s="11"/>
      <c r="N30" s="11"/>
      <c r="O30" s="11"/>
      <c r="P30" s="11"/>
      <c r="Q30" s="11">
        <f>$B30</f>
        <v>27</v>
      </c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L30" s="11"/>
      <c r="AM30" s="11"/>
      <c r="AN30" s="11"/>
      <c r="AO30" s="11"/>
      <c r="AP30" s="11">
        <f>$D30</f>
        <v>11</v>
      </c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</row>
    <row r="31" spans="1:61" ht="15.9" customHeight="1" x14ac:dyDescent="0.3">
      <c r="A31" s="36">
        <v>190</v>
      </c>
      <c r="B31" s="36">
        <v>28</v>
      </c>
      <c r="C31">
        <v>3</v>
      </c>
      <c r="D31" s="36">
        <v>12</v>
      </c>
      <c r="E31" s="36">
        <v>639</v>
      </c>
      <c r="F31" s="43">
        <v>1.8124999999999999E-2</v>
      </c>
      <c r="G31" s="42" t="s">
        <v>127</v>
      </c>
      <c r="H31" s="42" t="s">
        <v>129</v>
      </c>
      <c r="I31" s="36" t="s">
        <v>130</v>
      </c>
      <c r="J31" s="36" t="s">
        <v>36</v>
      </c>
      <c r="K31" s="36">
        <v>1</v>
      </c>
      <c r="L31" s="36" t="s">
        <v>1</v>
      </c>
      <c r="M31" s="11"/>
      <c r="N31" s="11"/>
      <c r="O31" s="11"/>
      <c r="P31" s="11"/>
      <c r="Q31" s="11"/>
      <c r="R31" s="11"/>
      <c r="S31" s="11"/>
      <c r="T31" s="11"/>
      <c r="U31" s="11">
        <f>$B31</f>
        <v>28</v>
      </c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L31" s="11"/>
      <c r="AM31" s="11"/>
      <c r="AN31" s="11"/>
      <c r="AO31" s="11"/>
      <c r="AP31" s="11"/>
      <c r="AQ31" s="11"/>
      <c r="AR31" s="11"/>
      <c r="AS31" s="11"/>
      <c r="AT31" s="11">
        <f>$D31</f>
        <v>12</v>
      </c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</row>
    <row r="32" spans="1:61" ht="15.9" customHeight="1" x14ac:dyDescent="0.3">
      <c r="A32" s="36">
        <v>191</v>
      </c>
      <c r="B32" s="36">
        <v>29</v>
      </c>
      <c r="C32">
        <v>6</v>
      </c>
      <c r="D32" s="36">
        <v>13</v>
      </c>
      <c r="E32" s="36">
        <v>969</v>
      </c>
      <c r="F32" s="43">
        <v>1.8159722222222223E-2</v>
      </c>
      <c r="G32" s="42" t="s">
        <v>77</v>
      </c>
      <c r="H32" s="42" t="s">
        <v>131</v>
      </c>
      <c r="I32" s="36" t="s">
        <v>123</v>
      </c>
      <c r="J32" s="36" t="s">
        <v>65</v>
      </c>
      <c r="K32" s="36">
        <v>1</v>
      </c>
      <c r="L32" s="36" t="s">
        <v>1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>
        <f>$B32</f>
        <v>29</v>
      </c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>
        <f>$D32</f>
        <v>13</v>
      </c>
    </row>
    <row r="33" spans="1:61" ht="15.9" customHeight="1" x14ac:dyDescent="0.3">
      <c r="A33" s="36">
        <v>194</v>
      </c>
      <c r="B33" s="36">
        <v>30</v>
      </c>
      <c r="C33">
        <v>4</v>
      </c>
      <c r="D33" s="36">
        <v>14</v>
      </c>
      <c r="E33" s="36">
        <v>1847</v>
      </c>
      <c r="F33" s="43">
        <v>1.8229166666666668E-2</v>
      </c>
      <c r="G33" s="42" t="s">
        <v>145</v>
      </c>
      <c r="H33" s="42" t="s">
        <v>146</v>
      </c>
      <c r="I33" s="36" t="s">
        <v>130</v>
      </c>
      <c r="J33" s="36" t="s">
        <v>49</v>
      </c>
      <c r="K33" s="36">
        <v>3</v>
      </c>
      <c r="L33" s="36" t="s">
        <v>1</v>
      </c>
      <c r="M33" s="11"/>
      <c r="N33" s="11"/>
      <c r="O33" s="11"/>
      <c r="P33" s="11"/>
      <c r="Q33" s="11"/>
      <c r="R33" s="11">
        <f>$B33</f>
        <v>30</v>
      </c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L33" s="11"/>
      <c r="AM33" s="11"/>
      <c r="AN33" s="11"/>
      <c r="AO33" s="11"/>
      <c r="AP33" s="11"/>
      <c r="AQ33" s="11">
        <f>$D33</f>
        <v>14</v>
      </c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</row>
    <row r="34" spans="1:61" ht="15.9" customHeight="1" x14ac:dyDescent="0.3">
      <c r="A34" s="36">
        <v>199</v>
      </c>
      <c r="B34" s="36">
        <v>31</v>
      </c>
      <c r="C34">
        <v>5</v>
      </c>
      <c r="D34" s="36">
        <v>15</v>
      </c>
      <c r="E34" s="36">
        <v>427</v>
      </c>
      <c r="F34" s="43">
        <v>1.8275462962962962E-2</v>
      </c>
      <c r="G34" s="42" t="s">
        <v>714</v>
      </c>
      <c r="H34" s="42" t="s">
        <v>715</v>
      </c>
      <c r="I34" s="36" t="s">
        <v>120</v>
      </c>
      <c r="J34" s="36" t="s">
        <v>37</v>
      </c>
      <c r="K34" s="36">
        <v>1</v>
      </c>
      <c r="L34" s="36" t="s">
        <v>1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>
        <f>$B34</f>
        <v>31</v>
      </c>
      <c r="AB34" s="11"/>
      <c r="AC34" s="11"/>
      <c r="AD34" s="11"/>
      <c r="AE34" s="11"/>
      <c r="AF34" s="11"/>
      <c r="AG34" s="11"/>
      <c r="AH34" s="11"/>
      <c r="AI34" s="11"/>
      <c r="AJ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>
        <f>$D34</f>
        <v>15</v>
      </c>
      <c r="BA34" s="11"/>
      <c r="BB34" s="11"/>
      <c r="BC34" s="11"/>
      <c r="BD34" s="11"/>
      <c r="BE34" s="11"/>
      <c r="BF34" s="11"/>
      <c r="BG34" s="11"/>
      <c r="BH34" s="11"/>
      <c r="BI34" s="11"/>
    </row>
    <row r="35" spans="1:61" ht="15.9" customHeight="1" x14ac:dyDescent="0.3">
      <c r="A35" s="36">
        <v>207</v>
      </c>
      <c r="B35" s="36">
        <v>32</v>
      </c>
      <c r="C35">
        <v>7</v>
      </c>
      <c r="D35" s="36">
        <v>16</v>
      </c>
      <c r="E35" s="36">
        <v>1666</v>
      </c>
      <c r="F35" s="43">
        <v>1.8391203703703705E-2</v>
      </c>
      <c r="G35" s="42" t="s">
        <v>188</v>
      </c>
      <c r="H35" s="42" t="s">
        <v>716</v>
      </c>
      <c r="I35" s="36" t="s">
        <v>123</v>
      </c>
      <c r="J35" s="36" t="s">
        <v>33</v>
      </c>
      <c r="K35" s="36">
        <v>2</v>
      </c>
      <c r="L35" s="36" t="s">
        <v>1</v>
      </c>
      <c r="M35" s="11">
        <f>$B35</f>
        <v>32</v>
      </c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L35" s="11">
        <f>$D35</f>
        <v>16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</row>
    <row r="36" spans="1:61" ht="15.9" customHeight="1" x14ac:dyDescent="0.3">
      <c r="A36" s="36">
        <v>209</v>
      </c>
      <c r="B36" s="36">
        <v>33</v>
      </c>
      <c r="C36"/>
      <c r="D36" s="36"/>
      <c r="E36" s="36">
        <v>1995</v>
      </c>
      <c r="F36" s="43">
        <v>1.8437499999999999E-2</v>
      </c>
      <c r="G36" s="42" t="s">
        <v>91</v>
      </c>
      <c r="H36" s="42" t="s">
        <v>92</v>
      </c>
      <c r="I36" s="36" t="s">
        <v>76</v>
      </c>
      <c r="J36" s="36" t="s">
        <v>71</v>
      </c>
      <c r="K36" s="36">
        <v>3</v>
      </c>
      <c r="L36" s="36" t="s">
        <v>1</v>
      </c>
      <c r="M36" s="11"/>
      <c r="N36" s="11"/>
      <c r="O36" s="11"/>
      <c r="P36" s="11"/>
      <c r="Q36" s="11">
        <f>$B36</f>
        <v>33</v>
      </c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</row>
    <row r="37" spans="1:61" ht="15.9" customHeight="1" x14ac:dyDescent="0.3">
      <c r="A37" s="36">
        <v>216</v>
      </c>
      <c r="B37" s="36">
        <v>34</v>
      </c>
      <c r="C37">
        <v>6</v>
      </c>
      <c r="D37" s="36">
        <v>17</v>
      </c>
      <c r="E37" s="36">
        <v>1977</v>
      </c>
      <c r="F37" s="43">
        <v>1.8506944444444444E-2</v>
      </c>
      <c r="G37" s="42" t="s">
        <v>132</v>
      </c>
      <c r="H37" s="42" t="s">
        <v>133</v>
      </c>
      <c r="I37" s="36" t="s">
        <v>120</v>
      </c>
      <c r="J37" s="36" t="s">
        <v>71</v>
      </c>
      <c r="K37" s="36">
        <v>3</v>
      </c>
      <c r="L37" s="36" t="s">
        <v>1</v>
      </c>
      <c r="M37" s="11"/>
      <c r="N37" s="11"/>
      <c r="O37" s="11"/>
      <c r="P37" s="11"/>
      <c r="Q37" s="11">
        <f>$B37</f>
        <v>34</v>
      </c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L37" s="11"/>
      <c r="AM37" s="11"/>
      <c r="AN37" s="11"/>
      <c r="AO37" s="11"/>
      <c r="AP37" s="11">
        <f>$D37</f>
        <v>17</v>
      </c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</row>
    <row r="38" spans="1:61" ht="15.9" customHeight="1" x14ac:dyDescent="0.3">
      <c r="A38" s="36">
        <v>219</v>
      </c>
      <c r="B38" s="36">
        <v>35</v>
      </c>
      <c r="C38">
        <v>7</v>
      </c>
      <c r="D38" s="36">
        <v>18</v>
      </c>
      <c r="E38" s="36">
        <v>227</v>
      </c>
      <c r="F38" s="43">
        <v>1.8553240740740742E-2</v>
      </c>
      <c r="G38" s="42" t="s">
        <v>717</v>
      </c>
      <c r="H38" s="42" t="s">
        <v>340</v>
      </c>
      <c r="I38" s="36" t="s">
        <v>120</v>
      </c>
      <c r="J38" s="36" t="s">
        <v>27</v>
      </c>
      <c r="K38" s="36">
        <v>1</v>
      </c>
      <c r="L38" s="36" t="s">
        <v>1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>
        <f>$B38</f>
        <v>35</v>
      </c>
      <c r="AI38" s="11"/>
      <c r="AJ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>
        <f>$D38</f>
        <v>18</v>
      </c>
      <c r="BH38" s="11"/>
      <c r="BI38" s="11"/>
    </row>
    <row r="39" spans="1:61" ht="15.9" customHeight="1" x14ac:dyDescent="0.3">
      <c r="A39" s="36">
        <v>221</v>
      </c>
      <c r="B39" s="36">
        <v>36</v>
      </c>
      <c r="C39">
        <v>5</v>
      </c>
      <c r="D39" s="36">
        <v>19</v>
      </c>
      <c r="E39" s="36">
        <v>75</v>
      </c>
      <c r="F39" s="43">
        <v>1.8599537037037036E-2</v>
      </c>
      <c r="G39" s="42" t="s">
        <v>148</v>
      </c>
      <c r="H39" s="42" t="s">
        <v>149</v>
      </c>
      <c r="I39" s="36" t="s">
        <v>130</v>
      </c>
      <c r="J39" s="36" t="s">
        <v>38</v>
      </c>
      <c r="K39" s="36">
        <v>1</v>
      </c>
      <c r="L39" s="36" t="s">
        <v>1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>
        <f>$B39</f>
        <v>36</v>
      </c>
      <c r="AE39" s="11"/>
      <c r="AF39" s="11"/>
      <c r="AG39" s="11"/>
      <c r="AH39" s="11"/>
      <c r="AI39" s="11"/>
      <c r="AJ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>
        <f>$D39</f>
        <v>19</v>
      </c>
      <c r="BD39" s="11"/>
      <c r="BE39" s="11"/>
      <c r="BF39" s="11"/>
      <c r="BG39" s="11"/>
      <c r="BH39" s="11"/>
      <c r="BI39" s="11"/>
    </row>
    <row r="40" spans="1:61" ht="15.9" customHeight="1" x14ac:dyDescent="0.3">
      <c r="A40" s="36">
        <v>239</v>
      </c>
      <c r="B40" s="36">
        <v>37</v>
      </c>
      <c r="C40">
        <v>6</v>
      </c>
      <c r="D40" s="36">
        <v>20</v>
      </c>
      <c r="E40" s="36">
        <v>473</v>
      </c>
      <c r="F40" s="43">
        <v>1.9039351851851852E-2</v>
      </c>
      <c r="G40" s="42" t="s">
        <v>718</v>
      </c>
      <c r="H40" s="42" t="s">
        <v>719</v>
      </c>
      <c r="I40" s="36" t="s">
        <v>130</v>
      </c>
      <c r="J40" s="36" t="s">
        <v>25</v>
      </c>
      <c r="K40" s="36">
        <v>2</v>
      </c>
      <c r="L40" s="36" t="s">
        <v>1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>
        <f>$B40</f>
        <v>37</v>
      </c>
      <c r="AC40" s="11"/>
      <c r="AD40" s="11"/>
      <c r="AE40" s="11"/>
      <c r="AF40" s="11"/>
      <c r="AG40" s="11"/>
      <c r="AH40" s="11"/>
      <c r="AI40" s="11"/>
      <c r="AJ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>
        <f>$D40</f>
        <v>20</v>
      </c>
      <c r="BB40" s="11"/>
      <c r="BC40" s="11"/>
      <c r="BD40" s="11"/>
      <c r="BE40" s="11"/>
      <c r="BF40" s="11"/>
      <c r="BG40" s="11"/>
      <c r="BH40" s="11"/>
      <c r="BI40" s="11"/>
    </row>
    <row r="41" spans="1:61" ht="15.9" customHeight="1" x14ac:dyDescent="0.3">
      <c r="A41" s="36">
        <v>245</v>
      </c>
      <c r="B41" s="36">
        <v>38</v>
      </c>
      <c r="C41" s="1"/>
      <c r="D41" s="36"/>
      <c r="E41" s="36">
        <v>2346</v>
      </c>
      <c r="F41" s="43">
        <v>1.9166666666666665E-2</v>
      </c>
      <c r="G41" s="42" t="s">
        <v>158</v>
      </c>
      <c r="H41" s="42" t="s">
        <v>901</v>
      </c>
      <c r="I41" s="36" t="s">
        <v>76</v>
      </c>
      <c r="J41" s="36" t="s">
        <v>67</v>
      </c>
      <c r="K41" s="36">
        <v>3</v>
      </c>
      <c r="L41" s="36" t="s">
        <v>1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f>$B41</f>
        <v>38</v>
      </c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</row>
    <row r="42" spans="1:61" ht="15.9" customHeight="1" x14ac:dyDescent="0.3">
      <c r="A42" s="36">
        <v>246</v>
      </c>
      <c r="B42" s="36">
        <v>39</v>
      </c>
      <c r="C42"/>
      <c r="D42" s="36"/>
      <c r="E42" s="36">
        <v>1760</v>
      </c>
      <c r="F42" s="43">
        <v>1.9178240740740742E-2</v>
      </c>
      <c r="G42" s="42" t="s">
        <v>211</v>
      </c>
      <c r="H42" s="42" t="s">
        <v>683</v>
      </c>
      <c r="I42" s="36" t="s">
        <v>76</v>
      </c>
      <c r="J42" s="36" t="s">
        <v>62</v>
      </c>
      <c r="K42" s="36">
        <v>2</v>
      </c>
      <c r="L42" s="36" t="s">
        <v>1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>
        <f>$B42</f>
        <v>39</v>
      </c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</row>
    <row r="43" spans="1:61" ht="15.9" customHeight="1" x14ac:dyDescent="0.3">
      <c r="A43" s="36">
        <v>251</v>
      </c>
      <c r="B43" s="36">
        <v>40</v>
      </c>
      <c r="C43">
        <v>2</v>
      </c>
      <c r="D43" s="36"/>
      <c r="E43" s="36">
        <v>7</v>
      </c>
      <c r="F43" s="43">
        <v>1.9305555555555555E-2</v>
      </c>
      <c r="G43" s="42" t="s">
        <v>113</v>
      </c>
      <c r="H43" s="42" t="s">
        <v>114</v>
      </c>
      <c r="I43" s="36" t="s">
        <v>115</v>
      </c>
      <c r="J43" s="36" t="s">
        <v>38</v>
      </c>
      <c r="K43" s="36">
        <v>1</v>
      </c>
      <c r="L43" s="36" t="s">
        <v>1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>
        <f>$B43</f>
        <v>40</v>
      </c>
      <c r="AE43" s="11"/>
      <c r="AF43" s="11"/>
      <c r="AG43" s="11"/>
      <c r="AH43" s="11"/>
      <c r="AI43" s="11"/>
      <c r="AJ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</row>
    <row r="44" spans="1:61" ht="15.9" customHeight="1" x14ac:dyDescent="0.3">
      <c r="A44" s="36">
        <v>254</v>
      </c>
      <c r="B44" s="36">
        <v>41</v>
      </c>
      <c r="C44">
        <v>8</v>
      </c>
      <c r="D44" s="36">
        <v>21</v>
      </c>
      <c r="E44" s="36">
        <v>1140</v>
      </c>
      <c r="F44" s="43">
        <v>1.9340277777777779E-2</v>
      </c>
      <c r="G44" s="42" t="s">
        <v>720</v>
      </c>
      <c r="H44" s="42" t="s">
        <v>201</v>
      </c>
      <c r="I44" s="36" t="s">
        <v>123</v>
      </c>
      <c r="J44" s="36" t="s">
        <v>35</v>
      </c>
      <c r="K44" s="36">
        <v>2</v>
      </c>
      <c r="L44" s="36" t="s">
        <v>1</v>
      </c>
      <c r="M44" s="11"/>
      <c r="N44" s="11"/>
      <c r="O44" s="11"/>
      <c r="P44" s="11"/>
      <c r="Q44" s="11"/>
      <c r="R44" s="11"/>
      <c r="S44" s="11"/>
      <c r="T44" s="11">
        <f>$B44</f>
        <v>41</v>
      </c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L44" s="11"/>
      <c r="AM44" s="11"/>
      <c r="AN44" s="11"/>
      <c r="AO44" s="11"/>
      <c r="AP44" s="11"/>
      <c r="AQ44" s="11"/>
      <c r="AR44" s="11"/>
      <c r="AS44" s="11">
        <f>$D44</f>
        <v>21</v>
      </c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</row>
    <row r="45" spans="1:61" ht="15.9" customHeight="1" x14ac:dyDescent="0.3">
      <c r="A45" s="36">
        <v>259</v>
      </c>
      <c r="B45" s="36">
        <v>42</v>
      </c>
      <c r="C45">
        <v>8</v>
      </c>
      <c r="D45" s="36">
        <v>22</v>
      </c>
      <c r="E45" s="36">
        <v>2055</v>
      </c>
      <c r="F45" s="43">
        <v>1.9444444444444445E-2</v>
      </c>
      <c r="G45" s="42" t="s">
        <v>192</v>
      </c>
      <c r="H45" s="42" t="s">
        <v>721</v>
      </c>
      <c r="I45" s="36" t="s">
        <v>120</v>
      </c>
      <c r="J45" s="36" t="s">
        <v>479</v>
      </c>
      <c r="K45" s="36">
        <v>3</v>
      </c>
      <c r="L45" s="36" t="s">
        <v>1</v>
      </c>
      <c r="M45" s="11"/>
      <c r="N45" s="11"/>
      <c r="O45" s="11"/>
      <c r="P45" s="11"/>
      <c r="Q45" s="11"/>
      <c r="R45" s="11"/>
      <c r="S45" s="11"/>
      <c r="T45" s="11"/>
      <c r="U45" s="11"/>
      <c r="V45" s="11">
        <f>$B45</f>
        <v>42</v>
      </c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>
        <f>$D45</f>
        <v>22</v>
      </c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</row>
    <row r="46" spans="1:61" ht="15.9" customHeight="1" x14ac:dyDescent="0.3">
      <c r="A46" s="36">
        <v>260</v>
      </c>
      <c r="B46" s="36">
        <v>43</v>
      </c>
      <c r="C46">
        <v>9</v>
      </c>
      <c r="D46" s="36">
        <v>23</v>
      </c>
      <c r="E46" s="36">
        <v>1494</v>
      </c>
      <c r="F46" s="43">
        <v>1.9479166666666665E-2</v>
      </c>
      <c r="G46" s="42" t="s">
        <v>722</v>
      </c>
      <c r="H46" s="42" t="s">
        <v>723</v>
      </c>
      <c r="I46" s="36" t="s">
        <v>123</v>
      </c>
      <c r="J46" s="36" t="s">
        <v>67</v>
      </c>
      <c r="K46" s="36">
        <v>3</v>
      </c>
      <c r="L46" s="36" t="s">
        <v>1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>
        <f>$B46</f>
        <v>43</v>
      </c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>
        <f>$D46</f>
        <v>23</v>
      </c>
      <c r="AZ46" s="11"/>
      <c r="BA46" s="11"/>
      <c r="BB46" s="11"/>
      <c r="BC46" s="11"/>
      <c r="BD46" s="11"/>
      <c r="BE46" s="11"/>
      <c r="BF46" s="11"/>
      <c r="BG46" s="11"/>
      <c r="BH46" s="11"/>
      <c r="BI46" s="11"/>
    </row>
    <row r="47" spans="1:61" ht="15.9" customHeight="1" x14ac:dyDescent="0.3">
      <c r="A47" s="36">
        <v>261</v>
      </c>
      <c r="B47" s="36">
        <v>44</v>
      </c>
      <c r="C47">
        <v>9</v>
      </c>
      <c r="D47" s="36">
        <v>24</v>
      </c>
      <c r="E47" s="36">
        <v>2050</v>
      </c>
      <c r="F47" s="43">
        <v>1.9490740740740739E-2</v>
      </c>
      <c r="G47" s="42" t="s">
        <v>724</v>
      </c>
      <c r="H47" s="42" t="s">
        <v>725</v>
      </c>
      <c r="I47" s="36" t="s">
        <v>120</v>
      </c>
      <c r="J47" s="36" t="s">
        <v>479</v>
      </c>
      <c r="K47" s="36">
        <v>3</v>
      </c>
      <c r="L47" s="36" t="s">
        <v>1</v>
      </c>
      <c r="M47" s="11"/>
      <c r="N47" s="11"/>
      <c r="O47" s="11"/>
      <c r="P47" s="11"/>
      <c r="Q47" s="11"/>
      <c r="R47" s="11"/>
      <c r="S47" s="11"/>
      <c r="T47" s="11"/>
      <c r="U47" s="11"/>
      <c r="V47" s="11">
        <f>$B47</f>
        <v>44</v>
      </c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>
        <f>$D47</f>
        <v>24</v>
      </c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</row>
    <row r="48" spans="1:61" ht="15.9" customHeight="1" x14ac:dyDescent="0.3">
      <c r="A48" s="36">
        <v>263</v>
      </c>
      <c r="B48" s="36">
        <v>45</v>
      </c>
      <c r="C48">
        <v>7</v>
      </c>
      <c r="D48" s="36">
        <v>25</v>
      </c>
      <c r="E48" s="36">
        <v>1517</v>
      </c>
      <c r="F48" s="43">
        <v>1.9537037037037037E-2</v>
      </c>
      <c r="G48" s="42" t="s">
        <v>726</v>
      </c>
      <c r="H48" s="42" t="s">
        <v>320</v>
      </c>
      <c r="I48" s="36" t="s">
        <v>130</v>
      </c>
      <c r="J48" s="36" t="s">
        <v>67</v>
      </c>
      <c r="K48" s="36">
        <v>3</v>
      </c>
      <c r="L48" s="36" t="s">
        <v>1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>
        <f>$B48</f>
        <v>45</v>
      </c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>
        <f>$D48</f>
        <v>25</v>
      </c>
      <c r="AZ48" s="11"/>
      <c r="BA48" s="11"/>
      <c r="BB48" s="11"/>
      <c r="BC48" s="11"/>
      <c r="BD48" s="11"/>
      <c r="BE48" s="11"/>
      <c r="BF48" s="11"/>
      <c r="BG48" s="11"/>
      <c r="BH48" s="11"/>
      <c r="BI48" s="11"/>
    </row>
    <row r="49" spans="1:61" ht="15.9" customHeight="1" x14ac:dyDescent="0.3">
      <c r="A49" s="36">
        <v>267</v>
      </c>
      <c r="B49" s="36">
        <v>46</v>
      </c>
      <c r="C49"/>
      <c r="D49" s="36"/>
      <c r="E49" s="36">
        <v>1963</v>
      </c>
      <c r="F49" s="43">
        <v>1.9571759259259261E-2</v>
      </c>
      <c r="G49" s="42" t="s">
        <v>211</v>
      </c>
      <c r="H49" s="42" t="s">
        <v>684</v>
      </c>
      <c r="I49" s="36" t="s">
        <v>76</v>
      </c>
      <c r="J49" s="36" t="s">
        <v>71</v>
      </c>
      <c r="K49" s="36">
        <v>3</v>
      </c>
      <c r="L49" s="36" t="s">
        <v>1</v>
      </c>
      <c r="M49" s="11"/>
      <c r="N49" s="11"/>
      <c r="O49" s="11"/>
      <c r="P49" s="11"/>
      <c r="Q49" s="11">
        <f>$B49</f>
        <v>46</v>
      </c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</row>
    <row r="50" spans="1:61" ht="15.9" customHeight="1" x14ac:dyDescent="0.3">
      <c r="A50" s="36">
        <v>271</v>
      </c>
      <c r="B50" s="36">
        <v>47</v>
      </c>
      <c r="C50">
        <v>10</v>
      </c>
      <c r="D50" s="36">
        <v>26</v>
      </c>
      <c r="E50" s="36">
        <v>2046</v>
      </c>
      <c r="F50" s="43">
        <v>1.9675925925925927E-2</v>
      </c>
      <c r="G50" s="42" t="s">
        <v>903</v>
      </c>
      <c r="H50" s="42" t="s">
        <v>195</v>
      </c>
      <c r="I50" s="36" t="s">
        <v>120</v>
      </c>
      <c r="J50" s="36" t="s">
        <v>479</v>
      </c>
      <c r="K50" s="36">
        <v>3</v>
      </c>
      <c r="L50" s="36" t="s">
        <v>1</v>
      </c>
      <c r="M50" s="11"/>
      <c r="N50" s="11"/>
      <c r="O50" s="11"/>
      <c r="P50" s="11"/>
      <c r="Q50" s="11"/>
      <c r="R50" s="11"/>
      <c r="S50" s="11"/>
      <c r="T50" s="11"/>
      <c r="U50" s="11"/>
      <c r="V50" s="11">
        <f>$B50</f>
        <v>47</v>
      </c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>
        <f>$D50</f>
        <v>26</v>
      </c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</row>
    <row r="51" spans="1:61" ht="15.9" customHeight="1" x14ac:dyDescent="0.3">
      <c r="A51" s="36">
        <v>272</v>
      </c>
      <c r="B51" s="36">
        <v>48</v>
      </c>
      <c r="C51"/>
      <c r="D51" s="36"/>
      <c r="E51" s="36">
        <v>2329</v>
      </c>
      <c r="F51" s="43">
        <v>1.96875E-2</v>
      </c>
      <c r="G51" s="42" t="s">
        <v>685</v>
      </c>
      <c r="H51" s="42" t="s">
        <v>110</v>
      </c>
      <c r="I51" s="36" t="s">
        <v>76</v>
      </c>
      <c r="J51" s="36" t="s">
        <v>37</v>
      </c>
      <c r="K51" s="36">
        <v>1</v>
      </c>
      <c r="L51" s="36" t="s">
        <v>1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>
        <f>$B51</f>
        <v>48</v>
      </c>
      <c r="AB51" s="11"/>
      <c r="AC51" s="11"/>
      <c r="AD51" s="11"/>
      <c r="AE51" s="11"/>
      <c r="AF51" s="11"/>
      <c r="AG51" s="11"/>
      <c r="AH51" s="11"/>
      <c r="AI51" s="11"/>
      <c r="AJ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</row>
    <row r="52" spans="1:61" ht="15.9" customHeight="1" x14ac:dyDescent="0.3">
      <c r="A52" s="36">
        <v>274</v>
      </c>
      <c r="B52" s="36">
        <v>49</v>
      </c>
      <c r="C52">
        <v>10</v>
      </c>
      <c r="D52" s="36">
        <v>27</v>
      </c>
      <c r="E52" s="36">
        <v>1645</v>
      </c>
      <c r="F52" s="43">
        <v>1.9745370370370371E-2</v>
      </c>
      <c r="G52" s="42" t="s">
        <v>727</v>
      </c>
      <c r="H52" s="42" t="s">
        <v>728</v>
      </c>
      <c r="I52" s="36" t="s">
        <v>123</v>
      </c>
      <c r="J52" s="36" t="s">
        <v>33</v>
      </c>
      <c r="K52" s="36">
        <v>2</v>
      </c>
      <c r="L52" s="36" t="s">
        <v>1</v>
      </c>
      <c r="M52" s="11">
        <f>$B52</f>
        <v>49</v>
      </c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L52" s="11">
        <f>$D52</f>
        <v>27</v>
      </c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</row>
    <row r="53" spans="1:61" ht="15.9" customHeight="1" x14ac:dyDescent="0.3">
      <c r="A53" s="36">
        <v>276</v>
      </c>
      <c r="B53" s="36">
        <v>50</v>
      </c>
      <c r="C53">
        <v>11</v>
      </c>
      <c r="D53" s="36">
        <v>28</v>
      </c>
      <c r="E53" s="36">
        <v>74</v>
      </c>
      <c r="F53" s="43">
        <v>1.9756944444444445E-2</v>
      </c>
      <c r="G53" s="42" t="s">
        <v>729</v>
      </c>
      <c r="H53" s="42" t="s">
        <v>730</v>
      </c>
      <c r="I53" s="36" t="s">
        <v>120</v>
      </c>
      <c r="J53" s="36" t="s">
        <v>38</v>
      </c>
      <c r="K53" s="36">
        <v>1</v>
      </c>
      <c r="L53" s="36" t="s">
        <v>1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>
        <f>$B53</f>
        <v>50</v>
      </c>
      <c r="AE53" s="11"/>
      <c r="AF53" s="11"/>
      <c r="AG53" s="11"/>
      <c r="AH53" s="11"/>
      <c r="AI53" s="11"/>
      <c r="AJ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>
        <f>$D53</f>
        <v>28</v>
      </c>
      <c r="BD53" s="11"/>
      <c r="BE53" s="11"/>
      <c r="BF53" s="11"/>
      <c r="BG53" s="11"/>
      <c r="BH53" s="11"/>
      <c r="BI53" s="11"/>
    </row>
    <row r="54" spans="1:61" ht="15.9" customHeight="1" x14ac:dyDescent="0.3">
      <c r="A54" s="36">
        <v>279</v>
      </c>
      <c r="B54" s="36">
        <v>51</v>
      </c>
      <c r="C54">
        <v>11</v>
      </c>
      <c r="D54" s="36">
        <v>29</v>
      </c>
      <c r="E54" s="36">
        <v>799</v>
      </c>
      <c r="F54" s="43">
        <v>1.9849537037037037E-2</v>
      </c>
      <c r="G54" s="42" t="s">
        <v>165</v>
      </c>
      <c r="H54" s="42" t="s">
        <v>166</v>
      </c>
      <c r="I54" s="36" t="s">
        <v>123</v>
      </c>
      <c r="J54" s="36" t="s">
        <v>70</v>
      </c>
      <c r="K54" s="36">
        <v>2</v>
      </c>
      <c r="L54" s="36" t="s">
        <v>1</v>
      </c>
      <c r="M54" s="11"/>
      <c r="N54" s="11"/>
      <c r="O54" s="11"/>
      <c r="P54" s="11">
        <f>$B54</f>
        <v>51</v>
      </c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L54" s="11"/>
      <c r="AM54" s="11"/>
      <c r="AN54" s="11"/>
      <c r="AO54" s="11">
        <f>$D54</f>
        <v>29</v>
      </c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</row>
    <row r="55" spans="1:61" ht="15.9" customHeight="1" x14ac:dyDescent="0.3">
      <c r="A55" s="36">
        <v>281</v>
      </c>
      <c r="B55" s="36">
        <v>52</v>
      </c>
      <c r="C55"/>
      <c r="D55" s="36"/>
      <c r="E55" s="36">
        <v>1994</v>
      </c>
      <c r="F55" s="43">
        <v>1.9884259259259258E-2</v>
      </c>
      <c r="G55" s="42" t="s">
        <v>686</v>
      </c>
      <c r="H55" s="42" t="s">
        <v>687</v>
      </c>
      <c r="I55" s="36" t="s">
        <v>76</v>
      </c>
      <c r="J55" s="36" t="s">
        <v>71</v>
      </c>
      <c r="K55" s="36">
        <v>3</v>
      </c>
      <c r="L55" s="36" t="s">
        <v>1</v>
      </c>
      <c r="M55" s="11"/>
      <c r="N55" s="11"/>
      <c r="O55" s="11"/>
      <c r="P55" s="11"/>
      <c r="Q55" s="11">
        <f>$B55</f>
        <v>52</v>
      </c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</row>
    <row r="56" spans="1:61" ht="15.9" customHeight="1" x14ac:dyDescent="0.3">
      <c r="A56" s="36">
        <v>283</v>
      </c>
      <c r="B56" s="36">
        <v>53</v>
      </c>
      <c r="C56">
        <v>12</v>
      </c>
      <c r="D56" s="36">
        <v>30</v>
      </c>
      <c r="E56" s="36">
        <v>1989</v>
      </c>
      <c r="F56" s="43">
        <v>1.9930555555555556E-2</v>
      </c>
      <c r="G56" s="42" t="s">
        <v>731</v>
      </c>
      <c r="H56" s="42" t="s">
        <v>576</v>
      </c>
      <c r="I56" s="36" t="s">
        <v>120</v>
      </c>
      <c r="J56" s="36" t="s">
        <v>71</v>
      </c>
      <c r="K56" s="36">
        <v>3</v>
      </c>
      <c r="L56" s="36" t="s">
        <v>1</v>
      </c>
      <c r="M56" s="11"/>
      <c r="N56" s="11"/>
      <c r="O56" s="11"/>
      <c r="P56" s="11"/>
      <c r="Q56" s="11">
        <f>$B56</f>
        <v>53</v>
      </c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L56" s="11"/>
      <c r="AM56" s="11"/>
      <c r="AN56" s="11"/>
      <c r="AO56" s="11"/>
      <c r="AP56" s="11">
        <f>$D56</f>
        <v>30</v>
      </c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</row>
    <row r="57" spans="1:61" ht="15.9" customHeight="1" x14ac:dyDescent="0.3">
      <c r="A57" s="36">
        <v>291</v>
      </c>
      <c r="B57" s="36">
        <v>54</v>
      </c>
      <c r="C57">
        <v>13</v>
      </c>
      <c r="D57" s="36">
        <v>31</v>
      </c>
      <c r="E57" s="36">
        <v>1628</v>
      </c>
      <c r="F57" s="43">
        <v>2.0104166666666666E-2</v>
      </c>
      <c r="G57" s="42" t="s">
        <v>732</v>
      </c>
      <c r="H57" s="42" t="s">
        <v>733</v>
      </c>
      <c r="I57" s="36" t="s">
        <v>120</v>
      </c>
      <c r="J57" s="36" t="s">
        <v>33</v>
      </c>
      <c r="K57" s="36">
        <v>2</v>
      </c>
      <c r="L57" s="36" t="s">
        <v>1</v>
      </c>
      <c r="M57" s="11">
        <f>$B57</f>
        <v>54</v>
      </c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L57" s="11">
        <f>$D57</f>
        <v>31</v>
      </c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</row>
    <row r="58" spans="1:61" ht="15.9" customHeight="1" x14ac:dyDescent="0.3">
      <c r="A58" s="36">
        <v>297</v>
      </c>
      <c r="B58" s="36">
        <v>55</v>
      </c>
      <c r="C58">
        <v>8</v>
      </c>
      <c r="D58" s="36">
        <v>32</v>
      </c>
      <c r="E58" s="36">
        <v>229</v>
      </c>
      <c r="F58" s="43">
        <v>2.0231481481481482E-2</v>
      </c>
      <c r="G58" s="42" t="s">
        <v>141</v>
      </c>
      <c r="H58" s="42" t="s">
        <v>142</v>
      </c>
      <c r="I58" s="36" t="s">
        <v>130</v>
      </c>
      <c r="J58" s="36" t="s">
        <v>27</v>
      </c>
      <c r="K58" s="36">
        <v>1</v>
      </c>
      <c r="L58" s="36" t="s">
        <v>1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>
        <f>$B58</f>
        <v>55</v>
      </c>
      <c r="AI58" s="11"/>
      <c r="AJ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>
        <f>$D58</f>
        <v>32</v>
      </c>
      <c r="BH58" s="11"/>
      <c r="BI58" s="11"/>
    </row>
    <row r="59" spans="1:61" ht="15.9" customHeight="1" x14ac:dyDescent="0.3">
      <c r="A59" s="36">
        <v>301</v>
      </c>
      <c r="B59" s="36">
        <v>56</v>
      </c>
      <c r="C59">
        <v>14</v>
      </c>
      <c r="D59" s="36">
        <v>33</v>
      </c>
      <c r="E59" s="36">
        <v>1143</v>
      </c>
      <c r="F59" s="43">
        <v>2.0370370370370372E-2</v>
      </c>
      <c r="G59" s="42" t="s">
        <v>152</v>
      </c>
      <c r="H59" s="42" t="s">
        <v>153</v>
      </c>
      <c r="I59" s="36" t="s">
        <v>120</v>
      </c>
      <c r="J59" s="36" t="s">
        <v>35</v>
      </c>
      <c r="K59" s="36">
        <v>2</v>
      </c>
      <c r="L59" s="36" t="s">
        <v>1</v>
      </c>
      <c r="M59" s="11"/>
      <c r="N59" s="11"/>
      <c r="O59" s="11"/>
      <c r="P59" s="11"/>
      <c r="Q59" s="11"/>
      <c r="R59" s="11"/>
      <c r="S59" s="11"/>
      <c r="T59" s="11">
        <f>$B59</f>
        <v>56</v>
      </c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L59" s="11"/>
      <c r="AM59" s="11"/>
      <c r="AN59" s="11"/>
      <c r="AO59" s="11"/>
      <c r="AP59" s="11"/>
      <c r="AQ59" s="11"/>
      <c r="AR59" s="11"/>
      <c r="AS59" s="11">
        <f>$D59</f>
        <v>33</v>
      </c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</row>
    <row r="60" spans="1:61" ht="15.9" customHeight="1" x14ac:dyDescent="0.3">
      <c r="A60" s="36">
        <v>303</v>
      </c>
      <c r="B60" s="36">
        <v>57</v>
      </c>
      <c r="C60">
        <v>15</v>
      </c>
      <c r="D60" s="36">
        <v>34</v>
      </c>
      <c r="E60" s="36">
        <v>1043</v>
      </c>
      <c r="F60" s="43">
        <v>2.0393518518518519E-2</v>
      </c>
      <c r="G60" s="42" t="s">
        <v>176</v>
      </c>
      <c r="H60" s="42" t="s">
        <v>734</v>
      </c>
      <c r="I60" s="36" t="s">
        <v>120</v>
      </c>
      <c r="J60" s="36" t="s">
        <v>63</v>
      </c>
      <c r="K60" s="36">
        <v>2</v>
      </c>
      <c r="L60" s="36" t="s">
        <v>1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>
        <f>$B60</f>
        <v>57</v>
      </c>
      <c r="AJ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>
        <f>$D60</f>
        <v>34</v>
      </c>
      <c r="BI60" s="11"/>
    </row>
    <row r="61" spans="1:61" ht="15.9" customHeight="1" x14ac:dyDescent="0.3">
      <c r="A61" s="36">
        <v>304</v>
      </c>
      <c r="B61" s="36">
        <v>58</v>
      </c>
      <c r="C61">
        <v>16</v>
      </c>
      <c r="D61" s="36">
        <v>35</v>
      </c>
      <c r="E61" s="36">
        <v>1811</v>
      </c>
      <c r="F61" s="43">
        <v>2.0462962962962964E-2</v>
      </c>
      <c r="G61" s="42" t="s">
        <v>137</v>
      </c>
      <c r="H61" s="42" t="s">
        <v>138</v>
      </c>
      <c r="I61" s="36" t="s">
        <v>120</v>
      </c>
      <c r="J61" s="36" t="s">
        <v>61</v>
      </c>
      <c r="K61" s="36">
        <v>3</v>
      </c>
      <c r="L61" s="36" t="s">
        <v>1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>
        <f>$B61</f>
        <v>58</v>
      </c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>
        <f>$D61</f>
        <v>35</v>
      </c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</row>
    <row r="62" spans="1:61" ht="15.9" customHeight="1" x14ac:dyDescent="0.3">
      <c r="A62" s="36">
        <v>310</v>
      </c>
      <c r="B62" s="36">
        <v>59</v>
      </c>
      <c r="C62">
        <v>9</v>
      </c>
      <c r="D62" s="36">
        <v>36</v>
      </c>
      <c r="E62" s="36">
        <v>485</v>
      </c>
      <c r="F62" s="43">
        <v>2.0578703703703703E-2</v>
      </c>
      <c r="G62" s="42" t="s">
        <v>143</v>
      </c>
      <c r="H62" s="42" t="s">
        <v>144</v>
      </c>
      <c r="I62" s="36" t="s">
        <v>130</v>
      </c>
      <c r="J62" s="36" t="s">
        <v>25</v>
      </c>
      <c r="K62" s="36">
        <v>2</v>
      </c>
      <c r="L62" s="36" t="s">
        <v>1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>
        <f>$B62</f>
        <v>59</v>
      </c>
      <c r="AC62" s="11"/>
      <c r="AD62" s="11"/>
      <c r="AE62" s="11"/>
      <c r="AF62" s="11"/>
      <c r="AG62" s="11"/>
      <c r="AH62" s="11"/>
      <c r="AI62" s="11"/>
      <c r="AJ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>
        <f>$D62</f>
        <v>36</v>
      </c>
      <c r="BB62" s="11"/>
      <c r="BC62" s="11"/>
      <c r="BD62" s="11"/>
      <c r="BE62" s="11"/>
      <c r="BF62" s="11"/>
      <c r="BG62" s="11"/>
      <c r="BH62" s="11"/>
      <c r="BI62" s="11"/>
    </row>
    <row r="63" spans="1:61" ht="15.9" customHeight="1" x14ac:dyDescent="0.3">
      <c r="A63" s="36">
        <v>313</v>
      </c>
      <c r="B63" s="36">
        <v>60</v>
      </c>
      <c r="C63"/>
      <c r="D63" s="36"/>
      <c r="E63" s="36">
        <v>1460</v>
      </c>
      <c r="F63" s="43">
        <v>2.0625000000000001E-2</v>
      </c>
      <c r="G63" s="42" t="s">
        <v>83</v>
      </c>
      <c r="H63" s="42" t="s">
        <v>210</v>
      </c>
      <c r="I63" s="36" t="s">
        <v>76</v>
      </c>
      <c r="J63" s="36" t="s">
        <v>67</v>
      </c>
      <c r="K63" s="36">
        <v>3</v>
      </c>
      <c r="L63" s="36" t="s">
        <v>1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>
        <f>$B63</f>
        <v>60</v>
      </c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</row>
    <row r="64" spans="1:61" ht="15.9" customHeight="1" x14ac:dyDescent="0.3">
      <c r="A64" s="36">
        <v>315</v>
      </c>
      <c r="B64" s="36">
        <v>61</v>
      </c>
      <c r="C64"/>
      <c r="D64" s="36"/>
      <c r="E64" s="36">
        <v>1497</v>
      </c>
      <c r="F64" s="43">
        <v>2.0682870370370369E-2</v>
      </c>
      <c r="G64" s="42" t="s">
        <v>81</v>
      </c>
      <c r="H64" s="42" t="s">
        <v>688</v>
      </c>
      <c r="I64" s="36" t="s">
        <v>76</v>
      </c>
      <c r="J64" s="36" t="s">
        <v>67</v>
      </c>
      <c r="K64" s="36">
        <v>3</v>
      </c>
      <c r="L64" s="36" t="s">
        <v>1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>
        <f>$B64</f>
        <v>61</v>
      </c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</row>
    <row r="65" spans="1:61" ht="15.9" customHeight="1" x14ac:dyDescent="0.3">
      <c r="A65" s="36">
        <v>316</v>
      </c>
      <c r="B65" s="36">
        <v>62</v>
      </c>
      <c r="C65">
        <v>12</v>
      </c>
      <c r="D65" s="36">
        <v>37</v>
      </c>
      <c r="E65" s="36">
        <v>741</v>
      </c>
      <c r="F65" s="43">
        <v>2.0682870370370369E-2</v>
      </c>
      <c r="G65" s="42" t="s">
        <v>172</v>
      </c>
      <c r="H65" s="42" t="s">
        <v>173</v>
      </c>
      <c r="I65" s="36" t="s">
        <v>123</v>
      </c>
      <c r="J65" s="36" t="s">
        <v>36</v>
      </c>
      <c r="K65" s="36">
        <v>1</v>
      </c>
      <c r="L65" s="36" t="s">
        <v>1</v>
      </c>
      <c r="M65" s="11"/>
      <c r="N65" s="11"/>
      <c r="O65" s="11"/>
      <c r="P65" s="11"/>
      <c r="Q65" s="11"/>
      <c r="R65" s="11"/>
      <c r="S65" s="11"/>
      <c r="T65" s="11"/>
      <c r="U65" s="11">
        <f>$B65</f>
        <v>62</v>
      </c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L65" s="11"/>
      <c r="AM65" s="11"/>
      <c r="AN65" s="11"/>
      <c r="AO65" s="11"/>
      <c r="AP65" s="11"/>
      <c r="AQ65" s="11"/>
      <c r="AR65" s="11"/>
      <c r="AS65" s="11"/>
      <c r="AT65" s="11">
        <f>$D65</f>
        <v>37</v>
      </c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</row>
    <row r="66" spans="1:61" ht="15.9" customHeight="1" x14ac:dyDescent="0.3">
      <c r="A66" s="36">
        <v>319</v>
      </c>
      <c r="B66" s="36">
        <v>63</v>
      </c>
      <c r="C66">
        <v>17</v>
      </c>
      <c r="D66" s="36">
        <v>38</v>
      </c>
      <c r="E66" s="36">
        <v>1903</v>
      </c>
      <c r="F66" s="43">
        <v>2.0717592592592593E-2</v>
      </c>
      <c r="G66" s="42" t="s">
        <v>735</v>
      </c>
      <c r="H66" s="42" t="s">
        <v>658</v>
      </c>
      <c r="I66" s="36" t="s">
        <v>120</v>
      </c>
      <c r="J66" s="36" t="s">
        <v>55</v>
      </c>
      <c r="K66" s="36">
        <v>3</v>
      </c>
      <c r="L66" s="36" t="s">
        <v>1</v>
      </c>
      <c r="M66" s="11"/>
      <c r="N66" s="11"/>
      <c r="O66" s="11"/>
      <c r="P66" s="11"/>
      <c r="Q66" s="11"/>
      <c r="R66" s="11"/>
      <c r="S66" s="11">
        <f>$B66</f>
        <v>63</v>
      </c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L66" s="11"/>
      <c r="AM66" s="11"/>
      <c r="AN66" s="11"/>
      <c r="AO66" s="11"/>
      <c r="AP66" s="11"/>
      <c r="AQ66" s="11">
        <f>$D66</f>
        <v>38</v>
      </c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</row>
    <row r="67" spans="1:61" ht="15.9" customHeight="1" x14ac:dyDescent="0.3">
      <c r="A67" s="36">
        <v>320</v>
      </c>
      <c r="B67" s="36">
        <v>64</v>
      </c>
      <c r="C67">
        <v>13</v>
      </c>
      <c r="D67" s="36">
        <v>39</v>
      </c>
      <c r="E67" s="36">
        <v>1740</v>
      </c>
      <c r="F67" s="43">
        <v>2.074074074074074E-2</v>
      </c>
      <c r="G67" s="42" t="s">
        <v>109</v>
      </c>
      <c r="H67" s="42" t="s">
        <v>150</v>
      </c>
      <c r="I67" s="36" t="s">
        <v>123</v>
      </c>
      <c r="J67" s="36" t="s">
        <v>62</v>
      </c>
      <c r="K67" s="36">
        <v>2</v>
      </c>
      <c r="L67" s="36" t="s">
        <v>1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>
        <f>$B67</f>
        <v>64</v>
      </c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>
        <f>$D67</f>
        <v>39</v>
      </c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</row>
    <row r="68" spans="1:61" ht="15.9" customHeight="1" x14ac:dyDescent="0.3">
      <c r="A68" s="36">
        <v>321</v>
      </c>
      <c r="B68" s="36">
        <v>65</v>
      </c>
      <c r="C68">
        <v>14</v>
      </c>
      <c r="D68" s="36">
        <v>40</v>
      </c>
      <c r="E68" s="36">
        <v>2315</v>
      </c>
      <c r="F68" s="43">
        <v>2.0752314814814814E-2</v>
      </c>
      <c r="G68" s="42" t="s">
        <v>160</v>
      </c>
      <c r="H68" s="42" t="s">
        <v>736</v>
      </c>
      <c r="I68" s="36" t="s">
        <v>123</v>
      </c>
      <c r="J68" s="36" t="s">
        <v>37</v>
      </c>
      <c r="K68" s="36">
        <v>1</v>
      </c>
      <c r="L68" s="36" t="s">
        <v>1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>
        <f>$B68</f>
        <v>65</v>
      </c>
      <c r="AB68" s="11"/>
      <c r="AC68" s="11"/>
      <c r="AD68" s="11"/>
      <c r="AE68" s="11"/>
      <c r="AF68" s="11"/>
      <c r="AG68" s="11"/>
      <c r="AH68" s="11"/>
      <c r="AI68" s="11"/>
      <c r="AJ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>
        <f>$D68</f>
        <v>40</v>
      </c>
      <c r="BA68" s="11"/>
      <c r="BB68" s="11"/>
      <c r="BC68" s="11"/>
      <c r="BD68" s="11"/>
      <c r="BE68" s="11"/>
      <c r="BF68" s="11"/>
      <c r="BG68" s="11"/>
      <c r="BH68" s="11"/>
      <c r="BI68" s="11"/>
    </row>
    <row r="69" spans="1:61" ht="15.9" customHeight="1" x14ac:dyDescent="0.3">
      <c r="A69" s="36">
        <v>322</v>
      </c>
      <c r="B69" s="36">
        <v>66</v>
      </c>
      <c r="C69">
        <v>18</v>
      </c>
      <c r="D69" s="36">
        <v>41</v>
      </c>
      <c r="E69" s="36">
        <v>1974</v>
      </c>
      <c r="F69" s="43">
        <v>2.0763888888888887E-2</v>
      </c>
      <c r="G69" s="42" t="s">
        <v>737</v>
      </c>
      <c r="H69" s="42" t="s">
        <v>738</v>
      </c>
      <c r="I69" s="36" t="s">
        <v>120</v>
      </c>
      <c r="J69" s="36" t="s">
        <v>71</v>
      </c>
      <c r="K69" s="36">
        <v>3</v>
      </c>
      <c r="L69" s="36" t="s">
        <v>1</v>
      </c>
      <c r="M69" s="11"/>
      <c r="N69" s="11"/>
      <c r="O69" s="11"/>
      <c r="P69" s="11"/>
      <c r="Q69" s="11">
        <f>$B69</f>
        <v>66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L69" s="11"/>
      <c r="AM69" s="11"/>
      <c r="AN69" s="11"/>
      <c r="AO69" s="11"/>
      <c r="AP69" s="11">
        <f>$D69</f>
        <v>41</v>
      </c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</row>
    <row r="70" spans="1:61" ht="15.9" customHeight="1" x14ac:dyDescent="0.3">
      <c r="A70" s="36">
        <v>326</v>
      </c>
      <c r="B70" s="36">
        <v>67</v>
      </c>
      <c r="C70">
        <v>15</v>
      </c>
      <c r="D70" s="36">
        <v>42</v>
      </c>
      <c r="E70" s="36">
        <v>1346</v>
      </c>
      <c r="F70" s="43">
        <v>2.0833333333333332E-2</v>
      </c>
      <c r="G70" s="42" t="s">
        <v>154</v>
      </c>
      <c r="H70" s="42" t="s">
        <v>739</v>
      </c>
      <c r="I70" s="36" t="s">
        <v>123</v>
      </c>
      <c r="J70" s="36" t="s">
        <v>34</v>
      </c>
      <c r="K70" s="36">
        <v>2</v>
      </c>
      <c r="L70" s="36" t="s">
        <v>1</v>
      </c>
      <c r="M70" s="11"/>
      <c r="N70" s="11"/>
      <c r="O70" s="11">
        <f>$B70</f>
        <v>67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L70" s="11"/>
      <c r="AM70" s="11"/>
      <c r="AN70" s="11">
        <f>$D70</f>
        <v>42</v>
      </c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</row>
    <row r="71" spans="1:61" ht="15.9" customHeight="1" x14ac:dyDescent="0.3">
      <c r="A71" s="36">
        <v>328</v>
      </c>
      <c r="B71" s="36">
        <v>68</v>
      </c>
      <c r="C71"/>
      <c r="D71" s="36"/>
      <c r="E71" s="36">
        <v>1469</v>
      </c>
      <c r="F71" s="43">
        <v>2.0844907407407406E-2</v>
      </c>
      <c r="G71" s="42" t="s">
        <v>119</v>
      </c>
      <c r="H71" s="42" t="s">
        <v>166</v>
      </c>
      <c r="I71" s="36" t="s">
        <v>76</v>
      </c>
      <c r="J71" s="36" t="s">
        <v>67</v>
      </c>
      <c r="K71" s="36">
        <v>3</v>
      </c>
      <c r="L71" s="36" t="s">
        <v>1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f>$B71</f>
        <v>68</v>
      </c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</row>
    <row r="72" spans="1:61" ht="15.9" customHeight="1" x14ac:dyDescent="0.3">
      <c r="A72" s="36">
        <v>333</v>
      </c>
      <c r="B72" s="36">
        <v>69</v>
      </c>
      <c r="C72">
        <v>19</v>
      </c>
      <c r="D72" s="36">
        <v>43</v>
      </c>
      <c r="E72" s="36">
        <v>507</v>
      </c>
      <c r="F72" s="43">
        <v>2.0937500000000001E-2</v>
      </c>
      <c r="G72" s="42" t="s">
        <v>135</v>
      </c>
      <c r="H72" s="42" t="s">
        <v>815</v>
      </c>
      <c r="I72" s="36" t="s">
        <v>120</v>
      </c>
      <c r="J72" s="36" t="s">
        <v>25</v>
      </c>
      <c r="K72" s="36">
        <v>2</v>
      </c>
      <c r="L72" s="36" t="s">
        <v>1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>
        <f>$B72</f>
        <v>69</v>
      </c>
      <c r="AC72" s="11"/>
      <c r="AD72" s="11"/>
      <c r="AE72" s="11"/>
      <c r="AF72" s="11"/>
      <c r="AG72" s="11"/>
      <c r="AH72" s="11"/>
      <c r="AI72" s="11"/>
      <c r="AJ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>
        <f>$D72</f>
        <v>43</v>
      </c>
      <c r="BB72" s="11"/>
      <c r="BC72" s="11"/>
      <c r="BD72" s="11"/>
      <c r="BE72" s="11"/>
      <c r="BF72" s="11"/>
      <c r="BG72" s="11"/>
      <c r="BH72" s="11"/>
      <c r="BI72" s="11"/>
    </row>
    <row r="73" spans="1:61" ht="15.9" customHeight="1" x14ac:dyDescent="0.3">
      <c r="A73" s="36">
        <v>335</v>
      </c>
      <c r="B73" s="36">
        <v>70</v>
      </c>
      <c r="C73">
        <v>10</v>
      </c>
      <c r="D73" s="36">
        <v>44</v>
      </c>
      <c r="E73" s="36">
        <v>253</v>
      </c>
      <c r="F73" s="43">
        <v>2.0949074074074075E-2</v>
      </c>
      <c r="G73" s="42" t="s">
        <v>207</v>
      </c>
      <c r="H73" s="42" t="s">
        <v>740</v>
      </c>
      <c r="I73" s="36" t="s">
        <v>130</v>
      </c>
      <c r="J73" s="36" t="s">
        <v>27</v>
      </c>
      <c r="K73" s="36">
        <v>1</v>
      </c>
      <c r="L73" s="36" t="s">
        <v>1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>
        <f>$B73</f>
        <v>70</v>
      </c>
      <c r="AI73" s="11"/>
      <c r="AJ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>
        <f>$D73</f>
        <v>44</v>
      </c>
      <c r="BH73" s="11"/>
      <c r="BI73" s="11"/>
    </row>
    <row r="74" spans="1:61" ht="15.9" customHeight="1" x14ac:dyDescent="0.3">
      <c r="A74" s="36">
        <v>337</v>
      </c>
      <c r="B74" s="36">
        <v>71</v>
      </c>
      <c r="C74">
        <v>11</v>
      </c>
      <c r="D74" s="36">
        <v>45</v>
      </c>
      <c r="E74" s="36">
        <v>249</v>
      </c>
      <c r="F74" s="43">
        <v>2.101851851851852E-2</v>
      </c>
      <c r="G74" s="42" t="s">
        <v>162</v>
      </c>
      <c r="H74" s="42" t="s">
        <v>159</v>
      </c>
      <c r="I74" s="36" t="s">
        <v>130</v>
      </c>
      <c r="J74" s="36" t="s">
        <v>27</v>
      </c>
      <c r="K74" s="36">
        <v>1</v>
      </c>
      <c r="L74" s="36" t="s">
        <v>1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>
        <f>$B74</f>
        <v>71</v>
      </c>
      <c r="AI74" s="11"/>
      <c r="AJ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>
        <f>$D74</f>
        <v>45</v>
      </c>
      <c r="BH74" s="11"/>
      <c r="BI74" s="11"/>
    </row>
    <row r="75" spans="1:61" ht="15.9" customHeight="1" x14ac:dyDescent="0.3">
      <c r="A75" s="36">
        <v>338</v>
      </c>
      <c r="B75" s="36">
        <v>72</v>
      </c>
      <c r="C75"/>
      <c r="D75" s="36"/>
      <c r="E75" s="36">
        <v>1498</v>
      </c>
      <c r="F75" s="43">
        <v>2.1030092592592593E-2</v>
      </c>
      <c r="G75" s="42" t="s">
        <v>134</v>
      </c>
      <c r="H75" s="42" t="s">
        <v>335</v>
      </c>
      <c r="I75" s="36" t="s">
        <v>76</v>
      </c>
      <c r="J75" s="36" t="s">
        <v>67</v>
      </c>
      <c r="K75" s="36">
        <v>3</v>
      </c>
      <c r="L75" s="36" t="s">
        <v>1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f>$B75</f>
        <v>72</v>
      </c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</row>
    <row r="76" spans="1:61" ht="15.9" customHeight="1" x14ac:dyDescent="0.3">
      <c r="A76" s="36">
        <v>339</v>
      </c>
      <c r="B76" s="36">
        <v>73</v>
      </c>
      <c r="C76"/>
      <c r="D76" s="36"/>
      <c r="E76" s="36">
        <v>1293</v>
      </c>
      <c r="F76" s="43">
        <v>2.105324074074074E-2</v>
      </c>
      <c r="G76" s="42" t="s">
        <v>81</v>
      </c>
      <c r="H76" s="42" t="s">
        <v>110</v>
      </c>
      <c r="I76" s="36" t="s">
        <v>76</v>
      </c>
      <c r="J76" s="36" t="s">
        <v>26</v>
      </c>
      <c r="K76" s="36">
        <v>1</v>
      </c>
      <c r="L76" s="36" t="s">
        <v>1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>$B76</f>
        <v>73</v>
      </c>
      <c r="AD76" s="11"/>
      <c r="AE76" s="11"/>
      <c r="AF76" s="11"/>
      <c r="AG76" s="11"/>
      <c r="AH76" s="11"/>
      <c r="AI76" s="11"/>
      <c r="AJ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</row>
    <row r="77" spans="1:61" ht="15.9" customHeight="1" x14ac:dyDescent="0.3">
      <c r="A77" s="36">
        <v>340</v>
      </c>
      <c r="B77" s="36">
        <v>74</v>
      </c>
      <c r="C77">
        <v>20</v>
      </c>
      <c r="D77" s="36">
        <v>46</v>
      </c>
      <c r="E77" s="36">
        <v>374</v>
      </c>
      <c r="F77" s="43">
        <v>2.1099537037037038E-2</v>
      </c>
      <c r="G77" s="42" t="s">
        <v>97</v>
      </c>
      <c r="H77" s="42" t="s">
        <v>741</v>
      </c>
      <c r="I77" s="36" t="s">
        <v>120</v>
      </c>
      <c r="J77" s="36" t="s">
        <v>37</v>
      </c>
      <c r="K77" s="36">
        <v>1</v>
      </c>
      <c r="L77" s="36" t="s">
        <v>1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>
        <f>$B77</f>
        <v>74</v>
      </c>
      <c r="AB77" s="11"/>
      <c r="AC77" s="11"/>
      <c r="AD77" s="11"/>
      <c r="AE77" s="11"/>
      <c r="AF77" s="11"/>
      <c r="AG77" s="11"/>
      <c r="AH77" s="11"/>
      <c r="AI77" s="11"/>
      <c r="AJ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>
        <f>$D77</f>
        <v>46</v>
      </c>
      <c r="BA77" s="11"/>
      <c r="BB77" s="11"/>
      <c r="BC77" s="11"/>
      <c r="BD77" s="11"/>
      <c r="BE77" s="11"/>
      <c r="BF77" s="11"/>
      <c r="BG77" s="11"/>
      <c r="BH77" s="11"/>
      <c r="BI77" s="11"/>
    </row>
    <row r="78" spans="1:61" ht="15.9" customHeight="1" x14ac:dyDescent="0.3">
      <c r="A78" s="36">
        <v>341</v>
      </c>
      <c r="B78" s="36">
        <v>75</v>
      </c>
      <c r="C78">
        <v>16</v>
      </c>
      <c r="D78" s="36">
        <v>47</v>
      </c>
      <c r="E78" s="36">
        <v>1657</v>
      </c>
      <c r="F78" s="43">
        <v>2.1134259259259259E-2</v>
      </c>
      <c r="G78" s="42" t="s">
        <v>742</v>
      </c>
      <c r="H78" s="42" t="s">
        <v>743</v>
      </c>
      <c r="I78" s="36" t="s">
        <v>123</v>
      </c>
      <c r="J78" s="36" t="s">
        <v>33</v>
      </c>
      <c r="K78" s="36">
        <v>2</v>
      </c>
      <c r="L78" s="36" t="s">
        <v>1</v>
      </c>
      <c r="M78" s="11">
        <f>$B78</f>
        <v>75</v>
      </c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L78" s="11">
        <f>$D78</f>
        <v>47</v>
      </c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</row>
    <row r="79" spans="1:61" ht="15.9" customHeight="1" x14ac:dyDescent="0.3">
      <c r="A79" s="36">
        <v>343</v>
      </c>
      <c r="B79" s="36">
        <v>76</v>
      </c>
      <c r="C79">
        <v>21</v>
      </c>
      <c r="D79" s="36">
        <v>48</v>
      </c>
      <c r="E79" s="36">
        <v>1839</v>
      </c>
      <c r="F79" s="43">
        <v>2.1145833333333332E-2</v>
      </c>
      <c r="G79" s="42" t="s">
        <v>81</v>
      </c>
      <c r="H79" s="42" t="s">
        <v>180</v>
      </c>
      <c r="I79" s="36" t="s">
        <v>120</v>
      </c>
      <c r="J79" s="36" t="s">
        <v>49</v>
      </c>
      <c r="K79" s="36">
        <v>3</v>
      </c>
      <c r="L79" s="36" t="s">
        <v>1</v>
      </c>
      <c r="M79" s="11"/>
      <c r="N79" s="11"/>
      <c r="O79" s="11"/>
      <c r="P79" s="11"/>
      <c r="Q79" s="11"/>
      <c r="R79" s="11">
        <f>$B79</f>
        <v>76</v>
      </c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L79" s="11"/>
      <c r="AM79" s="11"/>
      <c r="AN79" s="11"/>
      <c r="AO79" s="11"/>
      <c r="AP79" s="11"/>
      <c r="AQ79" s="11">
        <f>$D79</f>
        <v>48</v>
      </c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</row>
    <row r="80" spans="1:61" ht="15.9" customHeight="1" x14ac:dyDescent="0.3">
      <c r="A80" s="36">
        <v>345</v>
      </c>
      <c r="B80" s="36">
        <v>77</v>
      </c>
      <c r="C80">
        <v>17</v>
      </c>
      <c r="D80" s="36">
        <v>49</v>
      </c>
      <c r="E80" s="36">
        <v>1699</v>
      </c>
      <c r="F80" s="43">
        <v>2.119212962962963E-2</v>
      </c>
      <c r="G80" s="42" t="s">
        <v>168</v>
      </c>
      <c r="H80" s="42" t="s">
        <v>169</v>
      </c>
      <c r="I80" s="36" t="s">
        <v>123</v>
      </c>
      <c r="J80" s="36" t="s">
        <v>33</v>
      </c>
      <c r="K80" s="36">
        <v>2</v>
      </c>
      <c r="L80" s="36" t="s">
        <v>1</v>
      </c>
      <c r="M80" s="11">
        <f>$B80</f>
        <v>77</v>
      </c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L80" s="11">
        <f>$D80</f>
        <v>49</v>
      </c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</row>
    <row r="81" spans="1:61" ht="15.9" customHeight="1" x14ac:dyDescent="0.3">
      <c r="A81" s="36">
        <v>346</v>
      </c>
      <c r="B81" s="36">
        <v>78</v>
      </c>
      <c r="C81">
        <v>22</v>
      </c>
      <c r="D81" s="36">
        <v>50</v>
      </c>
      <c r="E81" s="36">
        <v>295</v>
      </c>
      <c r="F81" s="43">
        <v>2.1215277777777777E-2</v>
      </c>
      <c r="G81" s="42" t="s">
        <v>99</v>
      </c>
      <c r="H81" s="42" t="s">
        <v>744</v>
      </c>
      <c r="I81" s="36" t="s">
        <v>120</v>
      </c>
      <c r="J81" s="36" t="s">
        <v>27</v>
      </c>
      <c r="K81" s="36">
        <v>1</v>
      </c>
      <c r="L81" s="36" t="s">
        <v>1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>
        <f>$B81</f>
        <v>78</v>
      </c>
      <c r="AI81" s="11"/>
      <c r="AJ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>
        <f>$D81</f>
        <v>50</v>
      </c>
      <c r="BH81" s="11"/>
      <c r="BI81" s="11"/>
    </row>
    <row r="82" spans="1:61" ht="15.9" customHeight="1" x14ac:dyDescent="0.3">
      <c r="A82" s="36">
        <v>347</v>
      </c>
      <c r="B82" s="36">
        <v>79</v>
      </c>
      <c r="C82"/>
      <c r="D82" s="36"/>
      <c r="E82" s="36">
        <v>670</v>
      </c>
      <c r="F82" s="43">
        <v>2.1250000000000002E-2</v>
      </c>
      <c r="G82" s="42" t="s">
        <v>81</v>
      </c>
      <c r="H82" s="42" t="s">
        <v>501</v>
      </c>
      <c r="I82" s="36" t="s">
        <v>76</v>
      </c>
      <c r="J82" s="36" t="s">
        <v>36</v>
      </c>
      <c r="K82" s="36">
        <v>1</v>
      </c>
      <c r="L82" s="36" t="s">
        <v>1</v>
      </c>
      <c r="M82" s="11"/>
      <c r="N82" s="11"/>
      <c r="O82" s="11"/>
      <c r="P82" s="11"/>
      <c r="Q82" s="11"/>
      <c r="R82" s="11"/>
      <c r="S82" s="11"/>
      <c r="T82" s="11"/>
      <c r="U82" s="11">
        <f>$B82</f>
        <v>79</v>
      </c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</row>
    <row r="83" spans="1:61" ht="15.9" customHeight="1" x14ac:dyDescent="0.3">
      <c r="A83" s="36">
        <v>349</v>
      </c>
      <c r="B83" s="36">
        <v>80</v>
      </c>
      <c r="C83">
        <v>23</v>
      </c>
      <c r="D83" s="36">
        <v>51</v>
      </c>
      <c r="E83" s="36">
        <v>1790</v>
      </c>
      <c r="F83" s="43">
        <v>2.1261574074074075E-2</v>
      </c>
      <c r="G83" s="42" t="s">
        <v>158</v>
      </c>
      <c r="H83" s="42" t="s">
        <v>159</v>
      </c>
      <c r="I83" s="36" t="s">
        <v>120</v>
      </c>
      <c r="J83" s="36" t="s">
        <v>61</v>
      </c>
      <c r="K83" s="36">
        <v>3</v>
      </c>
      <c r="L83" s="36" t="s">
        <v>1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>
        <f>$B83</f>
        <v>80</v>
      </c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>
        <f>$D83</f>
        <v>51</v>
      </c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</row>
    <row r="84" spans="1:61" ht="15.9" customHeight="1" x14ac:dyDescent="0.3">
      <c r="A84" s="36">
        <v>351</v>
      </c>
      <c r="B84" s="36">
        <v>81</v>
      </c>
      <c r="C84"/>
      <c r="D84" s="36"/>
      <c r="E84" s="36">
        <v>1170</v>
      </c>
      <c r="F84" s="43">
        <v>2.1273148148148149E-2</v>
      </c>
      <c r="G84" s="42" t="s">
        <v>689</v>
      </c>
      <c r="H84" s="42" t="s">
        <v>690</v>
      </c>
      <c r="I84" s="36" t="s">
        <v>76</v>
      </c>
      <c r="J84" s="36" t="s">
        <v>35</v>
      </c>
      <c r="K84" s="36">
        <v>2</v>
      </c>
      <c r="L84" s="36" t="s">
        <v>1</v>
      </c>
      <c r="M84" s="11"/>
      <c r="N84" s="11"/>
      <c r="O84" s="11"/>
      <c r="P84" s="11"/>
      <c r="Q84" s="11"/>
      <c r="R84" s="11"/>
      <c r="S84" s="11"/>
      <c r="T84" s="11">
        <f>$B84</f>
        <v>81</v>
      </c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</row>
    <row r="85" spans="1:61" ht="15.9" customHeight="1" x14ac:dyDescent="0.3">
      <c r="A85" s="36">
        <v>354</v>
      </c>
      <c r="B85" s="36">
        <v>82</v>
      </c>
      <c r="C85">
        <v>18</v>
      </c>
      <c r="D85" s="36">
        <v>52</v>
      </c>
      <c r="E85" s="36">
        <v>2132</v>
      </c>
      <c r="F85" s="43">
        <v>2.1365740740740741E-2</v>
      </c>
      <c r="G85" s="42" t="s">
        <v>107</v>
      </c>
      <c r="H85" s="42" t="s">
        <v>745</v>
      </c>
      <c r="I85" s="36" t="s">
        <v>123</v>
      </c>
      <c r="J85" s="36" t="s">
        <v>479</v>
      </c>
      <c r="K85" s="36">
        <v>3</v>
      </c>
      <c r="L85" s="36" t="s">
        <v>1</v>
      </c>
      <c r="M85" s="11"/>
      <c r="N85" s="11"/>
      <c r="O85" s="11"/>
      <c r="P85" s="11"/>
      <c r="Q85" s="11"/>
      <c r="R85" s="11"/>
      <c r="S85" s="11"/>
      <c r="T85" s="11"/>
      <c r="U85" s="11"/>
      <c r="V85" s="11">
        <f>$B85</f>
        <v>82</v>
      </c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>
        <f>$D85</f>
        <v>52</v>
      </c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</row>
    <row r="86" spans="1:61" ht="15.9" customHeight="1" x14ac:dyDescent="0.3">
      <c r="A86" s="36">
        <v>355</v>
      </c>
      <c r="B86" s="36">
        <v>83</v>
      </c>
      <c r="C86">
        <v>12</v>
      </c>
      <c r="D86" s="36">
        <v>53</v>
      </c>
      <c r="E86" s="36">
        <v>905</v>
      </c>
      <c r="F86" s="43">
        <v>2.1400462962962961E-2</v>
      </c>
      <c r="G86" s="42" t="s">
        <v>746</v>
      </c>
      <c r="H86" s="42" t="s">
        <v>747</v>
      </c>
      <c r="I86" s="36" t="s">
        <v>130</v>
      </c>
      <c r="J86" s="36" t="s">
        <v>65</v>
      </c>
      <c r="K86" s="36">
        <v>1</v>
      </c>
      <c r="L86" s="36" t="s">
        <v>1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>
        <f>$B86</f>
        <v>83</v>
      </c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>
        <f>$D86</f>
        <v>53</v>
      </c>
    </row>
    <row r="87" spans="1:61" ht="15.9" customHeight="1" x14ac:dyDescent="0.3">
      <c r="A87" s="36">
        <v>357</v>
      </c>
      <c r="B87" s="36">
        <v>84</v>
      </c>
      <c r="C87">
        <v>1</v>
      </c>
      <c r="D87" s="36">
        <v>54</v>
      </c>
      <c r="E87" s="36">
        <v>803</v>
      </c>
      <c r="F87" s="43">
        <v>2.1412037037037038E-2</v>
      </c>
      <c r="G87" s="42" t="s">
        <v>139</v>
      </c>
      <c r="H87" s="42" t="s">
        <v>140</v>
      </c>
      <c r="I87" s="36" t="s">
        <v>748</v>
      </c>
      <c r="J87" s="36" t="s">
        <v>70</v>
      </c>
      <c r="K87" s="36">
        <v>2</v>
      </c>
      <c r="L87" s="36" t="s">
        <v>1</v>
      </c>
      <c r="M87" s="11"/>
      <c r="N87" s="11"/>
      <c r="O87" s="11"/>
      <c r="P87" s="11">
        <f>$B87</f>
        <v>84</v>
      </c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L87" s="11"/>
      <c r="AM87" s="11"/>
      <c r="AN87" s="11"/>
      <c r="AO87" s="11">
        <f>$D87</f>
        <v>54</v>
      </c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</row>
    <row r="88" spans="1:61" ht="15.9" customHeight="1" x14ac:dyDescent="0.3">
      <c r="A88" s="36">
        <v>358</v>
      </c>
      <c r="B88" s="36">
        <v>85</v>
      </c>
      <c r="C88"/>
      <c r="D88" s="36"/>
      <c r="E88" s="36">
        <v>342</v>
      </c>
      <c r="F88" s="43">
        <v>2.1446759259259259E-2</v>
      </c>
      <c r="G88" s="42" t="s">
        <v>691</v>
      </c>
      <c r="H88" s="42" t="s">
        <v>692</v>
      </c>
      <c r="I88" s="36" t="s">
        <v>76</v>
      </c>
      <c r="J88" s="36" t="s">
        <v>37</v>
      </c>
      <c r="K88" s="36">
        <v>1</v>
      </c>
      <c r="L88" s="36" t="s">
        <v>1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>
        <f>$B88</f>
        <v>85</v>
      </c>
      <c r="AB88" s="11"/>
      <c r="AC88" s="11"/>
      <c r="AD88" s="11"/>
      <c r="AE88" s="11"/>
      <c r="AF88" s="11"/>
      <c r="AG88" s="11"/>
      <c r="AH88" s="11"/>
      <c r="AI88" s="11"/>
      <c r="AJ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</row>
    <row r="89" spans="1:61" ht="15.9" customHeight="1" x14ac:dyDescent="0.3">
      <c r="A89" s="36">
        <v>361</v>
      </c>
      <c r="B89" s="36">
        <v>86</v>
      </c>
      <c r="C89">
        <v>13</v>
      </c>
      <c r="D89" s="36">
        <v>55</v>
      </c>
      <c r="E89" s="36">
        <v>956</v>
      </c>
      <c r="F89" s="43">
        <v>2.1539351851851851E-2</v>
      </c>
      <c r="G89" s="42" t="s">
        <v>101</v>
      </c>
      <c r="H89" s="42" t="s">
        <v>749</v>
      </c>
      <c r="I89" s="36" t="s">
        <v>130</v>
      </c>
      <c r="J89" s="36" t="s">
        <v>65</v>
      </c>
      <c r="K89" s="36">
        <v>1</v>
      </c>
      <c r="L89" s="36" t="s">
        <v>1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>
        <f>$B89</f>
        <v>86</v>
      </c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>
        <f>$D89</f>
        <v>55</v>
      </c>
    </row>
    <row r="90" spans="1:61" ht="15.9" customHeight="1" x14ac:dyDescent="0.3">
      <c r="A90" s="36">
        <v>364</v>
      </c>
      <c r="B90" s="36">
        <v>87</v>
      </c>
      <c r="C90">
        <v>24</v>
      </c>
      <c r="D90" s="36">
        <v>56</v>
      </c>
      <c r="E90" s="36">
        <v>384</v>
      </c>
      <c r="F90" s="43">
        <v>2.1608796296296296E-2</v>
      </c>
      <c r="G90" s="42" t="s">
        <v>218</v>
      </c>
      <c r="H90" s="42" t="s">
        <v>750</v>
      </c>
      <c r="I90" s="36" t="s">
        <v>120</v>
      </c>
      <c r="J90" s="36" t="s">
        <v>37</v>
      </c>
      <c r="K90" s="36">
        <v>1</v>
      </c>
      <c r="L90" s="36" t="s">
        <v>1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>
        <f>$B90</f>
        <v>87</v>
      </c>
      <c r="AB90" s="11"/>
      <c r="AC90" s="11"/>
      <c r="AD90" s="11"/>
      <c r="AE90" s="11"/>
      <c r="AF90" s="11"/>
      <c r="AG90" s="11"/>
      <c r="AH90" s="11"/>
      <c r="AI90" s="11"/>
      <c r="AJ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>
        <f>$D90</f>
        <v>56</v>
      </c>
      <c r="BA90" s="11"/>
      <c r="BB90" s="11"/>
      <c r="BC90" s="11"/>
      <c r="BD90" s="11"/>
      <c r="BE90" s="11"/>
      <c r="BF90" s="11"/>
      <c r="BG90" s="11"/>
      <c r="BH90" s="11"/>
      <c r="BI90" s="11"/>
    </row>
    <row r="91" spans="1:61" ht="15.9" customHeight="1" x14ac:dyDescent="0.3">
      <c r="A91" s="36">
        <v>366</v>
      </c>
      <c r="B91" s="36">
        <v>88</v>
      </c>
      <c r="C91"/>
      <c r="D91" s="36"/>
      <c r="E91" s="36">
        <v>128</v>
      </c>
      <c r="F91" s="43">
        <v>2.1724537037037039E-2</v>
      </c>
      <c r="G91" s="42" t="s">
        <v>211</v>
      </c>
      <c r="H91" s="42" t="s">
        <v>477</v>
      </c>
      <c r="I91" s="36" t="s">
        <v>76</v>
      </c>
      <c r="J91" s="36" t="s">
        <v>38</v>
      </c>
      <c r="K91" s="36">
        <v>1</v>
      </c>
      <c r="L91" s="36" t="s">
        <v>1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>
        <f>$B91</f>
        <v>88</v>
      </c>
      <c r="AE91" s="11"/>
      <c r="AF91" s="11"/>
      <c r="AG91" s="11"/>
      <c r="AH91" s="11"/>
      <c r="AI91" s="11"/>
      <c r="AJ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</row>
    <row r="92" spans="1:61" ht="15.9" customHeight="1" x14ac:dyDescent="0.3">
      <c r="A92" s="36">
        <v>367</v>
      </c>
      <c r="B92" s="36">
        <v>89</v>
      </c>
      <c r="C92"/>
      <c r="D92" s="36"/>
      <c r="E92" s="36">
        <v>1870</v>
      </c>
      <c r="F92" s="43">
        <v>2.1736111111111112E-2</v>
      </c>
      <c r="G92" s="42" t="s">
        <v>161</v>
      </c>
      <c r="H92" s="42" t="s">
        <v>693</v>
      </c>
      <c r="I92" s="36" t="s">
        <v>76</v>
      </c>
      <c r="J92" s="36" t="s">
        <v>23</v>
      </c>
      <c r="K92" s="36">
        <v>3</v>
      </c>
      <c r="L92" s="36" t="s">
        <v>1</v>
      </c>
      <c r="M92" s="11"/>
      <c r="N92" s="11">
        <f>$B92</f>
        <v>89</v>
      </c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</row>
    <row r="93" spans="1:61" ht="15.9" customHeight="1" x14ac:dyDescent="0.3">
      <c r="A93" s="36">
        <v>371</v>
      </c>
      <c r="B93" s="36">
        <v>90</v>
      </c>
      <c r="C93">
        <v>19</v>
      </c>
      <c r="D93" s="36">
        <v>57</v>
      </c>
      <c r="E93" s="36">
        <v>1480</v>
      </c>
      <c r="F93" s="43">
        <v>2.1805555555555557E-2</v>
      </c>
      <c r="G93" s="42" t="s">
        <v>174</v>
      </c>
      <c r="H93" s="42" t="s">
        <v>175</v>
      </c>
      <c r="I93" s="36" t="s">
        <v>123</v>
      </c>
      <c r="J93" s="36" t="s">
        <v>67</v>
      </c>
      <c r="K93" s="36">
        <v>3</v>
      </c>
      <c r="L93" s="36" t="s">
        <v>1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>
        <f>$B93</f>
        <v>90</v>
      </c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>
        <f>$D93</f>
        <v>57</v>
      </c>
      <c r="AZ93" s="11"/>
      <c r="BA93" s="11"/>
      <c r="BB93" s="11"/>
      <c r="BC93" s="11"/>
      <c r="BD93" s="11"/>
      <c r="BE93" s="11"/>
      <c r="BF93" s="11"/>
      <c r="BG93" s="11"/>
      <c r="BH93" s="11"/>
      <c r="BI93" s="11"/>
    </row>
    <row r="94" spans="1:61" ht="15.9" customHeight="1" x14ac:dyDescent="0.3">
      <c r="A94" s="36">
        <v>373</v>
      </c>
      <c r="B94" s="36">
        <v>91</v>
      </c>
      <c r="C94">
        <v>25</v>
      </c>
      <c r="D94" s="36">
        <v>58</v>
      </c>
      <c r="E94" s="36">
        <v>1488</v>
      </c>
      <c r="F94" s="43">
        <v>2.1886574074074076E-2</v>
      </c>
      <c r="G94" s="42" t="s">
        <v>180</v>
      </c>
      <c r="H94" s="42" t="s">
        <v>751</v>
      </c>
      <c r="I94" s="36" t="s">
        <v>120</v>
      </c>
      <c r="J94" s="36" t="s">
        <v>67</v>
      </c>
      <c r="K94" s="36">
        <v>3</v>
      </c>
      <c r="L94" s="36" t="s">
        <v>1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>
        <f>$B94</f>
        <v>91</v>
      </c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>
        <f>$D94</f>
        <v>58</v>
      </c>
      <c r="AZ94" s="11"/>
      <c r="BA94" s="11"/>
      <c r="BB94" s="11"/>
      <c r="BC94" s="11"/>
      <c r="BD94" s="11"/>
      <c r="BE94" s="11"/>
      <c r="BF94" s="11"/>
      <c r="BG94" s="11"/>
      <c r="BH94" s="11"/>
      <c r="BI94" s="11"/>
    </row>
    <row r="95" spans="1:61" ht="15.9" customHeight="1" x14ac:dyDescent="0.3">
      <c r="A95" s="36">
        <v>374</v>
      </c>
      <c r="B95" s="36">
        <v>92</v>
      </c>
      <c r="C95">
        <v>26</v>
      </c>
      <c r="D95" s="36">
        <v>59</v>
      </c>
      <c r="E95" s="36">
        <v>67</v>
      </c>
      <c r="F95" s="43">
        <v>2.1909722222222223E-2</v>
      </c>
      <c r="G95" s="42" t="s">
        <v>197</v>
      </c>
      <c r="H95" s="42" t="s">
        <v>712</v>
      </c>
      <c r="I95" s="36" t="s">
        <v>120</v>
      </c>
      <c r="J95" s="36" t="s">
        <v>38</v>
      </c>
      <c r="K95" s="36">
        <v>1</v>
      </c>
      <c r="L95" s="36" t="s">
        <v>1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>
        <f>$B95</f>
        <v>92</v>
      </c>
      <c r="AE95" s="11"/>
      <c r="AF95" s="11"/>
      <c r="AG95" s="11"/>
      <c r="AH95" s="11"/>
      <c r="AI95" s="11"/>
      <c r="AJ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>
        <f>$D95</f>
        <v>59</v>
      </c>
      <c r="BD95" s="11"/>
      <c r="BE95" s="11"/>
      <c r="BF95" s="11"/>
      <c r="BG95" s="11"/>
      <c r="BH95" s="11"/>
      <c r="BI95" s="11"/>
    </row>
    <row r="96" spans="1:61" ht="15.9" customHeight="1" x14ac:dyDescent="0.3">
      <c r="A96" s="36">
        <v>375</v>
      </c>
      <c r="B96" s="36">
        <v>93</v>
      </c>
      <c r="C96"/>
      <c r="D96" s="36"/>
      <c r="E96" s="36">
        <v>1550</v>
      </c>
      <c r="F96" s="43">
        <v>2.1956018518518517E-2</v>
      </c>
      <c r="G96" s="42" t="s">
        <v>109</v>
      </c>
      <c r="H96" s="42" t="s">
        <v>694</v>
      </c>
      <c r="I96" s="36" t="s">
        <v>76</v>
      </c>
      <c r="J96" s="36" t="s">
        <v>59</v>
      </c>
      <c r="K96" s="36">
        <v>3</v>
      </c>
      <c r="L96" s="36" t="s">
        <v>1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>
        <f>$B96</f>
        <v>93</v>
      </c>
      <c r="AH96" s="11"/>
      <c r="AI96" s="11"/>
      <c r="AJ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</row>
    <row r="97" spans="1:61" ht="15.9" customHeight="1" x14ac:dyDescent="0.3">
      <c r="A97" s="36">
        <v>377</v>
      </c>
      <c r="B97" s="36">
        <v>94</v>
      </c>
      <c r="C97">
        <v>27</v>
      </c>
      <c r="D97" s="36">
        <v>60</v>
      </c>
      <c r="E97" s="36">
        <v>1056</v>
      </c>
      <c r="F97" s="43">
        <v>2.2002314814814815E-2</v>
      </c>
      <c r="G97" s="42" t="s">
        <v>237</v>
      </c>
      <c r="H97" s="42" t="s">
        <v>752</v>
      </c>
      <c r="I97" s="36" t="s">
        <v>120</v>
      </c>
      <c r="J97" s="36" t="s">
        <v>63</v>
      </c>
      <c r="K97" s="36">
        <v>2</v>
      </c>
      <c r="L97" s="36" t="s">
        <v>1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>
        <f>$B97</f>
        <v>94</v>
      </c>
      <c r="AJ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>
        <f>$D97</f>
        <v>60</v>
      </c>
      <c r="BI97" s="11"/>
    </row>
    <row r="98" spans="1:61" ht="15.9" customHeight="1" x14ac:dyDescent="0.3">
      <c r="A98" s="36">
        <v>378</v>
      </c>
      <c r="B98" s="36">
        <v>95</v>
      </c>
      <c r="C98">
        <v>14</v>
      </c>
      <c r="D98" s="36">
        <v>61</v>
      </c>
      <c r="E98" s="36">
        <v>1853</v>
      </c>
      <c r="F98" s="43">
        <v>2.2002314814814815E-2</v>
      </c>
      <c r="G98" s="42" t="s">
        <v>86</v>
      </c>
      <c r="H98" s="42" t="s">
        <v>416</v>
      </c>
      <c r="I98" s="36" t="s">
        <v>130</v>
      </c>
      <c r="J98" s="36" t="s">
        <v>49</v>
      </c>
      <c r="K98" s="36">
        <v>3</v>
      </c>
      <c r="L98" s="36" t="s">
        <v>1</v>
      </c>
      <c r="M98" s="11"/>
      <c r="N98" s="11"/>
      <c r="O98" s="11"/>
      <c r="P98" s="11"/>
      <c r="Q98" s="11"/>
      <c r="R98" s="11">
        <f>$B98</f>
        <v>95</v>
      </c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L98" s="11"/>
      <c r="AM98" s="11"/>
      <c r="AN98" s="11"/>
      <c r="AO98" s="11"/>
      <c r="AP98" s="11"/>
      <c r="AQ98" s="11">
        <f>$D98</f>
        <v>61</v>
      </c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</row>
    <row r="99" spans="1:61" ht="15.9" customHeight="1" x14ac:dyDescent="0.3">
      <c r="A99" s="36">
        <v>379</v>
      </c>
      <c r="B99" s="36">
        <v>96</v>
      </c>
      <c r="C99">
        <v>15</v>
      </c>
      <c r="D99" s="36">
        <v>62</v>
      </c>
      <c r="E99" s="36">
        <v>456</v>
      </c>
      <c r="F99" s="43">
        <v>2.2002314814814815E-2</v>
      </c>
      <c r="G99" s="42" t="s">
        <v>218</v>
      </c>
      <c r="H99" s="42" t="s">
        <v>167</v>
      </c>
      <c r="I99" s="36" t="s">
        <v>130</v>
      </c>
      <c r="J99" s="36" t="s">
        <v>25</v>
      </c>
      <c r="K99" s="36">
        <v>2</v>
      </c>
      <c r="L99" s="36" t="s">
        <v>1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>
        <f>$B99</f>
        <v>96</v>
      </c>
      <c r="AC99" s="11"/>
      <c r="AD99" s="11"/>
      <c r="AE99" s="11"/>
      <c r="AF99" s="11"/>
      <c r="AG99" s="11"/>
      <c r="AH99" s="11"/>
      <c r="AI99" s="11"/>
      <c r="AJ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>
        <f>$D99</f>
        <v>62</v>
      </c>
      <c r="BB99" s="11"/>
      <c r="BC99" s="11"/>
      <c r="BD99" s="11"/>
      <c r="BE99" s="11"/>
      <c r="BF99" s="11"/>
      <c r="BG99" s="11"/>
      <c r="BH99" s="11"/>
      <c r="BI99" s="11"/>
    </row>
    <row r="100" spans="1:61" ht="15.9" customHeight="1" x14ac:dyDescent="0.3">
      <c r="A100" s="36">
        <v>383</v>
      </c>
      <c r="B100" s="36">
        <v>97</v>
      </c>
      <c r="C100"/>
      <c r="D100" s="36"/>
      <c r="E100" s="36">
        <v>1736</v>
      </c>
      <c r="F100" s="43" t="s">
        <v>822</v>
      </c>
      <c r="G100" s="42" t="s">
        <v>695</v>
      </c>
      <c r="H100" s="42" t="s">
        <v>696</v>
      </c>
      <c r="I100" s="36" t="s">
        <v>76</v>
      </c>
      <c r="J100" s="36" t="s">
        <v>62</v>
      </c>
      <c r="K100" s="36">
        <v>2</v>
      </c>
      <c r="L100" s="36" t="s">
        <v>1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>
        <f>$B100</f>
        <v>97</v>
      </c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</row>
    <row r="101" spans="1:61" ht="15.9" customHeight="1" x14ac:dyDescent="0.3">
      <c r="A101" s="36">
        <v>384</v>
      </c>
      <c r="B101" s="36">
        <v>98</v>
      </c>
      <c r="C101">
        <v>20</v>
      </c>
      <c r="D101" s="36">
        <v>63</v>
      </c>
      <c r="E101" s="36">
        <v>349</v>
      </c>
      <c r="F101" s="43" t="s">
        <v>823</v>
      </c>
      <c r="G101" s="42" t="s">
        <v>753</v>
      </c>
      <c r="H101" s="42" t="s">
        <v>182</v>
      </c>
      <c r="I101" s="36" t="s">
        <v>123</v>
      </c>
      <c r="J101" s="36" t="s">
        <v>37</v>
      </c>
      <c r="K101" s="36">
        <v>1</v>
      </c>
      <c r="L101" s="36" t="s">
        <v>1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>
        <f>$B101</f>
        <v>98</v>
      </c>
      <c r="AB101" s="11"/>
      <c r="AC101" s="11"/>
      <c r="AD101" s="11"/>
      <c r="AE101" s="11"/>
      <c r="AF101" s="11"/>
      <c r="AG101" s="11"/>
      <c r="AH101" s="11"/>
      <c r="AI101" s="11"/>
      <c r="AJ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>
        <f>$D101</f>
        <v>63</v>
      </c>
      <c r="BA101" s="11"/>
      <c r="BB101" s="11"/>
      <c r="BC101" s="11"/>
      <c r="BD101" s="11"/>
      <c r="BE101" s="11"/>
      <c r="BF101" s="11"/>
      <c r="BG101" s="11"/>
      <c r="BH101" s="11"/>
      <c r="BI101" s="11"/>
    </row>
    <row r="102" spans="1:61" ht="15.9" customHeight="1" x14ac:dyDescent="0.3">
      <c r="A102" s="36">
        <v>385</v>
      </c>
      <c r="B102" s="36">
        <v>99</v>
      </c>
      <c r="C102">
        <v>28</v>
      </c>
      <c r="D102" s="36">
        <v>64</v>
      </c>
      <c r="E102" s="36">
        <v>1797</v>
      </c>
      <c r="F102" s="43" t="s">
        <v>824</v>
      </c>
      <c r="G102" s="42" t="s">
        <v>156</v>
      </c>
      <c r="H102" s="42" t="s">
        <v>157</v>
      </c>
      <c r="I102" s="36" t="s">
        <v>120</v>
      </c>
      <c r="J102" s="36" t="s">
        <v>61</v>
      </c>
      <c r="K102" s="36">
        <v>3</v>
      </c>
      <c r="L102" s="36" t="s">
        <v>1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>
        <f>$B102</f>
        <v>99</v>
      </c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>
        <f>$D102</f>
        <v>64</v>
      </c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</row>
    <row r="103" spans="1:61" ht="15.9" customHeight="1" x14ac:dyDescent="0.3">
      <c r="A103" s="36">
        <v>388</v>
      </c>
      <c r="B103" s="36">
        <v>100</v>
      </c>
      <c r="C103">
        <v>21</v>
      </c>
      <c r="D103" s="36">
        <v>65</v>
      </c>
      <c r="E103" s="36">
        <v>1961</v>
      </c>
      <c r="F103" s="43" t="s">
        <v>825</v>
      </c>
      <c r="G103" s="42" t="s">
        <v>754</v>
      </c>
      <c r="H103" s="42" t="s">
        <v>755</v>
      </c>
      <c r="I103" s="36" t="s">
        <v>123</v>
      </c>
      <c r="J103" s="36" t="s">
        <v>71</v>
      </c>
      <c r="K103" s="36">
        <v>3</v>
      </c>
      <c r="L103" s="36" t="s">
        <v>1</v>
      </c>
      <c r="M103" s="11"/>
      <c r="N103" s="11"/>
      <c r="O103" s="11"/>
      <c r="P103" s="11"/>
      <c r="Q103" s="11">
        <f>$B103</f>
        <v>100</v>
      </c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L103" s="11"/>
      <c r="AM103" s="11"/>
      <c r="AN103" s="11"/>
      <c r="AO103" s="11"/>
      <c r="AP103" s="11">
        <f>$D103</f>
        <v>65</v>
      </c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</row>
    <row r="104" spans="1:61" ht="15.9" customHeight="1" x14ac:dyDescent="0.3">
      <c r="A104" s="36">
        <v>389</v>
      </c>
      <c r="B104" s="36">
        <v>101</v>
      </c>
      <c r="C104"/>
      <c r="D104" s="36"/>
      <c r="E104" s="36">
        <v>883</v>
      </c>
      <c r="F104" s="43" t="s">
        <v>825</v>
      </c>
      <c r="G104" s="42" t="s">
        <v>97</v>
      </c>
      <c r="H104" s="42" t="s">
        <v>98</v>
      </c>
      <c r="I104" s="36" t="s">
        <v>76</v>
      </c>
      <c r="J104" s="36" t="s">
        <v>65</v>
      </c>
      <c r="K104" s="36">
        <v>1</v>
      </c>
      <c r="L104" s="36" t="s">
        <v>1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>
        <f>$B104</f>
        <v>101</v>
      </c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</row>
    <row r="105" spans="1:61" ht="15.9" customHeight="1" x14ac:dyDescent="0.3">
      <c r="A105" s="36">
        <v>390</v>
      </c>
      <c r="B105" s="36">
        <v>102</v>
      </c>
      <c r="C105">
        <v>16</v>
      </c>
      <c r="D105" s="36">
        <v>66</v>
      </c>
      <c r="E105" s="36">
        <v>484</v>
      </c>
      <c r="F105" s="43" t="s">
        <v>826</v>
      </c>
      <c r="G105" s="42" t="s">
        <v>756</v>
      </c>
      <c r="H105" s="42" t="s">
        <v>757</v>
      </c>
      <c r="I105" s="36" t="s">
        <v>130</v>
      </c>
      <c r="J105" s="36" t="s">
        <v>25</v>
      </c>
      <c r="K105" s="36">
        <v>2</v>
      </c>
      <c r="L105" s="36" t="s">
        <v>1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>
        <f>$B105</f>
        <v>102</v>
      </c>
      <c r="AC105" s="11"/>
      <c r="AD105" s="11"/>
      <c r="AE105" s="11"/>
      <c r="AF105" s="11"/>
      <c r="AG105" s="11"/>
      <c r="AH105" s="11"/>
      <c r="AI105" s="11"/>
      <c r="AJ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>
        <f>$D105</f>
        <v>66</v>
      </c>
      <c r="BB105" s="11"/>
      <c r="BC105" s="11"/>
      <c r="BD105" s="11"/>
      <c r="BE105" s="11"/>
      <c r="BF105" s="11"/>
      <c r="BG105" s="11"/>
      <c r="BH105" s="11"/>
      <c r="BI105" s="11"/>
    </row>
    <row r="106" spans="1:61" ht="15.9" customHeight="1" x14ac:dyDescent="0.3">
      <c r="A106" s="36">
        <v>393</v>
      </c>
      <c r="B106" s="36">
        <v>103</v>
      </c>
      <c r="C106">
        <v>17</v>
      </c>
      <c r="D106" s="36">
        <v>67</v>
      </c>
      <c r="E106" s="36">
        <v>623</v>
      </c>
      <c r="F106" s="43" t="s">
        <v>827</v>
      </c>
      <c r="G106" s="42" t="s">
        <v>758</v>
      </c>
      <c r="H106" s="42" t="s">
        <v>759</v>
      </c>
      <c r="I106" s="36" t="s">
        <v>130</v>
      </c>
      <c r="J106" s="36" t="s">
        <v>36</v>
      </c>
      <c r="K106" s="36">
        <v>1</v>
      </c>
      <c r="L106" s="36" t="s">
        <v>1</v>
      </c>
      <c r="M106" s="11"/>
      <c r="N106" s="11"/>
      <c r="O106" s="11"/>
      <c r="P106" s="11"/>
      <c r="Q106" s="11"/>
      <c r="R106" s="11"/>
      <c r="S106" s="11"/>
      <c r="T106" s="11"/>
      <c r="U106" s="11">
        <f>$B106</f>
        <v>103</v>
      </c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L106" s="11"/>
      <c r="AM106" s="11"/>
      <c r="AN106" s="11"/>
      <c r="AO106" s="11"/>
      <c r="AP106" s="11"/>
      <c r="AQ106" s="11"/>
      <c r="AR106" s="11"/>
      <c r="AS106" s="11"/>
      <c r="AT106" s="11">
        <f>$D106</f>
        <v>67</v>
      </c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</row>
    <row r="107" spans="1:61" ht="15.9" customHeight="1" x14ac:dyDescent="0.3">
      <c r="A107" s="36">
        <v>394</v>
      </c>
      <c r="B107" s="36">
        <v>104</v>
      </c>
      <c r="C107">
        <v>18</v>
      </c>
      <c r="D107" s="36">
        <v>68</v>
      </c>
      <c r="E107" s="36">
        <v>2065</v>
      </c>
      <c r="F107" s="43" t="s">
        <v>827</v>
      </c>
      <c r="G107" s="42" t="s">
        <v>760</v>
      </c>
      <c r="H107" s="42" t="s">
        <v>643</v>
      </c>
      <c r="I107" s="36" t="s">
        <v>130</v>
      </c>
      <c r="J107" s="36" t="s">
        <v>479</v>
      </c>
      <c r="K107" s="36">
        <v>3</v>
      </c>
      <c r="L107" s="36" t="s">
        <v>1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>
        <f>$B107</f>
        <v>104</v>
      </c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>
        <f>$D107</f>
        <v>68</v>
      </c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</row>
    <row r="108" spans="1:61" ht="15.9" customHeight="1" x14ac:dyDescent="0.3">
      <c r="A108" s="36">
        <v>395</v>
      </c>
      <c r="B108" s="36">
        <v>105</v>
      </c>
      <c r="C108">
        <v>22</v>
      </c>
      <c r="D108" s="36">
        <v>69</v>
      </c>
      <c r="E108" s="36">
        <v>1983</v>
      </c>
      <c r="F108" s="43" t="s">
        <v>828</v>
      </c>
      <c r="G108" s="42" t="s">
        <v>88</v>
      </c>
      <c r="H108" s="42" t="s">
        <v>761</v>
      </c>
      <c r="I108" s="36" t="s">
        <v>123</v>
      </c>
      <c r="J108" s="36" t="s">
        <v>71</v>
      </c>
      <c r="K108" s="36">
        <v>3</v>
      </c>
      <c r="L108" s="36" t="s">
        <v>1</v>
      </c>
      <c r="M108" s="11"/>
      <c r="N108" s="11"/>
      <c r="O108" s="11"/>
      <c r="P108" s="11"/>
      <c r="Q108" s="11">
        <f>$B108</f>
        <v>105</v>
      </c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L108" s="11"/>
      <c r="AM108" s="11"/>
      <c r="AN108" s="11"/>
      <c r="AO108" s="11"/>
      <c r="AP108" s="11">
        <f>$D108</f>
        <v>69</v>
      </c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</row>
    <row r="109" spans="1:61" ht="15.9" customHeight="1" x14ac:dyDescent="0.3">
      <c r="A109" s="36">
        <v>396</v>
      </c>
      <c r="B109" s="36">
        <v>106</v>
      </c>
      <c r="C109">
        <v>19</v>
      </c>
      <c r="D109" s="36">
        <v>70</v>
      </c>
      <c r="E109" s="36">
        <v>1358</v>
      </c>
      <c r="F109" s="43" t="s">
        <v>829</v>
      </c>
      <c r="G109" s="42" t="s">
        <v>174</v>
      </c>
      <c r="H109" s="42" t="s">
        <v>762</v>
      </c>
      <c r="I109" s="36" t="s">
        <v>130</v>
      </c>
      <c r="J109" s="36" t="s">
        <v>34</v>
      </c>
      <c r="K109" s="36">
        <v>2</v>
      </c>
      <c r="L109" s="36" t="s">
        <v>1</v>
      </c>
      <c r="M109" s="11"/>
      <c r="N109" s="11"/>
      <c r="O109" s="11">
        <f>$B109</f>
        <v>106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L109" s="11"/>
      <c r="AM109" s="11"/>
      <c r="AN109" s="11">
        <f>$D109</f>
        <v>70</v>
      </c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</row>
    <row r="110" spans="1:61" ht="15.9" customHeight="1" x14ac:dyDescent="0.3">
      <c r="A110" s="36">
        <v>397</v>
      </c>
      <c r="B110" s="36">
        <v>107</v>
      </c>
      <c r="C110">
        <v>1</v>
      </c>
      <c r="D110" s="36">
        <v>71</v>
      </c>
      <c r="E110" s="36">
        <v>472</v>
      </c>
      <c r="F110" s="43" t="s">
        <v>829</v>
      </c>
      <c r="G110" s="42" t="s">
        <v>86</v>
      </c>
      <c r="H110" s="42" t="s">
        <v>763</v>
      </c>
      <c r="I110" s="36" t="s">
        <v>151</v>
      </c>
      <c r="J110" s="36" t="s">
        <v>25</v>
      </c>
      <c r="K110" s="36">
        <v>2</v>
      </c>
      <c r="L110" s="36" t="s">
        <v>1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>
        <f>$B110</f>
        <v>107</v>
      </c>
      <c r="AC110" s="11"/>
      <c r="AD110" s="11"/>
      <c r="AE110" s="11"/>
      <c r="AF110" s="11"/>
      <c r="AG110" s="11"/>
      <c r="AH110" s="11"/>
      <c r="AI110" s="11"/>
      <c r="AJ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>
        <f>$D110</f>
        <v>71</v>
      </c>
      <c r="BB110" s="11"/>
      <c r="BC110" s="11"/>
      <c r="BD110" s="11"/>
      <c r="BE110" s="11"/>
      <c r="BF110" s="11"/>
      <c r="BG110" s="11"/>
      <c r="BH110" s="11"/>
      <c r="BI110" s="11"/>
    </row>
    <row r="111" spans="1:61" ht="15.9" customHeight="1" x14ac:dyDescent="0.3">
      <c r="A111" s="36">
        <v>402</v>
      </c>
      <c r="B111" s="36">
        <v>108</v>
      </c>
      <c r="C111">
        <v>2</v>
      </c>
      <c r="D111" s="36">
        <v>72</v>
      </c>
      <c r="E111" s="36">
        <v>2049</v>
      </c>
      <c r="F111" s="43" t="s">
        <v>830</v>
      </c>
      <c r="G111" s="42" t="s">
        <v>158</v>
      </c>
      <c r="H111" s="42" t="s">
        <v>410</v>
      </c>
      <c r="I111" s="36" t="s">
        <v>151</v>
      </c>
      <c r="J111" s="36" t="s">
        <v>479</v>
      </c>
      <c r="K111" s="36">
        <v>3</v>
      </c>
      <c r="L111" s="36" t="s">
        <v>1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>
        <f>$B111</f>
        <v>108</v>
      </c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>
        <f>$D111</f>
        <v>72</v>
      </c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</row>
    <row r="112" spans="1:61" ht="15.9" customHeight="1" x14ac:dyDescent="0.3">
      <c r="A112" s="36">
        <v>403</v>
      </c>
      <c r="B112" s="36">
        <v>109</v>
      </c>
      <c r="C112">
        <v>23</v>
      </c>
      <c r="D112" s="36">
        <v>73</v>
      </c>
      <c r="E112" s="36">
        <v>1230</v>
      </c>
      <c r="F112" s="43" t="s">
        <v>831</v>
      </c>
      <c r="G112" s="42" t="s">
        <v>764</v>
      </c>
      <c r="H112" s="42" t="s">
        <v>765</v>
      </c>
      <c r="I112" s="36" t="s">
        <v>123</v>
      </c>
      <c r="J112" s="36" t="s">
        <v>26</v>
      </c>
      <c r="K112" s="36">
        <v>1</v>
      </c>
      <c r="L112" s="36" t="s">
        <v>1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>$B112</f>
        <v>109</v>
      </c>
      <c r="AD112" s="11"/>
      <c r="AE112" s="11"/>
      <c r="AF112" s="11"/>
      <c r="AG112" s="11"/>
      <c r="AH112" s="11"/>
      <c r="AI112" s="11"/>
      <c r="AJ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>
        <f>$D112</f>
        <v>73</v>
      </c>
      <c r="BC112" s="11"/>
      <c r="BD112" s="11"/>
      <c r="BE112" s="11"/>
      <c r="BF112" s="11"/>
      <c r="BG112" s="11"/>
      <c r="BH112" s="11"/>
      <c r="BI112" s="11"/>
    </row>
    <row r="113" spans="1:61" ht="15.9" customHeight="1" x14ac:dyDescent="0.3">
      <c r="A113" s="36">
        <v>405</v>
      </c>
      <c r="B113" s="36">
        <v>110</v>
      </c>
      <c r="C113">
        <v>20</v>
      </c>
      <c r="D113" s="36">
        <v>74</v>
      </c>
      <c r="E113" s="36">
        <v>1064</v>
      </c>
      <c r="F113" s="43" t="s">
        <v>832</v>
      </c>
      <c r="G113" s="42" t="s">
        <v>139</v>
      </c>
      <c r="H113" s="42" t="s">
        <v>650</v>
      </c>
      <c r="I113" s="36" t="s">
        <v>130</v>
      </c>
      <c r="J113" s="36" t="s">
        <v>63</v>
      </c>
      <c r="K113" s="36">
        <v>2</v>
      </c>
      <c r="L113" s="36" t="s">
        <v>1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>
        <f>$B113</f>
        <v>110</v>
      </c>
      <c r="AJ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>
        <f>$D113</f>
        <v>74</v>
      </c>
      <c r="BI113" s="11"/>
    </row>
    <row r="114" spans="1:61" ht="15.9" customHeight="1" x14ac:dyDescent="0.3">
      <c r="A114" s="36">
        <v>408</v>
      </c>
      <c r="B114" s="36">
        <v>111</v>
      </c>
      <c r="C114"/>
      <c r="D114" s="36"/>
      <c r="E114" s="36">
        <v>1554</v>
      </c>
      <c r="F114" s="43" t="s">
        <v>833</v>
      </c>
      <c r="G114" s="42" t="s">
        <v>105</v>
      </c>
      <c r="H114" s="42" t="s">
        <v>697</v>
      </c>
      <c r="I114" s="36" t="s">
        <v>76</v>
      </c>
      <c r="J114" s="36" t="s">
        <v>59</v>
      </c>
      <c r="K114" s="36">
        <v>3</v>
      </c>
      <c r="L114" s="36" t="s">
        <v>1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>
        <f>$B114</f>
        <v>111</v>
      </c>
      <c r="AH114" s="11"/>
      <c r="AI114" s="11"/>
      <c r="AJ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</row>
    <row r="115" spans="1:61" ht="15.9" customHeight="1" x14ac:dyDescent="0.3">
      <c r="A115" s="36">
        <v>409</v>
      </c>
      <c r="B115" s="36">
        <v>112</v>
      </c>
      <c r="C115">
        <v>3</v>
      </c>
      <c r="D115" s="36"/>
      <c r="E115" s="36">
        <v>1936</v>
      </c>
      <c r="F115" s="43" t="s">
        <v>834</v>
      </c>
      <c r="G115" s="42" t="s">
        <v>81</v>
      </c>
      <c r="H115" s="42" t="s">
        <v>299</v>
      </c>
      <c r="I115" s="36" t="s">
        <v>115</v>
      </c>
      <c r="J115" s="36" t="s">
        <v>52</v>
      </c>
      <c r="K115" s="36">
        <v>3</v>
      </c>
      <c r="L115" s="36" t="s">
        <v>1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>
        <f>$B115</f>
        <v>112</v>
      </c>
      <c r="AF115" s="11"/>
      <c r="AG115" s="11"/>
      <c r="AH115" s="11"/>
      <c r="AI115" s="11"/>
      <c r="AJ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</row>
    <row r="116" spans="1:61" ht="15.9" customHeight="1" x14ac:dyDescent="0.3">
      <c r="A116" s="36">
        <v>411</v>
      </c>
      <c r="B116" s="36">
        <v>113</v>
      </c>
      <c r="C116"/>
      <c r="D116" s="36"/>
      <c r="E116" s="36">
        <v>2144</v>
      </c>
      <c r="F116" s="43" t="s">
        <v>835</v>
      </c>
      <c r="G116" s="42" t="s">
        <v>107</v>
      </c>
      <c r="H116" s="42" t="s">
        <v>146</v>
      </c>
      <c r="I116" s="36" t="s">
        <v>76</v>
      </c>
      <c r="J116" s="36" t="s">
        <v>65</v>
      </c>
      <c r="K116" s="36">
        <v>1</v>
      </c>
      <c r="L116" s="36" t="s">
        <v>1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>
        <f>$B116</f>
        <v>113</v>
      </c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</row>
    <row r="117" spans="1:61" ht="15.9" customHeight="1" x14ac:dyDescent="0.3">
      <c r="A117" s="36">
        <v>412</v>
      </c>
      <c r="B117" s="36">
        <v>114</v>
      </c>
      <c r="C117"/>
      <c r="D117" s="36"/>
      <c r="E117" s="36">
        <v>946</v>
      </c>
      <c r="F117" s="43" t="s">
        <v>836</v>
      </c>
      <c r="G117" s="42" t="s">
        <v>100</v>
      </c>
      <c r="H117" s="42" t="s">
        <v>821</v>
      </c>
      <c r="I117" s="36" t="s">
        <v>76</v>
      </c>
      <c r="J117" s="36" t="s">
        <v>65</v>
      </c>
      <c r="K117" s="36">
        <v>1</v>
      </c>
      <c r="L117" s="36" t="s">
        <v>1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>
        <f>$B117</f>
        <v>114</v>
      </c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</row>
    <row r="118" spans="1:61" ht="15.9" customHeight="1" x14ac:dyDescent="0.3">
      <c r="A118" s="36">
        <v>413</v>
      </c>
      <c r="B118" s="36">
        <v>115</v>
      </c>
      <c r="C118">
        <v>29</v>
      </c>
      <c r="D118" s="36">
        <v>75</v>
      </c>
      <c r="E118" s="36">
        <v>168</v>
      </c>
      <c r="F118" s="43" t="s">
        <v>837</v>
      </c>
      <c r="G118" s="42" t="s">
        <v>178</v>
      </c>
      <c r="H118" s="42" t="s">
        <v>179</v>
      </c>
      <c r="I118" s="36" t="s">
        <v>120</v>
      </c>
      <c r="J118" s="36" t="s">
        <v>38</v>
      </c>
      <c r="K118" s="36">
        <v>1</v>
      </c>
      <c r="L118" s="36" t="s">
        <v>1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f>$B118</f>
        <v>115</v>
      </c>
      <c r="AE118" s="11"/>
      <c r="AF118" s="11"/>
      <c r="AG118" s="11"/>
      <c r="AH118" s="11"/>
      <c r="AI118" s="11"/>
      <c r="AJ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>
        <f>$D118</f>
        <v>75</v>
      </c>
      <c r="BD118" s="11"/>
      <c r="BE118" s="11"/>
      <c r="BF118" s="11"/>
      <c r="BG118" s="11"/>
      <c r="BH118" s="11"/>
      <c r="BI118" s="11"/>
    </row>
    <row r="119" spans="1:61" ht="15.9" customHeight="1" x14ac:dyDescent="0.3">
      <c r="A119" s="36">
        <v>414</v>
      </c>
      <c r="B119" s="36">
        <v>116</v>
      </c>
      <c r="C119">
        <v>21</v>
      </c>
      <c r="D119" s="36">
        <v>76</v>
      </c>
      <c r="E119" s="36">
        <v>1635</v>
      </c>
      <c r="F119" s="43" t="s">
        <v>837</v>
      </c>
      <c r="G119" s="42" t="s">
        <v>88</v>
      </c>
      <c r="H119" s="42" t="s">
        <v>187</v>
      </c>
      <c r="I119" s="36" t="s">
        <v>130</v>
      </c>
      <c r="J119" s="36" t="s">
        <v>33</v>
      </c>
      <c r="K119" s="36">
        <v>2</v>
      </c>
      <c r="L119" s="36" t="s">
        <v>1</v>
      </c>
      <c r="M119" s="11">
        <f>$B119</f>
        <v>116</v>
      </c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L119" s="11">
        <f>$D119</f>
        <v>76</v>
      </c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</row>
    <row r="120" spans="1:61" ht="15.9" customHeight="1" x14ac:dyDescent="0.3">
      <c r="A120" s="36">
        <v>415</v>
      </c>
      <c r="B120" s="36">
        <v>117</v>
      </c>
      <c r="C120">
        <v>3</v>
      </c>
      <c r="D120" s="36">
        <v>77</v>
      </c>
      <c r="E120" s="36">
        <v>1861</v>
      </c>
      <c r="F120" s="43" t="s">
        <v>838</v>
      </c>
      <c r="G120" s="42" t="s">
        <v>170</v>
      </c>
      <c r="H120" s="42" t="s">
        <v>171</v>
      </c>
      <c r="I120" s="36" t="s">
        <v>151</v>
      </c>
      <c r="J120" s="36" t="s">
        <v>49</v>
      </c>
      <c r="K120" s="36">
        <v>3</v>
      </c>
      <c r="L120" s="36" t="s">
        <v>1</v>
      </c>
      <c r="M120" s="11"/>
      <c r="N120" s="11"/>
      <c r="O120" s="11"/>
      <c r="P120" s="11"/>
      <c r="Q120" s="11"/>
      <c r="R120" s="11">
        <f>$B120</f>
        <v>117</v>
      </c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L120" s="11"/>
      <c r="AM120" s="11"/>
      <c r="AN120" s="11"/>
      <c r="AO120" s="11"/>
      <c r="AP120" s="11"/>
      <c r="AQ120" s="11">
        <f>$D120</f>
        <v>77</v>
      </c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</row>
    <row r="121" spans="1:61" ht="15.9" customHeight="1" x14ac:dyDescent="0.3">
      <c r="A121" s="36">
        <v>416</v>
      </c>
      <c r="B121" s="36">
        <v>118</v>
      </c>
      <c r="C121">
        <v>24</v>
      </c>
      <c r="D121" s="36">
        <v>78</v>
      </c>
      <c r="E121" s="36">
        <v>2047</v>
      </c>
      <c r="F121" s="43" t="s">
        <v>839</v>
      </c>
      <c r="G121" s="42" t="s">
        <v>766</v>
      </c>
      <c r="H121" s="42" t="s">
        <v>767</v>
      </c>
      <c r="I121" s="36" t="s">
        <v>123</v>
      </c>
      <c r="J121" s="36" t="s">
        <v>479</v>
      </c>
      <c r="K121" s="36">
        <v>3</v>
      </c>
      <c r="L121" s="36" t="s">
        <v>1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>
        <f>$B121</f>
        <v>118</v>
      </c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>
        <f>$D121</f>
        <v>78</v>
      </c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</row>
    <row r="122" spans="1:61" ht="15.9" customHeight="1" x14ac:dyDescent="0.3">
      <c r="A122" s="36">
        <v>417</v>
      </c>
      <c r="B122" s="36">
        <v>119</v>
      </c>
      <c r="C122">
        <v>30</v>
      </c>
      <c r="D122" s="36">
        <v>79</v>
      </c>
      <c r="E122" s="36">
        <v>1487</v>
      </c>
      <c r="F122" s="43" t="s">
        <v>839</v>
      </c>
      <c r="G122" s="42" t="s">
        <v>768</v>
      </c>
      <c r="H122" s="42" t="s">
        <v>608</v>
      </c>
      <c r="I122" s="36" t="s">
        <v>120</v>
      </c>
      <c r="J122" s="36" t="s">
        <v>67</v>
      </c>
      <c r="K122" s="36">
        <v>3</v>
      </c>
      <c r="L122" s="36" t="s">
        <v>1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>
        <f>$B122</f>
        <v>119</v>
      </c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>
        <f>$D122</f>
        <v>79</v>
      </c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</row>
    <row r="123" spans="1:61" ht="15.9" customHeight="1" x14ac:dyDescent="0.3">
      <c r="A123" s="36">
        <v>418</v>
      </c>
      <c r="B123" s="36">
        <v>120</v>
      </c>
      <c r="C123">
        <v>31</v>
      </c>
      <c r="D123" s="36">
        <v>80</v>
      </c>
      <c r="E123" s="36">
        <v>2072</v>
      </c>
      <c r="F123" s="43" t="s">
        <v>839</v>
      </c>
      <c r="G123" s="42" t="s">
        <v>185</v>
      </c>
      <c r="H123" s="42" t="s">
        <v>769</v>
      </c>
      <c r="I123" s="36" t="s">
        <v>120</v>
      </c>
      <c r="J123" s="36" t="s">
        <v>480</v>
      </c>
      <c r="K123" s="36">
        <v>3</v>
      </c>
      <c r="L123" s="36" t="s">
        <v>1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>
        <f>$B123</f>
        <v>120</v>
      </c>
      <c r="AG123" s="11"/>
      <c r="AH123" s="11"/>
      <c r="AI123" s="11"/>
      <c r="AJ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>
        <f>$D123</f>
        <v>80</v>
      </c>
      <c r="BF123" s="11"/>
      <c r="BG123" s="11"/>
      <c r="BH123" s="11"/>
      <c r="BI123" s="11"/>
    </row>
    <row r="124" spans="1:61" ht="15.9" customHeight="1" x14ac:dyDescent="0.3">
      <c r="A124" s="36">
        <v>419</v>
      </c>
      <c r="B124" s="36">
        <v>121</v>
      </c>
      <c r="C124">
        <v>4</v>
      </c>
      <c r="D124" s="36">
        <v>81</v>
      </c>
      <c r="E124" s="36">
        <v>1664</v>
      </c>
      <c r="F124" s="43" t="s">
        <v>840</v>
      </c>
      <c r="G124" s="42" t="s">
        <v>770</v>
      </c>
      <c r="H124" s="42" t="s">
        <v>771</v>
      </c>
      <c r="I124" s="36" t="s">
        <v>151</v>
      </c>
      <c r="J124" s="36" t="s">
        <v>33</v>
      </c>
      <c r="K124" s="36">
        <v>2</v>
      </c>
      <c r="L124" s="36" t="s">
        <v>1</v>
      </c>
      <c r="M124" s="11">
        <f>$B124</f>
        <v>121</v>
      </c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L124" s="11">
        <f>$D124</f>
        <v>81</v>
      </c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</row>
    <row r="125" spans="1:61" ht="15.9" customHeight="1" x14ac:dyDescent="0.3">
      <c r="A125" s="36">
        <v>421</v>
      </c>
      <c r="B125" s="36">
        <v>122</v>
      </c>
      <c r="C125">
        <v>5</v>
      </c>
      <c r="D125" s="36">
        <v>82</v>
      </c>
      <c r="E125" s="36">
        <v>786</v>
      </c>
      <c r="F125" s="43" t="s">
        <v>841</v>
      </c>
      <c r="G125" s="42" t="s">
        <v>772</v>
      </c>
      <c r="H125" s="42" t="s">
        <v>773</v>
      </c>
      <c r="I125" s="36" t="s">
        <v>151</v>
      </c>
      <c r="J125" s="36" t="s">
        <v>70</v>
      </c>
      <c r="K125" s="36">
        <v>2</v>
      </c>
      <c r="L125" s="36" t="s">
        <v>1</v>
      </c>
      <c r="M125" s="11"/>
      <c r="N125" s="11"/>
      <c r="O125" s="11"/>
      <c r="P125" s="11">
        <f>$B125</f>
        <v>122</v>
      </c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L125" s="11"/>
      <c r="AM125" s="11"/>
      <c r="AN125" s="11"/>
      <c r="AO125" s="11">
        <f>$D125</f>
        <v>82</v>
      </c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</row>
    <row r="126" spans="1:61" ht="15.9" customHeight="1" x14ac:dyDescent="0.3">
      <c r="A126" s="36">
        <v>422</v>
      </c>
      <c r="B126" s="36">
        <v>123</v>
      </c>
      <c r="C126">
        <v>32</v>
      </c>
      <c r="D126" s="36">
        <v>83</v>
      </c>
      <c r="E126" s="36">
        <v>391</v>
      </c>
      <c r="F126" s="43" t="s">
        <v>842</v>
      </c>
      <c r="G126" s="42" t="s">
        <v>214</v>
      </c>
      <c r="H126" s="42" t="s">
        <v>106</v>
      </c>
      <c r="I126" s="36" t="s">
        <v>120</v>
      </c>
      <c r="J126" s="36" t="s">
        <v>37</v>
      </c>
      <c r="K126" s="36">
        <v>1</v>
      </c>
      <c r="L126" s="36" t="s">
        <v>1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>
        <f>$B126</f>
        <v>123</v>
      </c>
      <c r="AB126" s="11"/>
      <c r="AC126" s="11"/>
      <c r="AD126" s="11"/>
      <c r="AE126" s="11"/>
      <c r="AF126" s="11"/>
      <c r="AG126" s="11"/>
      <c r="AH126" s="11"/>
      <c r="AI126" s="11"/>
      <c r="AJ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>
        <f>$D126</f>
        <v>83</v>
      </c>
      <c r="BA126" s="11"/>
      <c r="BB126" s="11"/>
      <c r="BC126" s="11"/>
      <c r="BD126" s="11"/>
      <c r="BE126" s="11"/>
      <c r="BF126" s="11"/>
      <c r="BG126" s="11"/>
      <c r="BH126" s="11"/>
      <c r="BI126" s="11"/>
    </row>
    <row r="127" spans="1:61" ht="15.9" customHeight="1" x14ac:dyDescent="0.3">
      <c r="A127" s="36">
        <v>423</v>
      </c>
      <c r="B127" s="36">
        <v>124</v>
      </c>
      <c r="C127">
        <v>33</v>
      </c>
      <c r="D127" s="36">
        <v>84</v>
      </c>
      <c r="E127" s="36">
        <v>404</v>
      </c>
      <c r="F127" s="43" t="s">
        <v>843</v>
      </c>
      <c r="G127" s="42" t="s">
        <v>774</v>
      </c>
      <c r="H127" s="42" t="s">
        <v>775</v>
      </c>
      <c r="I127" s="36" t="s">
        <v>120</v>
      </c>
      <c r="J127" s="36" t="s">
        <v>37</v>
      </c>
      <c r="K127" s="36">
        <v>1</v>
      </c>
      <c r="L127" s="36" t="s">
        <v>1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>
        <f>$B127</f>
        <v>124</v>
      </c>
      <c r="AB127" s="11"/>
      <c r="AC127" s="11"/>
      <c r="AD127" s="11"/>
      <c r="AE127" s="11"/>
      <c r="AF127" s="11"/>
      <c r="AG127" s="11"/>
      <c r="AH127" s="11"/>
      <c r="AI127" s="11"/>
      <c r="AJ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>
        <f>$D127</f>
        <v>84</v>
      </c>
      <c r="BA127" s="11"/>
      <c r="BB127" s="11"/>
      <c r="BC127" s="11"/>
      <c r="BD127" s="11"/>
      <c r="BE127" s="11"/>
      <c r="BF127" s="11"/>
      <c r="BG127" s="11"/>
      <c r="BH127" s="11"/>
      <c r="BI127" s="11"/>
    </row>
    <row r="128" spans="1:61" ht="15.9" customHeight="1" x14ac:dyDescent="0.3">
      <c r="A128" s="36">
        <v>425</v>
      </c>
      <c r="B128" s="36">
        <v>125</v>
      </c>
      <c r="C128">
        <v>34</v>
      </c>
      <c r="D128" s="36">
        <v>85</v>
      </c>
      <c r="E128" s="36">
        <v>970</v>
      </c>
      <c r="F128" s="43" t="s">
        <v>844</v>
      </c>
      <c r="G128" s="42" t="s">
        <v>776</v>
      </c>
      <c r="H128" s="42" t="s">
        <v>232</v>
      </c>
      <c r="I128" s="36" t="s">
        <v>120</v>
      </c>
      <c r="J128" s="36" t="s">
        <v>65</v>
      </c>
      <c r="K128" s="36">
        <v>1</v>
      </c>
      <c r="L128" s="36" t="s">
        <v>1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>
        <f>$B128</f>
        <v>125</v>
      </c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>
        <f>$D128</f>
        <v>85</v>
      </c>
    </row>
    <row r="129" spans="1:61" ht="15.9" customHeight="1" x14ac:dyDescent="0.3">
      <c r="A129" s="36">
        <v>427</v>
      </c>
      <c r="B129" s="36">
        <v>126</v>
      </c>
      <c r="C129"/>
      <c r="D129" s="36"/>
      <c r="E129" s="36">
        <v>621</v>
      </c>
      <c r="F129" s="43" t="s">
        <v>845</v>
      </c>
      <c r="G129" s="42" t="s">
        <v>104</v>
      </c>
      <c r="H129" s="42" t="s">
        <v>87</v>
      </c>
      <c r="I129" s="36" t="s">
        <v>76</v>
      </c>
      <c r="J129" s="36" t="s">
        <v>36</v>
      </c>
      <c r="K129" s="36">
        <v>1</v>
      </c>
      <c r="L129" s="36" t="s">
        <v>1</v>
      </c>
      <c r="M129" s="11"/>
      <c r="N129" s="11"/>
      <c r="O129" s="11"/>
      <c r="P129" s="11"/>
      <c r="Q129" s="11"/>
      <c r="R129" s="11"/>
      <c r="S129" s="11"/>
      <c r="T129" s="11"/>
      <c r="U129" s="11">
        <f>$B129</f>
        <v>126</v>
      </c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</row>
    <row r="130" spans="1:61" ht="15.9" customHeight="1" x14ac:dyDescent="0.3">
      <c r="A130" s="36">
        <v>428</v>
      </c>
      <c r="B130" s="36">
        <v>127</v>
      </c>
      <c r="C130"/>
      <c r="D130" s="36"/>
      <c r="E130" s="36">
        <v>1905</v>
      </c>
      <c r="F130" s="43" t="s">
        <v>846</v>
      </c>
      <c r="G130" s="42" t="s">
        <v>81</v>
      </c>
      <c r="H130" s="42" t="s">
        <v>136</v>
      </c>
      <c r="I130" s="36" t="s">
        <v>76</v>
      </c>
      <c r="J130" s="36" t="s">
        <v>55</v>
      </c>
      <c r="K130" s="36">
        <v>3</v>
      </c>
      <c r="L130" s="36" t="s">
        <v>1</v>
      </c>
      <c r="M130" s="11"/>
      <c r="N130" s="11"/>
      <c r="O130" s="11"/>
      <c r="P130" s="11"/>
      <c r="Q130" s="11"/>
      <c r="R130" s="11"/>
      <c r="S130" s="11">
        <f>$B130</f>
        <v>127</v>
      </c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</row>
    <row r="131" spans="1:61" ht="15.9" customHeight="1" x14ac:dyDescent="0.3">
      <c r="A131" s="36">
        <v>430</v>
      </c>
      <c r="B131" s="36">
        <v>128</v>
      </c>
      <c r="C131">
        <v>35</v>
      </c>
      <c r="D131" s="36">
        <v>86</v>
      </c>
      <c r="E131" s="36">
        <v>1545</v>
      </c>
      <c r="F131" s="43" t="s">
        <v>847</v>
      </c>
      <c r="G131" s="42" t="s">
        <v>160</v>
      </c>
      <c r="H131" s="42" t="s">
        <v>694</v>
      </c>
      <c r="I131" s="36" t="s">
        <v>120</v>
      </c>
      <c r="J131" s="36" t="s">
        <v>59</v>
      </c>
      <c r="K131" s="36">
        <v>3</v>
      </c>
      <c r="L131" s="36" t="s">
        <v>1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>
        <f>$B131</f>
        <v>128</v>
      </c>
      <c r="AH131" s="11"/>
      <c r="AI131" s="11"/>
      <c r="AJ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>
        <f>$D131</f>
        <v>86</v>
      </c>
      <c r="BG131" s="11"/>
      <c r="BH131" s="11"/>
      <c r="BI131" s="11"/>
    </row>
    <row r="132" spans="1:61" ht="15.9" customHeight="1" x14ac:dyDescent="0.3">
      <c r="A132" s="36">
        <v>431</v>
      </c>
      <c r="B132" s="36">
        <v>129</v>
      </c>
      <c r="C132">
        <v>25</v>
      </c>
      <c r="D132" s="36">
        <v>87</v>
      </c>
      <c r="E132" s="36">
        <v>389</v>
      </c>
      <c r="F132" s="43" t="s">
        <v>848</v>
      </c>
      <c r="G132" s="42" t="s">
        <v>99</v>
      </c>
      <c r="H132" s="42" t="s">
        <v>777</v>
      </c>
      <c r="I132" s="36" t="s">
        <v>123</v>
      </c>
      <c r="J132" s="36" t="s">
        <v>37</v>
      </c>
      <c r="K132" s="36">
        <v>1</v>
      </c>
      <c r="L132" s="36" t="s">
        <v>1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>
        <f>$B132</f>
        <v>129</v>
      </c>
      <c r="AB132" s="11"/>
      <c r="AC132" s="11"/>
      <c r="AD132" s="11"/>
      <c r="AE132" s="11"/>
      <c r="AF132" s="11"/>
      <c r="AG132" s="11"/>
      <c r="AH132" s="11"/>
      <c r="AI132" s="11"/>
      <c r="AJ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>
        <f>$D132</f>
        <v>87</v>
      </c>
      <c r="BA132" s="11"/>
      <c r="BB132" s="11"/>
      <c r="BC132" s="11"/>
      <c r="BD132" s="11"/>
      <c r="BE132" s="11"/>
      <c r="BF132" s="11"/>
      <c r="BG132" s="11"/>
      <c r="BH132" s="11"/>
      <c r="BI132" s="11"/>
    </row>
    <row r="133" spans="1:61" ht="15.9" customHeight="1" x14ac:dyDescent="0.3">
      <c r="A133" s="36">
        <v>433</v>
      </c>
      <c r="B133" s="36">
        <v>130</v>
      </c>
      <c r="C133">
        <v>22</v>
      </c>
      <c r="D133" s="36">
        <v>88</v>
      </c>
      <c r="E133" s="36">
        <v>169</v>
      </c>
      <c r="F133" s="43" t="s">
        <v>849</v>
      </c>
      <c r="G133" s="42" t="s">
        <v>778</v>
      </c>
      <c r="H133" s="42" t="s">
        <v>703</v>
      </c>
      <c r="I133" s="36" t="s">
        <v>130</v>
      </c>
      <c r="J133" s="36" t="s">
        <v>38</v>
      </c>
      <c r="K133" s="36">
        <v>1</v>
      </c>
      <c r="L133" s="36" t="s">
        <v>1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>
        <f>$B133</f>
        <v>130</v>
      </c>
      <c r="AE133" s="11"/>
      <c r="AF133" s="11"/>
      <c r="AG133" s="11"/>
      <c r="AH133" s="11"/>
      <c r="AI133" s="11"/>
      <c r="AJ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>
        <f>$D133</f>
        <v>88</v>
      </c>
      <c r="BD133" s="11"/>
      <c r="BE133" s="11"/>
      <c r="BF133" s="11"/>
      <c r="BG133" s="11"/>
      <c r="BH133" s="11"/>
      <c r="BI133" s="11"/>
    </row>
    <row r="134" spans="1:61" ht="15.9" customHeight="1" x14ac:dyDescent="0.3">
      <c r="A134" s="36">
        <v>434</v>
      </c>
      <c r="B134" s="36">
        <v>131</v>
      </c>
      <c r="C134">
        <v>36</v>
      </c>
      <c r="D134" s="36">
        <v>89</v>
      </c>
      <c r="E134" s="36">
        <v>2054</v>
      </c>
      <c r="F134" s="43" t="s">
        <v>850</v>
      </c>
      <c r="G134" s="42" t="s">
        <v>211</v>
      </c>
      <c r="H134" s="42" t="s">
        <v>779</v>
      </c>
      <c r="I134" s="36" t="s">
        <v>120</v>
      </c>
      <c r="J134" s="36" t="s">
        <v>479</v>
      </c>
      <c r="K134" s="36">
        <v>3</v>
      </c>
      <c r="L134" s="36" t="s">
        <v>1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>
        <f>$B134</f>
        <v>131</v>
      </c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>
        <f>$D134</f>
        <v>89</v>
      </c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</row>
    <row r="135" spans="1:61" ht="15.9" customHeight="1" x14ac:dyDescent="0.3">
      <c r="A135" s="36">
        <v>436</v>
      </c>
      <c r="B135" s="36">
        <v>132</v>
      </c>
      <c r="C135">
        <v>37</v>
      </c>
      <c r="D135" s="36">
        <v>90</v>
      </c>
      <c r="E135" s="36">
        <v>1478</v>
      </c>
      <c r="F135" s="43" t="s">
        <v>851</v>
      </c>
      <c r="G135" s="42" t="s">
        <v>211</v>
      </c>
      <c r="H135" s="42" t="s">
        <v>780</v>
      </c>
      <c r="I135" s="36" t="s">
        <v>120</v>
      </c>
      <c r="J135" s="36" t="s">
        <v>67</v>
      </c>
      <c r="K135" s="36">
        <v>3</v>
      </c>
      <c r="L135" s="36" t="s">
        <v>1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>
        <f>$B135</f>
        <v>132</v>
      </c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>
        <f>$D135</f>
        <v>90</v>
      </c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</row>
    <row r="136" spans="1:61" ht="15.9" customHeight="1" x14ac:dyDescent="0.3">
      <c r="A136" s="36">
        <v>437</v>
      </c>
      <c r="B136" s="36">
        <v>133</v>
      </c>
      <c r="C136">
        <v>26</v>
      </c>
      <c r="D136" s="36">
        <v>91</v>
      </c>
      <c r="E136" s="36">
        <v>1382</v>
      </c>
      <c r="F136" s="43" t="s">
        <v>852</v>
      </c>
      <c r="G136" s="42" t="s">
        <v>174</v>
      </c>
      <c r="H136" s="42" t="s">
        <v>781</v>
      </c>
      <c r="I136" s="36" t="s">
        <v>123</v>
      </c>
      <c r="J136" s="36" t="s">
        <v>34</v>
      </c>
      <c r="K136" s="36">
        <v>2</v>
      </c>
      <c r="L136" s="36" t="s">
        <v>1</v>
      </c>
      <c r="M136" s="11"/>
      <c r="N136" s="11"/>
      <c r="O136" s="11">
        <f>$B136</f>
        <v>133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L136" s="11"/>
      <c r="AM136" s="11"/>
      <c r="AN136" s="11">
        <f>$D136</f>
        <v>91</v>
      </c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</row>
    <row r="137" spans="1:61" ht="15.9" customHeight="1" x14ac:dyDescent="0.3">
      <c r="A137" s="36">
        <v>439</v>
      </c>
      <c r="B137" s="36">
        <v>134</v>
      </c>
      <c r="C137">
        <v>27</v>
      </c>
      <c r="D137" s="36">
        <v>92</v>
      </c>
      <c r="E137" s="36">
        <v>1599</v>
      </c>
      <c r="F137" s="43" t="s">
        <v>853</v>
      </c>
      <c r="G137" s="42" t="s">
        <v>782</v>
      </c>
      <c r="H137" s="42" t="s">
        <v>315</v>
      </c>
      <c r="I137" s="36" t="s">
        <v>123</v>
      </c>
      <c r="J137" s="36" t="s">
        <v>59</v>
      </c>
      <c r="K137" s="36">
        <v>3</v>
      </c>
      <c r="L137" s="36" t="s">
        <v>1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>
        <f>$B137</f>
        <v>134</v>
      </c>
      <c r="AH137" s="11"/>
      <c r="AI137" s="11"/>
      <c r="AJ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>
        <f>$D137</f>
        <v>92</v>
      </c>
      <c r="BG137" s="11"/>
      <c r="BH137" s="11"/>
      <c r="BI137" s="11"/>
    </row>
    <row r="138" spans="1:61" ht="15.9" customHeight="1" x14ac:dyDescent="0.3">
      <c r="A138" s="36">
        <v>440</v>
      </c>
      <c r="B138" s="36">
        <v>135</v>
      </c>
      <c r="C138">
        <v>38</v>
      </c>
      <c r="D138" s="36">
        <v>93</v>
      </c>
      <c r="E138" s="36">
        <v>1137</v>
      </c>
      <c r="F138" s="43" t="s">
        <v>854</v>
      </c>
      <c r="G138" s="42" t="s">
        <v>75</v>
      </c>
      <c r="H138" s="42" t="s">
        <v>171</v>
      </c>
      <c r="I138" s="36" t="s">
        <v>120</v>
      </c>
      <c r="J138" s="36" t="s">
        <v>35</v>
      </c>
      <c r="K138" s="36">
        <v>2</v>
      </c>
      <c r="L138" s="36" t="s">
        <v>1</v>
      </c>
      <c r="M138" s="11"/>
      <c r="N138" s="11"/>
      <c r="O138" s="11"/>
      <c r="P138" s="11"/>
      <c r="Q138" s="11"/>
      <c r="R138" s="11"/>
      <c r="S138" s="11"/>
      <c r="T138" s="11">
        <f>$B138</f>
        <v>135</v>
      </c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L138" s="11"/>
      <c r="AM138" s="11"/>
      <c r="AN138" s="11"/>
      <c r="AO138" s="11"/>
      <c r="AP138" s="11"/>
      <c r="AQ138" s="11"/>
      <c r="AR138" s="11"/>
      <c r="AS138" s="11">
        <f>$D138</f>
        <v>93</v>
      </c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</row>
    <row r="139" spans="1:61" ht="15.9" customHeight="1" x14ac:dyDescent="0.3">
      <c r="A139" s="36">
        <v>442</v>
      </c>
      <c r="B139" s="36">
        <v>136</v>
      </c>
      <c r="C139">
        <v>23</v>
      </c>
      <c r="D139" s="36">
        <v>94</v>
      </c>
      <c r="E139" s="36">
        <v>1784</v>
      </c>
      <c r="F139" s="43" t="s">
        <v>855</v>
      </c>
      <c r="G139" s="42" t="s">
        <v>189</v>
      </c>
      <c r="H139" s="42" t="s">
        <v>190</v>
      </c>
      <c r="I139" s="36" t="s">
        <v>130</v>
      </c>
      <c r="J139" s="36" t="s">
        <v>61</v>
      </c>
      <c r="K139" s="36">
        <v>3</v>
      </c>
      <c r="L139" s="36" t="s">
        <v>1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>
        <f>$B139</f>
        <v>136</v>
      </c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>
        <f>$D139</f>
        <v>94</v>
      </c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</row>
    <row r="140" spans="1:61" ht="15.9" customHeight="1" x14ac:dyDescent="0.3">
      <c r="A140" s="36">
        <v>443</v>
      </c>
      <c r="B140" s="36">
        <v>137</v>
      </c>
      <c r="C140">
        <v>39</v>
      </c>
      <c r="D140" s="36">
        <v>95</v>
      </c>
      <c r="E140" s="36">
        <v>2350</v>
      </c>
      <c r="F140" s="43" t="s">
        <v>856</v>
      </c>
      <c r="G140" s="42" t="s">
        <v>156</v>
      </c>
      <c r="H140" s="42" t="s">
        <v>191</v>
      </c>
      <c r="I140" s="36" t="s">
        <v>120</v>
      </c>
      <c r="J140" s="36" t="s">
        <v>67</v>
      </c>
      <c r="K140" s="36">
        <v>3</v>
      </c>
      <c r="L140" s="36" t="s">
        <v>1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>
        <f>$B140</f>
        <v>137</v>
      </c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>
        <f>$D140</f>
        <v>95</v>
      </c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</row>
    <row r="141" spans="1:61" ht="15.9" customHeight="1" x14ac:dyDescent="0.3">
      <c r="A141" s="36">
        <v>444</v>
      </c>
      <c r="B141" s="36">
        <v>138</v>
      </c>
      <c r="C141">
        <v>28</v>
      </c>
      <c r="D141" s="36">
        <v>96</v>
      </c>
      <c r="E141" s="36">
        <v>2062</v>
      </c>
      <c r="F141" s="43" t="s">
        <v>857</v>
      </c>
      <c r="G141" s="42" t="s">
        <v>783</v>
      </c>
      <c r="H141" s="42" t="s">
        <v>784</v>
      </c>
      <c r="I141" s="36" t="s">
        <v>123</v>
      </c>
      <c r="J141" s="36" t="s">
        <v>479</v>
      </c>
      <c r="K141" s="36">
        <v>3</v>
      </c>
      <c r="L141" s="36" t="s">
        <v>1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>
        <f>$B141</f>
        <v>138</v>
      </c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>
        <f>$D141</f>
        <v>96</v>
      </c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</row>
    <row r="142" spans="1:61" ht="15.9" customHeight="1" x14ac:dyDescent="0.3">
      <c r="A142" s="36">
        <v>446</v>
      </c>
      <c r="B142" s="36">
        <v>139</v>
      </c>
      <c r="C142">
        <v>6</v>
      </c>
      <c r="D142" s="36">
        <v>97</v>
      </c>
      <c r="E142" s="36">
        <v>971</v>
      </c>
      <c r="F142" s="43" t="s">
        <v>858</v>
      </c>
      <c r="G142" s="42" t="s">
        <v>708</v>
      </c>
      <c r="H142" s="42" t="s">
        <v>785</v>
      </c>
      <c r="I142" s="36" t="s">
        <v>151</v>
      </c>
      <c r="J142" s="36" t="s">
        <v>65</v>
      </c>
      <c r="K142" s="36">
        <v>1</v>
      </c>
      <c r="L142" s="36" t="s">
        <v>1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>
        <f>$B142</f>
        <v>139</v>
      </c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>
        <f>$D142</f>
        <v>97</v>
      </c>
    </row>
    <row r="143" spans="1:61" ht="15.9" customHeight="1" x14ac:dyDescent="0.3">
      <c r="A143" s="36">
        <v>447</v>
      </c>
      <c r="B143" s="36">
        <v>140</v>
      </c>
      <c r="C143">
        <v>40</v>
      </c>
      <c r="D143" s="36">
        <v>98</v>
      </c>
      <c r="E143" s="36">
        <v>1481</v>
      </c>
      <c r="F143" s="43" t="s">
        <v>859</v>
      </c>
      <c r="G143" s="42" t="s">
        <v>148</v>
      </c>
      <c r="H143" s="42" t="s">
        <v>198</v>
      </c>
      <c r="I143" s="36" t="s">
        <v>120</v>
      </c>
      <c r="J143" s="36" t="s">
        <v>67</v>
      </c>
      <c r="K143" s="36">
        <v>3</v>
      </c>
      <c r="L143" s="36" t="s">
        <v>1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f>$B143</f>
        <v>140</v>
      </c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>
        <f>$D143</f>
        <v>98</v>
      </c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</row>
    <row r="144" spans="1:61" ht="15.9" customHeight="1" x14ac:dyDescent="0.3">
      <c r="A144" s="36">
        <v>448</v>
      </c>
      <c r="B144" s="36">
        <v>141</v>
      </c>
      <c r="C144">
        <v>24</v>
      </c>
      <c r="D144" s="36">
        <v>99</v>
      </c>
      <c r="E144" s="36">
        <v>39</v>
      </c>
      <c r="F144" s="43" t="s">
        <v>860</v>
      </c>
      <c r="G144" s="42" t="s">
        <v>119</v>
      </c>
      <c r="H144" s="42" t="s">
        <v>786</v>
      </c>
      <c r="I144" s="36" t="s">
        <v>130</v>
      </c>
      <c r="J144" s="36" t="s">
        <v>38</v>
      </c>
      <c r="K144" s="36">
        <v>1</v>
      </c>
      <c r="L144" s="36" t="s">
        <v>1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>
        <f>$B144</f>
        <v>141</v>
      </c>
      <c r="AE144" s="11"/>
      <c r="AF144" s="11"/>
      <c r="AG144" s="11"/>
      <c r="AH144" s="11"/>
      <c r="AI144" s="11"/>
      <c r="AJ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>
        <f>$D144</f>
        <v>99</v>
      </c>
      <c r="BD144" s="11"/>
      <c r="BE144" s="11"/>
      <c r="BF144" s="11"/>
      <c r="BG144" s="11"/>
      <c r="BH144" s="11"/>
      <c r="BI144" s="11"/>
    </row>
    <row r="145" spans="1:61" ht="15.9" customHeight="1" x14ac:dyDescent="0.3">
      <c r="A145" s="36">
        <v>449</v>
      </c>
      <c r="B145" s="36">
        <v>142</v>
      </c>
      <c r="C145">
        <v>41</v>
      </c>
      <c r="D145" s="36">
        <v>100</v>
      </c>
      <c r="E145" s="36">
        <v>1700</v>
      </c>
      <c r="F145" s="43" t="s">
        <v>861</v>
      </c>
      <c r="G145" s="42" t="s">
        <v>476</v>
      </c>
      <c r="H145" s="42" t="s">
        <v>177</v>
      </c>
      <c r="I145" s="36" t="s">
        <v>120</v>
      </c>
      <c r="J145" s="36" t="s">
        <v>33</v>
      </c>
      <c r="K145" s="36">
        <v>2</v>
      </c>
      <c r="L145" s="36" t="s">
        <v>1</v>
      </c>
      <c r="M145" s="11">
        <f>$B145</f>
        <v>142</v>
      </c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L145" s="11">
        <f>$D145</f>
        <v>100</v>
      </c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</row>
    <row r="146" spans="1:61" ht="15.9" customHeight="1" x14ac:dyDescent="0.3">
      <c r="A146" s="36">
        <v>452</v>
      </c>
      <c r="B146" s="36">
        <v>143</v>
      </c>
      <c r="C146"/>
      <c r="D146" s="36"/>
      <c r="E146" s="36">
        <v>1485</v>
      </c>
      <c r="F146" s="43" t="s">
        <v>862</v>
      </c>
      <c r="G146" s="42" t="s">
        <v>698</v>
      </c>
      <c r="H146" s="42" t="s">
        <v>699</v>
      </c>
      <c r="I146" s="36" t="s">
        <v>76</v>
      </c>
      <c r="J146" s="36" t="s">
        <v>67</v>
      </c>
      <c r="K146" s="36">
        <v>3</v>
      </c>
      <c r="L146" s="36" t="s">
        <v>1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>
        <f>$B146</f>
        <v>143</v>
      </c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</row>
    <row r="147" spans="1:61" ht="15.9" customHeight="1" x14ac:dyDescent="0.3">
      <c r="A147" s="36">
        <v>453</v>
      </c>
      <c r="B147" s="36">
        <v>144</v>
      </c>
      <c r="C147">
        <v>4</v>
      </c>
      <c r="D147" s="36"/>
      <c r="E147" s="36">
        <v>167</v>
      </c>
      <c r="F147" s="43" t="s">
        <v>863</v>
      </c>
      <c r="G147" s="42" t="s">
        <v>702</v>
      </c>
      <c r="H147" s="42" t="s">
        <v>703</v>
      </c>
      <c r="I147" s="36" t="s">
        <v>115</v>
      </c>
      <c r="J147" s="36" t="s">
        <v>38</v>
      </c>
      <c r="K147" s="36">
        <v>1</v>
      </c>
      <c r="L147" s="36" t="s">
        <v>1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>
        <f>$B147</f>
        <v>144</v>
      </c>
      <c r="AE147" s="11"/>
      <c r="AF147" s="11"/>
      <c r="AG147" s="11"/>
      <c r="AH147" s="11"/>
      <c r="AI147" s="11"/>
      <c r="AJ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</row>
    <row r="148" spans="1:61" ht="15.9" customHeight="1" x14ac:dyDescent="0.3">
      <c r="A148" s="36">
        <v>455</v>
      </c>
      <c r="B148" s="36">
        <v>145</v>
      </c>
      <c r="C148">
        <v>42</v>
      </c>
      <c r="D148" s="36">
        <v>101</v>
      </c>
      <c r="E148" s="36">
        <v>610</v>
      </c>
      <c r="F148" s="43" t="s">
        <v>864</v>
      </c>
      <c r="G148" s="42" t="s">
        <v>787</v>
      </c>
      <c r="H148" s="42" t="s">
        <v>392</v>
      </c>
      <c r="I148" s="36" t="s">
        <v>120</v>
      </c>
      <c r="J148" s="36" t="s">
        <v>36</v>
      </c>
      <c r="K148" s="36">
        <v>1</v>
      </c>
      <c r="L148" s="36" t="s">
        <v>1</v>
      </c>
      <c r="M148" s="11"/>
      <c r="N148" s="11"/>
      <c r="O148" s="11"/>
      <c r="P148" s="11"/>
      <c r="Q148" s="11"/>
      <c r="R148" s="11"/>
      <c r="S148" s="11"/>
      <c r="T148" s="11"/>
      <c r="U148" s="11">
        <f>$B148</f>
        <v>145</v>
      </c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L148" s="11"/>
      <c r="AM148" s="11"/>
      <c r="AN148" s="11"/>
      <c r="AO148" s="11"/>
      <c r="AP148" s="11"/>
      <c r="AQ148" s="11"/>
      <c r="AR148" s="11"/>
      <c r="AS148" s="11"/>
      <c r="AT148" s="11">
        <f>$D148</f>
        <v>101</v>
      </c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</row>
    <row r="149" spans="1:61" ht="15.9" customHeight="1" x14ac:dyDescent="0.3">
      <c r="A149" s="36">
        <v>456</v>
      </c>
      <c r="B149" s="36">
        <v>146</v>
      </c>
      <c r="C149">
        <v>7</v>
      </c>
      <c r="D149" s="36">
        <v>102</v>
      </c>
      <c r="E149" s="36">
        <v>1621</v>
      </c>
      <c r="F149" s="43" t="s">
        <v>865</v>
      </c>
      <c r="G149" s="42" t="s">
        <v>788</v>
      </c>
      <c r="H149" s="42" t="s">
        <v>789</v>
      </c>
      <c r="I149" s="36" t="s">
        <v>151</v>
      </c>
      <c r="J149" s="36" t="s">
        <v>33</v>
      </c>
      <c r="K149" s="36">
        <v>2</v>
      </c>
      <c r="L149" s="36" t="s">
        <v>1</v>
      </c>
      <c r="M149" s="11">
        <f>$B149</f>
        <v>146</v>
      </c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L149" s="11">
        <f>$D149</f>
        <v>102</v>
      </c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</row>
    <row r="150" spans="1:61" ht="15.9" customHeight="1" x14ac:dyDescent="0.3">
      <c r="A150" s="36">
        <v>458</v>
      </c>
      <c r="B150" s="36">
        <v>147</v>
      </c>
      <c r="C150">
        <v>8</v>
      </c>
      <c r="D150" s="36">
        <v>103</v>
      </c>
      <c r="E150" s="36">
        <v>162</v>
      </c>
      <c r="F150" s="43" t="s">
        <v>866</v>
      </c>
      <c r="G150" s="42" t="s">
        <v>183</v>
      </c>
      <c r="H150" s="42" t="s">
        <v>184</v>
      </c>
      <c r="I150" s="36" t="s">
        <v>151</v>
      </c>
      <c r="J150" s="36" t="s">
        <v>38</v>
      </c>
      <c r="K150" s="36">
        <v>1</v>
      </c>
      <c r="L150" s="36" t="s">
        <v>1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>
        <f>$B150</f>
        <v>147</v>
      </c>
      <c r="AE150" s="11"/>
      <c r="AF150" s="11"/>
      <c r="AG150" s="11"/>
      <c r="AH150" s="11"/>
      <c r="AI150" s="11"/>
      <c r="AJ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>
        <f>$D150</f>
        <v>103</v>
      </c>
      <c r="BD150" s="11"/>
      <c r="BE150" s="11"/>
      <c r="BF150" s="11"/>
      <c r="BG150" s="11"/>
      <c r="BH150" s="11"/>
      <c r="BI150" s="11"/>
    </row>
    <row r="151" spans="1:61" ht="15.9" customHeight="1" x14ac:dyDescent="0.3">
      <c r="A151" s="36">
        <v>459</v>
      </c>
      <c r="B151" s="36">
        <v>148</v>
      </c>
      <c r="C151">
        <v>43</v>
      </c>
      <c r="D151" s="36">
        <v>104</v>
      </c>
      <c r="E151" s="36">
        <v>966</v>
      </c>
      <c r="F151" s="43" t="s">
        <v>866</v>
      </c>
      <c r="G151" s="42" t="s">
        <v>199</v>
      </c>
      <c r="H151" s="42" t="s">
        <v>117</v>
      </c>
      <c r="I151" s="36" t="s">
        <v>120</v>
      </c>
      <c r="J151" s="36" t="s">
        <v>65</v>
      </c>
      <c r="K151" s="36">
        <v>1</v>
      </c>
      <c r="L151" s="36" t="s">
        <v>1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>
        <f>$B151</f>
        <v>148</v>
      </c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>
        <f>$D151</f>
        <v>104</v>
      </c>
    </row>
    <row r="152" spans="1:61" ht="15.9" customHeight="1" x14ac:dyDescent="0.3">
      <c r="A152" s="36">
        <v>460</v>
      </c>
      <c r="B152" s="36">
        <v>149</v>
      </c>
      <c r="C152">
        <v>5</v>
      </c>
      <c r="D152" s="36"/>
      <c r="E152" s="36">
        <v>920</v>
      </c>
      <c r="F152" s="43" t="s">
        <v>867</v>
      </c>
      <c r="G152" s="42" t="s">
        <v>116</v>
      </c>
      <c r="H152" s="42" t="s">
        <v>117</v>
      </c>
      <c r="I152" s="36" t="s">
        <v>115</v>
      </c>
      <c r="J152" s="36" t="s">
        <v>65</v>
      </c>
      <c r="K152" s="36">
        <v>1</v>
      </c>
      <c r="L152" s="36" t="s">
        <v>1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>
        <f>$B152</f>
        <v>149</v>
      </c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</row>
    <row r="153" spans="1:61" ht="15.9" customHeight="1" x14ac:dyDescent="0.3">
      <c r="A153" s="36">
        <v>462</v>
      </c>
      <c r="B153" s="36">
        <v>150</v>
      </c>
      <c r="C153">
        <v>25</v>
      </c>
      <c r="D153" s="36">
        <v>105</v>
      </c>
      <c r="E153" s="36">
        <v>2393</v>
      </c>
      <c r="F153" s="43" t="s">
        <v>868</v>
      </c>
      <c r="G153" s="42" t="s">
        <v>790</v>
      </c>
      <c r="H153" s="42" t="s">
        <v>791</v>
      </c>
      <c r="I153" s="36" t="s">
        <v>130</v>
      </c>
      <c r="J153" s="36" t="s">
        <v>36</v>
      </c>
      <c r="K153" s="36">
        <v>1</v>
      </c>
      <c r="L153" s="36" t="s">
        <v>1</v>
      </c>
      <c r="M153" s="11"/>
      <c r="N153" s="11"/>
      <c r="O153" s="11"/>
      <c r="P153" s="11"/>
      <c r="Q153" s="11"/>
      <c r="R153" s="11"/>
      <c r="S153" s="11"/>
      <c r="T153" s="11"/>
      <c r="U153" s="11">
        <f>$B153</f>
        <v>150</v>
      </c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L153" s="11"/>
      <c r="AM153" s="11"/>
      <c r="AN153" s="11"/>
      <c r="AO153" s="11"/>
      <c r="AP153" s="11"/>
      <c r="AQ153" s="11"/>
      <c r="AR153" s="11"/>
      <c r="AS153" s="11"/>
      <c r="AT153" s="11">
        <f>$D153</f>
        <v>105</v>
      </c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</row>
    <row r="154" spans="1:61" ht="15.9" customHeight="1" x14ac:dyDescent="0.3">
      <c r="A154" s="36">
        <v>463</v>
      </c>
      <c r="B154" s="36">
        <v>151</v>
      </c>
      <c r="C154">
        <v>44</v>
      </c>
      <c r="D154" s="36">
        <v>106</v>
      </c>
      <c r="E154" s="36">
        <v>77</v>
      </c>
      <c r="F154" s="43" t="s">
        <v>869</v>
      </c>
      <c r="G154" s="42" t="s">
        <v>792</v>
      </c>
      <c r="H154" s="42" t="s">
        <v>793</v>
      </c>
      <c r="I154" s="36" t="s">
        <v>120</v>
      </c>
      <c r="J154" s="36" t="s">
        <v>38</v>
      </c>
      <c r="K154" s="36">
        <v>1</v>
      </c>
      <c r="L154" s="36" t="s">
        <v>1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>
        <f>$B154</f>
        <v>151</v>
      </c>
      <c r="AE154" s="11"/>
      <c r="AF154" s="11"/>
      <c r="AG154" s="11"/>
      <c r="AH154" s="11"/>
      <c r="AI154" s="11"/>
      <c r="AJ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>
        <f>$D154</f>
        <v>106</v>
      </c>
      <c r="BD154" s="11"/>
      <c r="BE154" s="11"/>
      <c r="BF154" s="11"/>
      <c r="BG154" s="11"/>
      <c r="BH154" s="11"/>
      <c r="BI154" s="11"/>
    </row>
    <row r="155" spans="1:61" ht="15.9" customHeight="1" x14ac:dyDescent="0.3">
      <c r="A155" s="36">
        <v>465</v>
      </c>
      <c r="B155" s="36">
        <v>152</v>
      </c>
      <c r="C155">
        <v>44</v>
      </c>
      <c r="D155" s="36">
        <v>107</v>
      </c>
      <c r="E155" s="36">
        <v>1396</v>
      </c>
      <c r="F155" s="43" t="s">
        <v>870</v>
      </c>
      <c r="G155" s="42" t="s">
        <v>794</v>
      </c>
      <c r="H155" s="42" t="s">
        <v>795</v>
      </c>
      <c r="I155" s="36" t="s">
        <v>120</v>
      </c>
      <c r="J155" s="36" t="s">
        <v>34</v>
      </c>
      <c r="K155" s="36">
        <v>2</v>
      </c>
      <c r="L155" s="36" t="s">
        <v>1</v>
      </c>
      <c r="M155" s="11"/>
      <c r="N155" s="11"/>
      <c r="O155" s="11">
        <f>$B155</f>
        <v>152</v>
      </c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L155" s="11"/>
      <c r="AM155" s="11"/>
      <c r="AN155" s="11">
        <f>$D155</f>
        <v>107</v>
      </c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</row>
    <row r="156" spans="1:61" ht="15.9" customHeight="1" x14ac:dyDescent="0.3">
      <c r="A156" s="36">
        <v>466</v>
      </c>
      <c r="B156" s="36">
        <v>153</v>
      </c>
      <c r="C156"/>
      <c r="D156" s="36"/>
      <c r="E156" s="36">
        <v>1605</v>
      </c>
      <c r="F156" s="43" t="s">
        <v>870</v>
      </c>
      <c r="G156" s="42" t="s">
        <v>176</v>
      </c>
      <c r="H156" s="42" t="s">
        <v>193</v>
      </c>
      <c r="I156" s="36" t="s">
        <v>76</v>
      </c>
      <c r="J156" s="36" t="s">
        <v>59</v>
      </c>
      <c r="K156" s="36">
        <v>3</v>
      </c>
      <c r="L156" s="36" t="s">
        <v>1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>
        <f>$B156</f>
        <v>153</v>
      </c>
      <c r="AH156" s="11"/>
      <c r="AI156" s="11"/>
      <c r="AJ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</row>
    <row r="157" spans="1:61" ht="15.9" customHeight="1" x14ac:dyDescent="0.3">
      <c r="A157" s="36">
        <v>468</v>
      </c>
      <c r="B157" s="36">
        <v>154</v>
      </c>
      <c r="C157">
        <v>9</v>
      </c>
      <c r="D157" s="36">
        <v>108</v>
      </c>
      <c r="E157" s="36">
        <v>347</v>
      </c>
      <c r="F157" s="43" t="s">
        <v>871</v>
      </c>
      <c r="G157" s="42" t="s">
        <v>75</v>
      </c>
      <c r="H157" s="42" t="s">
        <v>181</v>
      </c>
      <c r="I157" s="36" t="s">
        <v>151</v>
      </c>
      <c r="J157" s="36" t="s">
        <v>37</v>
      </c>
      <c r="K157" s="36">
        <v>1</v>
      </c>
      <c r="L157" s="36" t="s">
        <v>1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>
        <f>$B157</f>
        <v>154</v>
      </c>
      <c r="AB157" s="11"/>
      <c r="AC157" s="11"/>
      <c r="AD157" s="11"/>
      <c r="AE157" s="11"/>
      <c r="AF157" s="11"/>
      <c r="AG157" s="11"/>
      <c r="AH157" s="11"/>
      <c r="AI157" s="11"/>
      <c r="AJ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>
        <f>$D157</f>
        <v>108</v>
      </c>
      <c r="BA157" s="11"/>
      <c r="BB157" s="11"/>
      <c r="BC157" s="11"/>
      <c r="BD157" s="11"/>
      <c r="BE157" s="11"/>
      <c r="BF157" s="11"/>
      <c r="BG157" s="11"/>
      <c r="BH157" s="11"/>
      <c r="BI157" s="11"/>
    </row>
    <row r="158" spans="1:61" ht="15.9" customHeight="1" x14ac:dyDescent="0.3">
      <c r="A158" s="36">
        <v>469</v>
      </c>
      <c r="B158" s="36">
        <v>155</v>
      </c>
      <c r="C158"/>
      <c r="D158" s="36"/>
      <c r="E158" s="36">
        <v>1866</v>
      </c>
      <c r="F158" s="43" t="s">
        <v>872</v>
      </c>
      <c r="G158" s="42" t="s">
        <v>111</v>
      </c>
      <c r="H158" s="42" t="s">
        <v>112</v>
      </c>
      <c r="I158" s="36" t="s">
        <v>76</v>
      </c>
      <c r="J158" s="36" t="s">
        <v>23</v>
      </c>
      <c r="K158" s="36">
        <v>3</v>
      </c>
      <c r="L158" s="36" t="s">
        <v>1</v>
      </c>
      <c r="M158" s="11"/>
      <c r="N158" s="11">
        <f>$B158</f>
        <v>155</v>
      </c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</row>
    <row r="159" spans="1:61" ht="15.9" customHeight="1" x14ac:dyDescent="0.3">
      <c r="A159" s="36">
        <v>470</v>
      </c>
      <c r="B159" s="36">
        <v>156</v>
      </c>
      <c r="C159">
        <v>45</v>
      </c>
      <c r="D159" s="36">
        <v>109</v>
      </c>
      <c r="E159" s="36">
        <v>1604</v>
      </c>
      <c r="F159" s="43" t="s">
        <v>873</v>
      </c>
      <c r="G159" s="42" t="s">
        <v>139</v>
      </c>
      <c r="H159" s="42" t="s">
        <v>193</v>
      </c>
      <c r="I159" s="36" t="s">
        <v>120</v>
      </c>
      <c r="J159" s="36" t="s">
        <v>59</v>
      </c>
      <c r="K159" s="36">
        <v>3</v>
      </c>
      <c r="L159" s="36" t="s">
        <v>1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>
        <f>$B159</f>
        <v>156</v>
      </c>
      <c r="AH159" s="11"/>
      <c r="AI159" s="11"/>
      <c r="AJ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>
        <f>$D159</f>
        <v>109</v>
      </c>
      <c r="BG159" s="11"/>
      <c r="BH159" s="11"/>
      <c r="BI159" s="11"/>
    </row>
    <row r="160" spans="1:61" ht="15.9" customHeight="1" x14ac:dyDescent="0.3">
      <c r="A160" s="36">
        <v>471</v>
      </c>
      <c r="B160" s="36">
        <v>157</v>
      </c>
      <c r="C160">
        <v>2</v>
      </c>
      <c r="D160" s="36">
        <v>110</v>
      </c>
      <c r="E160" s="36">
        <v>1422</v>
      </c>
      <c r="F160" s="43" t="s">
        <v>874</v>
      </c>
      <c r="G160" s="42" t="s">
        <v>735</v>
      </c>
      <c r="H160" s="42" t="s">
        <v>796</v>
      </c>
      <c r="I160" s="36" t="s">
        <v>748</v>
      </c>
      <c r="J160" s="36" t="s">
        <v>34</v>
      </c>
      <c r="K160" s="36">
        <v>2</v>
      </c>
      <c r="L160" s="36" t="s">
        <v>1</v>
      </c>
      <c r="M160" s="11"/>
      <c r="N160" s="11"/>
      <c r="O160" s="11">
        <f>$B160</f>
        <v>157</v>
      </c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L160" s="11"/>
      <c r="AM160" s="11"/>
      <c r="AN160" s="11">
        <f>$D160</f>
        <v>110</v>
      </c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</row>
    <row r="161" spans="1:61" ht="15.9" customHeight="1" x14ac:dyDescent="0.3">
      <c r="A161" s="36">
        <v>472</v>
      </c>
      <c r="B161" s="36">
        <v>158</v>
      </c>
      <c r="C161">
        <v>46</v>
      </c>
      <c r="D161" s="36">
        <v>111</v>
      </c>
      <c r="E161" s="36">
        <v>1136</v>
      </c>
      <c r="F161" s="43" t="s">
        <v>875</v>
      </c>
      <c r="G161" s="42" t="s">
        <v>212</v>
      </c>
      <c r="H161" s="42" t="s">
        <v>213</v>
      </c>
      <c r="I161" s="36" t="s">
        <v>120</v>
      </c>
      <c r="J161" s="36" t="s">
        <v>35</v>
      </c>
      <c r="K161" s="36">
        <v>2</v>
      </c>
      <c r="L161" s="36" t="s">
        <v>1</v>
      </c>
      <c r="M161" s="11"/>
      <c r="N161" s="11"/>
      <c r="O161" s="11"/>
      <c r="P161" s="11"/>
      <c r="Q161" s="11"/>
      <c r="R161" s="11"/>
      <c r="S161" s="11"/>
      <c r="T161" s="11">
        <f>$B161</f>
        <v>158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L161" s="11"/>
      <c r="AM161" s="11"/>
      <c r="AN161" s="11"/>
      <c r="AO161" s="11"/>
      <c r="AP161" s="11"/>
      <c r="AQ161" s="11"/>
      <c r="AR161" s="11"/>
      <c r="AS161" s="11">
        <f>$D161</f>
        <v>111</v>
      </c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</row>
    <row r="162" spans="1:61" ht="15.9" customHeight="1" x14ac:dyDescent="0.3">
      <c r="A162" s="36">
        <v>473</v>
      </c>
      <c r="B162" s="36">
        <v>159</v>
      </c>
      <c r="C162"/>
      <c r="D162" s="36"/>
      <c r="E162" s="36">
        <v>1252</v>
      </c>
      <c r="F162" s="43" t="s">
        <v>876</v>
      </c>
      <c r="G162" s="42" t="s">
        <v>700</v>
      </c>
      <c r="H162" s="42" t="s">
        <v>102</v>
      </c>
      <c r="I162" s="36" t="s">
        <v>76</v>
      </c>
      <c r="J162" s="36" t="s">
        <v>26</v>
      </c>
      <c r="K162" s="36">
        <v>1</v>
      </c>
      <c r="L162" s="36" t="s">
        <v>1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>
        <f>$B162</f>
        <v>159</v>
      </c>
      <c r="AD162" s="11"/>
      <c r="AE162" s="11"/>
      <c r="AF162" s="11"/>
      <c r="AG162" s="11"/>
      <c r="AH162" s="11"/>
      <c r="AI162" s="11"/>
      <c r="AJ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</row>
    <row r="163" spans="1:61" ht="15.9" customHeight="1" x14ac:dyDescent="0.3">
      <c r="A163" s="36">
        <v>474</v>
      </c>
      <c r="B163" s="36">
        <v>160</v>
      </c>
      <c r="C163"/>
      <c r="D163" s="36"/>
      <c r="E163" s="36">
        <v>1242</v>
      </c>
      <c r="F163" s="43" t="s">
        <v>877</v>
      </c>
      <c r="G163" s="42" t="s">
        <v>93</v>
      </c>
      <c r="H163" s="42" t="s">
        <v>94</v>
      </c>
      <c r="I163" s="36" t="s">
        <v>76</v>
      </c>
      <c r="J163" s="36" t="s">
        <v>26</v>
      </c>
      <c r="K163" s="36">
        <v>1</v>
      </c>
      <c r="L163" s="36" t="s">
        <v>1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>
        <f>$B163</f>
        <v>160</v>
      </c>
      <c r="AD163" s="11"/>
      <c r="AE163" s="11"/>
      <c r="AF163" s="11"/>
      <c r="AG163" s="11"/>
      <c r="AH163" s="11"/>
      <c r="AI163" s="11"/>
      <c r="AJ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</row>
    <row r="164" spans="1:61" ht="15.9" customHeight="1" x14ac:dyDescent="0.3">
      <c r="A164" s="36">
        <v>475</v>
      </c>
      <c r="B164" s="36">
        <v>161</v>
      </c>
      <c r="C164">
        <v>47</v>
      </c>
      <c r="D164" s="36">
        <v>112</v>
      </c>
      <c r="E164" s="36">
        <v>1322</v>
      </c>
      <c r="F164" s="43" t="s">
        <v>877</v>
      </c>
      <c r="G164" s="42" t="s">
        <v>163</v>
      </c>
      <c r="H164" s="42" t="s">
        <v>164</v>
      </c>
      <c r="I164" s="36" t="s">
        <v>120</v>
      </c>
      <c r="J164" s="36" t="s">
        <v>26</v>
      </c>
      <c r="K164" s="36">
        <v>1</v>
      </c>
      <c r="L164" s="36" t="s">
        <v>1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>
        <f>$B164</f>
        <v>161</v>
      </c>
      <c r="AD164" s="11"/>
      <c r="AE164" s="11"/>
      <c r="AF164" s="11"/>
      <c r="AG164" s="11"/>
      <c r="AH164" s="11"/>
      <c r="AI164" s="11"/>
      <c r="AJ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>
        <f>$D164</f>
        <v>112</v>
      </c>
      <c r="BC164" s="11"/>
      <c r="BD164" s="11"/>
      <c r="BE164" s="11"/>
      <c r="BF164" s="11"/>
      <c r="BG164" s="11"/>
      <c r="BH164" s="11"/>
      <c r="BI164" s="11"/>
    </row>
    <row r="165" spans="1:61" ht="15.9" customHeight="1" x14ac:dyDescent="0.3">
      <c r="A165" s="36">
        <v>477</v>
      </c>
      <c r="B165" s="36">
        <v>162</v>
      </c>
      <c r="C165"/>
      <c r="D165" s="36"/>
      <c r="E165" s="36">
        <v>1209</v>
      </c>
      <c r="F165" s="43" t="s">
        <v>878</v>
      </c>
      <c r="G165" s="42" t="s">
        <v>95</v>
      </c>
      <c r="H165" s="42" t="s">
        <v>94</v>
      </c>
      <c r="I165" s="36" t="s">
        <v>76</v>
      </c>
      <c r="J165" s="36" t="s">
        <v>26</v>
      </c>
      <c r="K165" s="36">
        <v>1</v>
      </c>
      <c r="L165" s="36" t="s">
        <v>1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>
        <f>$B165</f>
        <v>162</v>
      </c>
      <c r="AD165" s="11"/>
      <c r="AE165" s="11"/>
      <c r="AF165" s="11"/>
      <c r="AG165" s="11"/>
      <c r="AH165" s="11"/>
      <c r="AI165" s="11"/>
      <c r="AJ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</row>
    <row r="166" spans="1:61" ht="15.9" customHeight="1" x14ac:dyDescent="0.3">
      <c r="A166" s="36">
        <v>479</v>
      </c>
      <c r="B166" s="36">
        <v>163</v>
      </c>
      <c r="C166"/>
      <c r="D166" s="36"/>
      <c r="E166" s="36">
        <v>1241</v>
      </c>
      <c r="F166" s="43" t="s">
        <v>879</v>
      </c>
      <c r="G166" s="42" t="s">
        <v>96</v>
      </c>
      <c r="H166" s="42" t="s">
        <v>94</v>
      </c>
      <c r="I166" s="36" t="s">
        <v>76</v>
      </c>
      <c r="J166" s="36" t="s">
        <v>26</v>
      </c>
      <c r="K166" s="36">
        <v>1</v>
      </c>
      <c r="L166" s="36" t="s">
        <v>1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>$B166</f>
        <v>163</v>
      </c>
      <c r="AD166" s="11"/>
      <c r="AE166" s="11"/>
      <c r="AF166" s="11"/>
      <c r="AG166" s="11"/>
      <c r="AH166" s="11"/>
      <c r="AI166" s="11"/>
      <c r="AJ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</row>
    <row r="167" spans="1:61" ht="15.9" customHeight="1" x14ac:dyDescent="0.3">
      <c r="A167" s="36">
        <v>480</v>
      </c>
      <c r="B167" s="36">
        <v>164</v>
      </c>
      <c r="C167">
        <v>48</v>
      </c>
      <c r="D167" s="36">
        <v>113</v>
      </c>
      <c r="E167" s="36">
        <v>1211</v>
      </c>
      <c r="F167" s="43" t="s">
        <v>879</v>
      </c>
      <c r="G167" s="42" t="s">
        <v>103</v>
      </c>
      <c r="H167" s="42" t="s">
        <v>797</v>
      </c>
      <c r="I167" s="36" t="s">
        <v>120</v>
      </c>
      <c r="J167" s="36" t="s">
        <v>26</v>
      </c>
      <c r="K167" s="36">
        <v>1</v>
      </c>
      <c r="L167" s="36" t="s">
        <v>1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>
        <f>$B167</f>
        <v>164</v>
      </c>
      <c r="AD167" s="11"/>
      <c r="AE167" s="11"/>
      <c r="AF167" s="11"/>
      <c r="AG167" s="11"/>
      <c r="AH167" s="11"/>
      <c r="AI167" s="11"/>
      <c r="AJ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>
        <f>$D167</f>
        <v>113</v>
      </c>
      <c r="BC167" s="11"/>
      <c r="BD167" s="11"/>
      <c r="BE167" s="11"/>
      <c r="BF167" s="11"/>
      <c r="BG167" s="11"/>
      <c r="BH167" s="11"/>
      <c r="BI167" s="11"/>
    </row>
    <row r="168" spans="1:61" ht="15.9" customHeight="1" x14ac:dyDescent="0.3">
      <c r="A168" s="36">
        <v>484</v>
      </c>
      <c r="B168" s="36">
        <v>165</v>
      </c>
      <c r="C168">
        <v>29</v>
      </c>
      <c r="D168" s="36">
        <v>114</v>
      </c>
      <c r="E168" s="36">
        <v>1531</v>
      </c>
      <c r="F168" s="43">
        <v>2.5324074074074075E-2</v>
      </c>
      <c r="G168" s="42" t="s">
        <v>798</v>
      </c>
      <c r="H168" s="42" t="s">
        <v>799</v>
      </c>
      <c r="I168" s="36" t="s">
        <v>123</v>
      </c>
      <c r="J168" s="36" t="s">
        <v>59</v>
      </c>
      <c r="K168" s="36">
        <v>3</v>
      </c>
      <c r="L168" s="36" t="s">
        <v>1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>
        <f>$B168</f>
        <v>165</v>
      </c>
      <c r="AH168" s="11"/>
      <c r="AI168" s="11"/>
      <c r="AJ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>
        <f>$D168</f>
        <v>114</v>
      </c>
      <c r="BG168" s="11"/>
      <c r="BH168" s="11"/>
      <c r="BI168" s="11"/>
    </row>
    <row r="169" spans="1:61" ht="15.9" customHeight="1" x14ac:dyDescent="0.3">
      <c r="A169" s="36">
        <v>485</v>
      </c>
      <c r="B169" s="36">
        <v>166</v>
      </c>
      <c r="C169">
        <v>49</v>
      </c>
      <c r="D169" s="36">
        <v>115</v>
      </c>
      <c r="E169" s="36">
        <v>1532</v>
      </c>
      <c r="F169" s="43">
        <v>2.5335648148148149E-2</v>
      </c>
      <c r="G169" s="42" t="s">
        <v>221</v>
      </c>
      <c r="H169" s="42" t="s">
        <v>670</v>
      </c>
      <c r="I169" s="36" t="s">
        <v>120</v>
      </c>
      <c r="J169" s="36" t="s">
        <v>59</v>
      </c>
      <c r="K169" s="36">
        <v>3</v>
      </c>
      <c r="L169" s="36" t="s">
        <v>1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>
        <f>$B169</f>
        <v>166</v>
      </c>
      <c r="AH169" s="11"/>
      <c r="AI169" s="11"/>
      <c r="AJ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>
        <f>$D169</f>
        <v>115</v>
      </c>
      <c r="BG169" s="11"/>
      <c r="BH169" s="11"/>
      <c r="BI169" s="11"/>
    </row>
    <row r="170" spans="1:61" ht="15.9" customHeight="1" x14ac:dyDescent="0.3">
      <c r="A170" s="36">
        <v>486</v>
      </c>
      <c r="B170" s="36">
        <v>167</v>
      </c>
      <c r="C170">
        <v>50</v>
      </c>
      <c r="D170" s="36">
        <v>116</v>
      </c>
      <c r="E170" s="36">
        <v>889</v>
      </c>
      <c r="F170" s="43">
        <v>2.539351851851852E-2</v>
      </c>
      <c r="G170" s="42" t="s">
        <v>800</v>
      </c>
      <c r="H170" s="42" t="s">
        <v>286</v>
      </c>
      <c r="I170" s="36" t="s">
        <v>120</v>
      </c>
      <c r="J170" s="36" t="s">
        <v>65</v>
      </c>
      <c r="K170" s="36">
        <v>1</v>
      </c>
      <c r="L170" s="36" t="s">
        <v>1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>
        <f>$B170</f>
        <v>167</v>
      </c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>
        <f>$D170</f>
        <v>116</v>
      </c>
    </row>
    <row r="171" spans="1:61" ht="15.9" customHeight="1" x14ac:dyDescent="0.3">
      <c r="A171" s="36">
        <v>487</v>
      </c>
      <c r="B171" s="36">
        <v>168</v>
      </c>
      <c r="C171">
        <v>30</v>
      </c>
      <c r="D171" s="36">
        <v>117</v>
      </c>
      <c r="E171" s="36">
        <v>1505</v>
      </c>
      <c r="F171" s="43">
        <v>2.5428240740740741E-2</v>
      </c>
      <c r="G171" s="42" t="s">
        <v>801</v>
      </c>
      <c r="H171" s="42" t="s">
        <v>195</v>
      </c>
      <c r="I171" s="36" t="s">
        <v>123</v>
      </c>
      <c r="J171" s="36" t="s">
        <v>67</v>
      </c>
      <c r="K171" s="36">
        <v>3</v>
      </c>
      <c r="L171" s="36" t="s">
        <v>1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>
        <f>$B171</f>
        <v>168</v>
      </c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>
        <f>$D171</f>
        <v>117</v>
      </c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</row>
    <row r="172" spans="1:61" ht="15.9" customHeight="1" x14ac:dyDescent="0.3">
      <c r="A172" s="36">
        <v>490</v>
      </c>
      <c r="B172" s="36">
        <v>169</v>
      </c>
      <c r="C172">
        <v>51</v>
      </c>
      <c r="D172" s="36">
        <v>118</v>
      </c>
      <c r="E172" s="36">
        <v>2063</v>
      </c>
      <c r="F172" s="43">
        <v>2.5659722222222223E-2</v>
      </c>
      <c r="G172" s="42" t="s">
        <v>802</v>
      </c>
      <c r="H172" s="42" t="s">
        <v>803</v>
      </c>
      <c r="I172" s="36" t="s">
        <v>120</v>
      </c>
      <c r="J172" s="36" t="s">
        <v>479</v>
      </c>
      <c r="K172" s="36">
        <v>3</v>
      </c>
      <c r="L172" s="36" t="s">
        <v>1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>
        <f>$B172</f>
        <v>169</v>
      </c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>
        <f>$D172</f>
        <v>118</v>
      </c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</row>
    <row r="173" spans="1:61" ht="15.9" customHeight="1" x14ac:dyDescent="0.3">
      <c r="A173" s="36">
        <v>491</v>
      </c>
      <c r="B173" s="36">
        <v>170</v>
      </c>
      <c r="C173">
        <v>31</v>
      </c>
      <c r="D173" s="36">
        <v>119</v>
      </c>
      <c r="E173" s="36">
        <v>1477</v>
      </c>
      <c r="F173" s="43">
        <v>2.585648148148148E-2</v>
      </c>
      <c r="G173" s="42" t="s">
        <v>804</v>
      </c>
      <c r="H173" s="42" t="s">
        <v>613</v>
      </c>
      <c r="I173" s="36" t="s">
        <v>123</v>
      </c>
      <c r="J173" s="36" t="s">
        <v>67</v>
      </c>
      <c r="K173" s="36">
        <v>3</v>
      </c>
      <c r="L173" s="36" t="s">
        <v>1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>
        <f>$B173</f>
        <v>170</v>
      </c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>
        <f>$D173</f>
        <v>119</v>
      </c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</row>
    <row r="174" spans="1:61" ht="15.9" customHeight="1" x14ac:dyDescent="0.3">
      <c r="A174" s="36">
        <v>493</v>
      </c>
      <c r="B174" s="36">
        <v>171</v>
      </c>
      <c r="C174">
        <v>52</v>
      </c>
      <c r="D174" s="36">
        <v>120</v>
      </c>
      <c r="E174" s="36">
        <v>1815</v>
      </c>
      <c r="F174" s="43">
        <v>2.6064814814814815E-2</v>
      </c>
      <c r="G174" s="42" t="s">
        <v>139</v>
      </c>
      <c r="H174" s="42" t="s">
        <v>155</v>
      </c>
      <c r="I174" s="36" t="s">
        <v>120</v>
      </c>
      <c r="J174" s="36" t="s">
        <v>61</v>
      </c>
      <c r="K174" s="36">
        <v>3</v>
      </c>
      <c r="L174" s="36" t="s">
        <v>1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>
        <f>$B174</f>
        <v>171</v>
      </c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>
        <f>$D174</f>
        <v>120</v>
      </c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</row>
    <row r="175" spans="1:61" ht="15.9" customHeight="1" x14ac:dyDescent="0.3">
      <c r="A175" s="36">
        <v>494</v>
      </c>
      <c r="B175" s="36">
        <v>172</v>
      </c>
      <c r="C175">
        <v>26</v>
      </c>
      <c r="D175" s="36">
        <v>121</v>
      </c>
      <c r="E175" s="36">
        <v>1520</v>
      </c>
      <c r="F175" s="43">
        <v>2.6284722222222223E-2</v>
      </c>
      <c r="G175" s="42" t="s">
        <v>119</v>
      </c>
      <c r="H175" s="42" t="s">
        <v>805</v>
      </c>
      <c r="I175" s="36" t="s">
        <v>130</v>
      </c>
      <c r="J175" s="36" t="s">
        <v>67</v>
      </c>
      <c r="K175" s="36">
        <v>3</v>
      </c>
      <c r="L175" s="36" t="s">
        <v>1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>
        <f>$B175</f>
        <v>172</v>
      </c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>
        <f>$D175</f>
        <v>121</v>
      </c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</row>
    <row r="176" spans="1:61" ht="15.9" customHeight="1" x14ac:dyDescent="0.3">
      <c r="A176" s="36">
        <v>495</v>
      </c>
      <c r="B176" s="36">
        <v>173</v>
      </c>
      <c r="C176">
        <v>27</v>
      </c>
      <c r="D176" s="36">
        <v>122</v>
      </c>
      <c r="E176" s="36">
        <v>82</v>
      </c>
      <c r="F176" s="43">
        <v>2.6296296296296297E-2</v>
      </c>
      <c r="G176" s="42" t="s">
        <v>139</v>
      </c>
      <c r="H176" s="42" t="s">
        <v>206</v>
      </c>
      <c r="I176" s="36" t="s">
        <v>130</v>
      </c>
      <c r="J176" s="36" t="s">
        <v>38</v>
      </c>
      <c r="K176" s="36">
        <v>1</v>
      </c>
      <c r="L176" s="36" t="s">
        <v>1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>
        <f>$B176</f>
        <v>173</v>
      </c>
      <c r="AE176" s="11"/>
      <c r="AF176" s="11"/>
      <c r="AG176" s="11"/>
      <c r="AH176" s="11"/>
      <c r="AI176" s="11"/>
      <c r="AJ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>
        <f>$D176</f>
        <v>122</v>
      </c>
      <c r="BD176" s="11"/>
      <c r="BE176" s="11"/>
      <c r="BF176" s="11"/>
      <c r="BG176" s="11"/>
      <c r="BH176" s="11"/>
      <c r="BI176" s="11"/>
    </row>
    <row r="177" spans="1:61" ht="15.9" customHeight="1" x14ac:dyDescent="0.3">
      <c r="A177" s="36">
        <v>498</v>
      </c>
      <c r="B177" s="36">
        <v>174</v>
      </c>
      <c r="C177">
        <v>6</v>
      </c>
      <c r="D177" s="36"/>
      <c r="E177" s="36">
        <v>1933</v>
      </c>
      <c r="F177" s="43">
        <v>2.6620370370370371E-2</v>
      </c>
      <c r="G177" s="42" t="s">
        <v>704</v>
      </c>
      <c r="H177" s="42" t="s">
        <v>705</v>
      </c>
      <c r="I177" s="36" t="s">
        <v>115</v>
      </c>
      <c r="J177" s="36" t="s">
        <v>52</v>
      </c>
      <c r="K177" s="36">
        <v>3</v>
      </c>
      <c r="L177" s="36" t="s">
        <v>1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>
        <f>$B177</f>
        <v>174</v>
      </c>
      <c r="AF177" s="11"/>
      <c r="AG177" s="11"/>
      <c r="AH177" s="11"/>
      <c r="AI177" s="11"/>
      <c r="AJ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</row>
    <row r="178" spans="1:61" ht="15.9" customHeight="1" x14ac:dyDescent="0.3">
      <c r="A178" s="36">
        <v>499</v>
      </c>
      <c r="B178" s="36">
        <v>175</v>
      </c>
      <c r="C178">
        <v>28</v>
      </c>
      <c r="D178" s="36">
        <v>123</v>
      </c>
      <c r="E178" s="36">
        <v>1125</v>
      </c>
      <c r="F178" s="43">
        <v>2.6655092592592591E-2</v>
      </c>
      <c r="G178" s="42" t="s">
        <v>200</v>
      </c>
      <c r="H178" s="42" t="s">
        <v>201</v>
      </c>
      <c r="I178" s="36" t="s">
        <v>130</v>
      </c>
      <c r="J178" s="36" t="s">
        <v>35</v>
      </c>
      <c r="K178" s="36">
        <v>2</v>
      </c>
      <c r="L178" s="36" t="s">
        <v>1</v>
      </c>
      <c r="M178" s="11"/>
      <c r="N178" s="11"/>
      <c r="O178" s="11"/>
      <c r="P178" s="11"/>
      <c r="Q178" s="11"/>
      <c r="R178" s="11"/>
      <c r="S178" s="11"/>
      <c r="T178" s="11">
        <f>$B178</f>
        <v>175</v>
      </c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L178" s="11"/>
      <c r="AM178" s="11"/>
      <c r="AN178" s="11"/>
      <c r="AO178" s="11"/>
      <c r="AP178" s="11"/>
      <c r="AQ178" s="11"/>
      <c r="AR178" s="11"/>
      <c r="AS178" s="11">
        <f>$D178</f>
        <v>123</v>
      </c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</row>
    <row r="179" spans="1:61" ht="15.9" customHeight="1" x14ac:dyDescent="0.3">
      <c r="A179" s="36">
        <v>500</v>
      </c>
      <c r="B179" s="36">
        <v>176</v>
      </c>
      <c r="C179">
        <v>10</v>
      </c>
      <c r="D179" s="36">
        <v>124</v>
      </c>
      <c r="E179" s="36">
        <v>1104</v>
      </c>
      <c r="F179" s="43">
        <v>2.6678240740740742E-2</v>
      </c>
      <c r="G179" s="42" t="s">
        <v>199</v>
      </c>
      <c r="H179" s="42" t="s">
        <v>215</v>
      </c>
      <c r="I179" s="36" t="s">
        <v>151</v>
      </c>
      <c r="J179" s="36" t="s">
        <v>35</v>
      </c>
      <c r="K179" s="36">
        <v>2</v>
      </c>
      <c r="L179" s="36" t="s">
        <v>1</v>
      </c>
      <c r="M179" s="11"/>
      <c r="N179" s="11"/>
      <c r="O179" s="11"/>
      <c r="P179" s="11"/>
      <c r="Q179" s="11"/>
      <c r="R179" s="11"/>
      <c r="S179" s="11"/>
      <c r="T179" s="11">
        <f>$B179</f>
        <v>176</v>
      </c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L179" s="11"/>
      <c r="AM179" s="11"/>
      <c r="AN179" s="11"/>
      <c r="AO179" s="11"/>
      <c r="AP179" s="11"/>
      <c r="AQ179" s="11"/>
      <c r="AR179" s="11"/>
      <c r="AS179" s="11">
        <f>$D179</f>
        <v>124</v>
      </c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</row>
    <row r="180" spans="1:61" ht="15.9" customHeight="1" x14ac:dyDescent="0.3">
      <c r="A180" s="36">
        <v>501</v>
      </c>
      <c r="B180" s="36">
        <v>177</v>
      </c>
      <c r="C180">
        <v>32</v>
      </c>
      <c r="D180" s="36">
        <v>125</v>
      </c>
      <c r="E180" s="36">
        <v>1101</v>
      </c>
      <c r="F180" s="43">
        <v>2.6678240740740742E-2</v>
      </c>
      <c r="G180" s="42" t="s">
        <v>204</v>
      </c>
      <c r="H180" s="42" t="s">
        <v>215</v>
      </c>
      <c r="I180" s="36" t="s">
        <v>123</v>
      </c>
      <c r="J180" s="36" t="s">
        <v>35</v>
      </c>
      <c r="K180" s="36">
        <v>2</v>
      </c>
      <c r="L180" s="36" t="s">
        <v>1</v>
      </c>
      <c r="M180" s="11"/>
      <c r="N180" s="11"/>
      <c r="O180" s="11"/>
      <c r="P180" s="11"/>
      <c r="Q180" s="11"/>
      <c r="R180" s="11"/>
      <c r="S180" s="11"/>
      <c r="T180" s="11">
        <f>$B180</f>
        <v>177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L180" s="11"/>
      <c r="AM180" s="11"/>
      <c r="AN180" s="11"/>
      <c r="AO180" s="11"/>
      <c r="AP180" s="11"/>
      <c r="AQ180" s="11"/>
      <c r="AR180" s="11"/>
      <c r="AS180" s="11">
        <f>$D180</f>
        <v>125</v>
      </c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</row>
    <row r="181" spans="1:61" ht="15.9" customHeight="1" x14ac:dyDescent="0.3">
      <c r="A181" s="36">
        <v>508</v>
      </c>
      <c r="B181" s="36">
        <v>178</v>
      </c>
      <c r="C181">
        <v>33</v>
      </c>
      <c r="D181" s="36">
        <v>126</v>
      </c>
      <c r="E181" s="36">
        <v>1629</v>
      </c>
      <c r="F181" s="43">
        <v>2.7974537037037037E-2</v>
      </c>
      <c r="G181" s="42" t="s">
        <v>208</v>
      </c>
      <c r="H181" s="42" t="s">
        <v>209</v>
      </c>
      <c r="I181" s="36" t="s">
        <v>123</v>
      </c>
      <c r="J181" s="36" t="s">
        <v>33</v>
      </c>
      <c r="K181" s="36">
        <v>2</v>
      </c>
      <c r="L181" s="36" t="s">
        <v>1</v>
      </c>
      <c r="M181" s="11">
        <f>$B181</f>
        <v>178</v>
      </c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L181" s="11">
        <f>$D181</f>
        <v>126</v>
      </c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</row>
    <row r="182" spans="1:61" ht="15.9" customHeight="1" x14ac:dyDescent="0.3">
      <c r="A182" s="36">
        <v>511</v>
      </c>
      <c r="B182" s="36">
        <v>179</v>
      </c>
      <c r="C182">
        <v>29</v>
      </c>
      <c r="D182" s="36">
        <v>127</v>
      </c>
      <c r="E182" s="36">
        <v>1648</v>
      </c>
      <c r="F182" s="43">
        <v>2.8472222222222222E-2</v>
      </c>
      <c r="G182" s="42" t="s">
        <v>221</v>
      </c>
      <c r="H182" s="42" t="s">
        <v>222</v>
      </c>
      <c r="I182" s="36" t="s">
        <v>130</v>
      </c>
      <c r="J182" s="36" t="s">
        <v>33</v>
      </c>
      <c r="K182" s="36">
        <v>2</v>
      </c>
      <c r="L182" s="36" t="s">
        <v>1</v>
      </c>
      <c r="M182" s="11">
        <f>$B182</f>
        <v>179</v>
      </c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L182" s="11">
        <f>$D182</f>
        <v>127</v>
      </c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</row>
    <row r="183" spans="1:61" ht="15.9" customHeight="1" x14ac:dyDescent="0.3">
      <c r="A183" s="36">
        <v>513</v>
      </c>
      <c r="B183" s="36">
        <v>180</v>
      </c>
      <c r="C183">
        <v>34</v>
      </c>
      <c r="D183" s="36">
        <v>128</v>
      </c>
      <c r="E183" s="36">
        <v>1538</v>
      </c>
      <c r="F183" s="43">
        <v>2.8495370370370369E-2</v>
      </c>
      <c r="G183" s="42" t="s">
        <v>217</v>
      </c>
      <c r="H183" s="42" t="s">
        <v>142</v>
      </c>
      <c r="I183" s="36" t="s">
        <v>123</v>
      </c>
      <c r="J183" s="36" t="s">
        <v>59</v>
      </c>
      <c r="K183" s="36">
        <v>3</v>
      </c>
      <c r="L183" s="36" t="s">
        <v>1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>
        <f>$B183</f>
        <v>180</v>
      </c>
      <c r="AH183" s="11"/>
      <c r="AI183" s="11"/>
      <c r="AJ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>
        <f>$D183</f>
        <v>128</v>
      </c>
      <c r="BG183" s="11"/>
      <c r="BH183" s="11"/>
      <c r="BI183" s="11"/>
    </row>
    <row r="184" spans="1:61" ht="15.9" customHeight="1" x14ac:dyDescent="0.3">
      <c r="A184" s="36">
        <v>514</v>
      </c>
      <c r="B184" s="36">
        <v>181</v>
      </c>
      <c r="C184">
        <v>53</v>
      </c>
      <c r="D184" s="36">
        <v>129</v>
      </c>
      <c r="E184" s="36">
        <v>1541</v>
      </c>
      <c r="F184" s="43">
        <v>2.8495370370370369E-2</v>
      </c>
      <c r="G184" s="42" t="s">
        <v>806</v>
      </c>
      <c r="H184" s="42" t="s">
        <v>177</v>
      </c>
      <c r="I184" s="36" t="s">
        <v>120</v>
      </c>
      <c r="J184" s="36" t="s">
        <v>59</v>
      </c>
      <c r="K184" s="36">
        <v>3</v>
      </c>
      <c r="L184" s="36" t="s">
        <v>1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>
        <f>$B184</f>
        <v>181</v>
      </c>
      <c r="AH184" s="11"/>
      <c r="AI184" s="11"/>
      <c r="AJ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>
        <f>$D184</f>
        <v>129</v>
      </c>
      <c r="BG184" s="11"/>
      <c r="BH184" s="11"/>
      <c r="BI184" s="11"/>
    </row>
    <row r="185" spans="1:61" ht="15.9" customHeight="1" x14ac:dyDescent="0.3">
      <c r="A185" s="36">
        <v>516</v>
      </c>
      <c r="B185" s="36">
        <v>182</v>
      </c>
      <c r="C185">
        <v>30</v>
      </c>
      <c r="D185" s="36">
        <v>130</v>
      </c>
      <c r="E185" s="36">
        <v>1106</v>
      </c>
      <c r="F185" s="43">
        <v>2.8506944444444446E-2</v>
      </c>
      <c r="G185" s="42" t="s">
        <v>121</v>
      </c>
      <c r="H185" s="42" t="s">
        <v>194</v>
      </c>
      <c r="I185" s="36" t="s">
        <v>130</v>
      </c>
      <c r="J185" s="36" t="s">
        <v>35</v>
      </c>
      <c r="K185" s="36">
        <v>2</v>
      </c>
      <c r="L185" s="36" t="s">
        <v>1</v>
      </c>
      <c r="M185" s="11"/>
      <c r="N185" s="11"/>
      <c r="O185" s="11"/>
      <c r="P185" s="11"/>
      <c r="Q185" s="11"/>
      <c r="R185" s="11"/>
      <c r="S185" s="11"/>
      <c r="T185" s="11">
        <f>$B185</f>
        <v>182</v>
      </c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L185" s="11"/>
      <c r="AM185" s="11"/>
      <c r="AN185" s="11"/>
      <c r="AO185" s="11"/>
      <c r="AP185" s="11"/>
      <c r="AQ185" s="11"/>
      <c r="AR185" s="11"/>
      <c r="AS185" s="11">
        <f>$D185</f>
        <v>130</v>
      </c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</row>
    <row r="186" spans="1:61" ht="15.9" customHeight="1" x14ac:dyDescent="0.3">
      <c r="A186" s="36">
        <v>517</v>
      </c>
      <c r="B186" s="36">
        <v>183</v>
      </c>
      <c r="C186">
        <v>31</v>
      </c>
      <c r="D186" s="36">
        <v>131</v>
      </c>
      <c r="E186" s="36">
        <v>1107</v>
      </c>
      <c r="F186" s="43">
        <v>2.8506944444444446E-2</v>
      </c>
      <c r="G186" s="42" t="s">
        <v>202</v>
      </c>
      <c r="H186" s="42" t="s">
        <v>203</v>
      </c>
      <c r="I186" s="36" t="s">
        <v>130</v>
      </c>
      <c r="J186" s="36" t="s">
        <v>35</v>
      </c>
      <c r="K186" s="36">
        <v>2</v>
      </c>
      <c r="L186" s="36" t="s">
        <v>1</v>
      </c>
      <c r="M186" s="11"/>
      <c r="N186" s="11"/>
      <c r="O186" s="11"/>
      <c r="P186" s="11"/>
      <c r="Q186" s="11"/>
      <c r="R186" s="11"/>
      <c r="S186" s="11"/>
      <c r="T186" s="11">
        <f>$B186</f>
        <v>183</v>
      </c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L186" s="11"/>
      <c r="AM186" s="11"/>
      <c r="AN186" s="11"/>
      <c r="AO186" s="11"/>
      <c r="AP186" s="11"/>
      <c r="AQ186" s="11"/>
      <c r="AR186" s="11"/>
      <c r="AS186" s="11">
        <f>$D186</f>
        <v>131</v>
      </c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</row>
    <row r="187" spans="1:61" ht="15.9" customHeight="1" x14ac:dyDescent="0.3">
      <c r="A187" s="36">
        <v>520</v>
      </c>
      <c r="B187" s="36">
        <v>184</v>
      </c>
      <c r="C187">
        <v>32</v>
      </c>
      <c r="D187" s="36">
        <v>132</v>
      </c>
      <c r="E187" s="36">
        <v>728</v>
      </c>
      <c r="F187" s="43">
        <v>2.8541666666666667E-2</v>
      </c>
      <c r="G187" s="42" t="s">
        <v>807</v>
      </c>
      <c r="H187" s="42" t="s">
        <v>87</v>
      </c>
      <c r="I187" s="36" t="s">
        <v>130</v>
      </c>
      <c r="J187" s="36" t="s">
        <v>36</v>
      </c>
      <c r="K187" s="36">
        <v>1</v>
      </c>
      <c r="L187" s="36" t="s">
        <v>1</v>
      </c>
      <c r="M187" s="11"/>
      <c r="N187" s="11"/>
      <c r="O187" s="11"/>
      <c r="P187" s="11"/>
      <c r="Q187" s="11"/>
      <c r="R187" s="11"/>
      <c r="S187" s="11"/>
      <c r="T187" s="11"/>
      <c r="U187" s="11">
        <f>$B187</f>
        <v>184</v>
      </c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L187" s="11"/>
      <c r="AM187" s="11"/>
      <c r="AN187" s="11"/>
      <c r="AO187" s="11"/>
      <c r="AP187" s="11"/>
      <c r="AQ187" s="11"/>
      <c r="AR187" s="11"/>
      <c r="AS187" s="11"/>
      <c r="AT187" s="11">
        <f>$D187</f>
        <v>132</v>
      </c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</row>
    <row r="188" spans="1:61" ht="15.9" customHeight="1" x14ac:dyDescent="0.3">
      <c r="A188" s="36">
        <v>521</v>
      </c>
      <c r="B188" s="36">
        <v>185</v>
      </c>
      <c r="C188"/>
      <c r="D188" s="36"/>
      <c r="E188" s="36">
        <v>1606</v>
      </c>
      <c r="F188" s="43">
        <v>2.914351851851852E-2</v>
      </c>
      <c r="G188" s="42" t="s">
        <v>816</v>
      </c>
      <c r="H188" s="42" t="s">
        <v>817</v>
      </c>
      <c r="I188" s="36" t="s">
        <v>76</v>
      </c>
      <c r="J188" s="36" t="s">
        <v>59</v>
      </c>
      <c r="K188" s="36">
        <v>3</v>
      </c>
      <c r="L188" s="36" t="s">
        <v>1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>
        <f>$B188</f>
        <v>185</v>
      </c>
      <c r="AH188" s="11"/>
      <c r="AI188" s="11"/>
      <c r="AJ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</row>
    <row r="189" spans="1:61" ht="15.9" customHeight="1" x14ac:dyDescent="0.3">
      <c r="A189" s="36">
        <v>524</v>
      </c>
      <c r="B189" s="36">
        <v>186</v>
      </c>
      <c r="C189">
        <v>54</v>
      </c>
      <c r="D189" s="36">
        <v>133</v>
      </c>
      <c r="E189" s="36">
        <v>408</v>
      </c>
      <c r="F189" s="43">
        <v>3.0034722222222223E-2</v>
      </c>
      <c r="G189" s="42" t="s">
        <v>808</v>
      </c>
      <c r="H189" s="42" t="s">
        <v>299</v>
      </c>
      <c r="I189" s="36" t="s">
        <v>120</v>
      </c>
      <c r="J189" s="36" t="s">
        <v>37</v>
      </c>
      <c r="K189" s="36">
        <v>1</v>
      </c>
      <c r="L189" s="36" t="s">
        <v>1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>
        <f>$B189</f>
        <v>186</v>
      </c>
      <c r="AB189" s="11"/>
      <c r="AC189" s="11"/>
      <c r="AD189" s="11"/>
      <c r="AE189" s="11"/>
      <c r="AF189" s="11"/>
      <c r="AG189" s="11"/>
      <c r="AH189" s="11"/>
      <c r="AI189" s="11"/>
      <c r="AJ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>
        <f>$D189</f>
        <v>133</v>
      </c>
      <c r="BA189" s="11"/>
      <c r="BB189" s="11"/>
      <c r="BC189" s="11"/>
      <c r="BD189" s="11"/>
      <c r="BE189" s="11"/>
      <c r="BF189" s="11"/>
      <c r="BG189" s="11"/>
      <c r="BH189" s="11"/>
      <c r="BI189" s="11"/>
    </row>
    <row r="190" spans="1:61" ht="15.9" customHeight="1" x14ac:dyDescent="0.3">
      <c r="A190" s="36">
        <v>526</v>
      </c>
      <c r="B190" s="36">
        <v>187</v>
      </c>
      <c r="C190"/>
      <c r="D190" s="36"/>
      <c r="E190" s="36">
        <v>1608</v>
      </c>
      <c r="F190" s="43">
        <v>3.0682870370370371E-2</v>
      </c>
      <c r="G190" s="42" t="s">
        <v>818</v>
      </c>
      <c r="H190" s="42" t="s">
        <v>87</v>
      </c>
      <c r="I190" s="36" t="s">
        <v>76</v>
      </c>
      <c r="J190" s="36" t="s">
        <v>59</v>
      </c>
      <c r="K190" s="36">
        <v>3</v>
      </c>
      <c r="L190" s="36" t="s">
        <v>1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>
        <f>$B190</f>
        <v>187</v>
      </c>
      <c r="AH190" s="11"/>
      <c r="AI190" s="11"/>
      <c r="AJ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</row>
    <row r="191" spans="1:61" ht="15.9" customHeight="1" x14ac:dyDescent="0.3">
      <c r="A191" s="36">
        <v>527</v>
      </c>
      <c r="B191" s="36">
        <v>188</v>
      </c>
      <c r="C191">
        <v>11</v>
      </c>
      <c r="D191" s="36">
        <v>134</v>
      </c>
      <c r="E191" s="36">
        <v>2324</v>
      </c>
      <c r="F191" s="43">
        <v>3.0763888888888889E-2</v>
      </c>
      <c r="G191" s="42" t="s">
        <v>143</v>
      </c>
      <c r="H191" s="42" t="s">
        <v>809</v>
      </c>
      <c r="I191" s="36" t="s">
        <v>151</v>
      </c>
      <c r="J191" s="36" t="s">
        <v>37</v>
      </c>
      <c r="K191" s="36">
        <v>1</v>
      </c>
      <c r="L191" s="36" t="s">
        <v>1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>
        <f>$B191</f>
        <v>188</v>
      </c>
      <c r="AB191" s="11"/>
      <c r="AC191" s="11"/>
      <c r="AD191" s="11"/>
      <c r="AE191" s="11"/>
      <c r="AF191" s="11"/>
      <c r="AG191" s="11"/>
      <c r="AH191" s="11"/>
      <c r="AI191" s="11"/>
      <c r="AJ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>
        <f>$D191</f>
        <v>134</v>
      </c>
      <c r="BA191" s="11"/>
      <c r="BB191" s="11"/>
      <c r="BC191" s="11"/>
      <c r="BD191" s="11"/>
      <c r="BE191" s="11"/>
      <c r="BF191" s="11"/>
      <c r="BG191" s="11"/>
      <c r="BH191" s="11"/>
      <c r="BI191" s="11"/>
    </row>
    <row r="192" spans="1:61" ht="15.9" customHeight="1" x14ac:dyDescent="0.3">
      <c r="A192" s="36">
        <v>528</v>
      </c>
      <c r="B192" s="36">
        <v>189</v>
      </c>
      <c r="C192">
        <v>55</v>
      </c>
      <c r="D192" s="36">
        <v>135</v>
      </c>
      <c r="E192" s="36">
        <v>1120</v>
      </c>
      <c r="F192" s="43">
        <v>3.1099537037037037E-2</v>
      </c>
      <c r="G192" s="42" t="s">
        <v>225</v>
      </c>
      <c r="H192" s="42" t="s">
        <v>226</v>
      </c>
      <c r="I192" s="36" t="s">
        <v>120</v>
      </c>
      <c r="J192" s="36" t="s">
        <v>35</v>
      </c>
      <c r="K192" s="36">
        <v>2</v>
      </c>
      <c r="L192" s="36" t="s">
        <v>1</v>
      </c>
      <c r="M192" s="11"/>
      <c r="N192" s="11"/>
      <c r="O192" s="11"/>
      <c r="P192" s="11"/>
      <c r="Q192" s="11"/>
      <c r="R192" s="11"/>
      <c r="S192" s="11"/>
      <c r="T192" s="11">
        <f>$B192</f>
        <v>189</v>
      </c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L192" s="11"/>
      <c r="AM192" s="11"/>
      <c r="AN192" s="11"/>
      <c r="AO192" s="11"/>
      <c r="AP192" s="11"/>
      <c r="AQ192" s="11"/>
      <c r="AR192" s="11"/>
      <c r="AS192" s="11">
        <f>$D192</f>
        <v>135</v>
      </c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</row>
    <row r="193" spans="1:61" ht="15.9" customHeight="1" x14ac:dyDescent="0.3">
      <c r="A193" s="36">
        <v>531</v>
      </c>
      <c r="B193" s="36">
        <v>190</v>
      </c>
      <c r="C193">
        <v>35</v>
      </c>
      <c r="D193" s="36">
        <v>136</v>
      </c>
      <c r="E193" s="36">
        <v>1607</v>
      </c>
      <c r="F193" s="43">
        <v>3.1261574074074074E-2</v>
      </c>
      <c r="G193" s="42" t="s">
        <v>81</v>
      </c>
      <c r="H193" s="42" t="s">
        <v>87</v>
      </c>
      <c r="I193" s="36" t="s">
        <v>123</v>
      </c>
      <c r="J193" s="36" t="s">
        <v>59</v>
      </c>
      <c r="K193" s="36">
        <v>3</v>
      </c>
      <c r="L193" s="36" t="s">
        <v>1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>
        <f>$B193</f>
        <v>190</v>
      </c>
      <c r="AH193" s="11"/>
      <c r="AI193" s="11"/>
      <c r="AJ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>
        <f>$D193</f>
        <v>136</v>
      </c>
      <c r="BG193" s="11"/>
      <c r="BH193" s="11"/>
      <c r="BI193" s="11"/>
    </row>
    <row r="194" spans="1:61" ht="15.9" customHeight="1" x14ac:dyDescent="0.3">
      <c r="A194" s="36"/>
      <c r="B194" s="36">
        <v>191</v>
      </c>
      <c r="C194" s="36"/>
      <c r="D194" s="36">
        <v>137</v>
      </c>
      <c r="E194"/>
      <c r="F194" s="41"/>
      <c r="G194" s="42"/>
      <c r="H194" s="44" t="s">
        <v>228</v>
      </c>
      <c r="I194" s="36"/>
      <c r="J194" s="36"/>
      <c r="K194" s="36"/>
      <c r="L194" s="36"/>
      <c r="M194" s="11"/>
      <c r="N194" s="11">
        <f t="shared" ref="N194:N199" si="0">$B194</f>
        <v>191</v>
      </c>
      <c r="O194" s="11">
        <f>$B194</f>
        <v>191</v>
      </c>
      <c r="P194" s="11">
        <f t="shared" ref="P194:P197" si="1">$B194</f>
        <v>191</v>
      </c>
      <c r="Q194" s="11"/>
      <c r="R194" s="11">
        <f t="shared" ref="R194:S199" si="2">$B194</f>
        <v>191</v>
      </c>
      <c r="S194" s="11">
        <f t="shared" si="2"/>
        <v>191</v>
      </c>
      <c r="T194" s="11"/>
      <c r="U194" s="11"/>
      <c r="V194" s="11"/>
      <c r="W194" s="11">
        <f t="shared" ref="W194:Y199" si="3">$B194</f>
        <v>191</v>
      </c>
      <c r="X194" s="11">
        <f t="shared" si="3"/>
        <v>191</v>
      </c>
      <c r="Y194" s="11">
        <f t="shared" si="3"/>
        <v>191</v>
      </c>
      <c r="Z194" s="11"/>
      <c r="AA194" s="11"/>
      <c r="AB194" s="11"/>
      <c r="AC194" s="11"/>
      <c r="AD194" s="11"/>
      <c r="AE194" s="11">
        <f t="shared" ref="AE194:AF199" si="4">$B194</f>
        <v>191</v>
      </c>
      <c r="AF194" s="11">
        <f t="shared" si="4"/>
        <v>191</v>
      </c>
      <c r="AG194" s="11"/>
      <c r="AH194" s="11">
        <f>$B194</f>
        <v>191</v>
      </c>
      <c r="AI194" s="11">
        <f t="shared" ref="AI194:AI197" si="5">$B194</f>
        <v>191</v>
      </c>
      <c r="AJ194" s="11"/>
      <c r="AL194" s="11"/>
      <c r="AM194" s="11">
        <f t="shared" ref="AM194:AM197" si="6">$D194</f>
        <v>137</v>
      </c>
      <c r="AN194" s="11"/>
      <c r="AO194" s="11"/>
      <c r="AP194" s="11"/>
      <c r="AQ194" s="11"/>
      <c r="AR194" s="11">
        <f t="shared" ref="AR194:AR196" si="7">$D194</f>
        <v>137</v>
      </c>
      <c r="AS194" s="11"/>
      <c r="AT194" s="11"/>
      <c r="AU194" s="11"/>
      <c r="AV194" s="11">
        <f t="shared" ref="AV194:AW196" si="8">$D194</f>
        <v>137</v>
      </c>
      <c r="AW194" s="11">
        <f t="shared" si="8"/>
        <v>137</v>
      </c>
      <c r="AX194" s="11"/>
      <c r="AY194" s="11"/>
      <c r="AZ194" s="11"/>
      <c r="BA194" s="11"/>
      <c r="BB194" s="11"/>
      <c r="BC194" s="11"/>
      <c r="BD194" s="11">
        <f t="shared" ref="BD194:BE196" si="9">$D194</f>
        <v>137</v>
      </c>
      <c r="BE194" s="11">
        <f t="shared" si="9"/>
        <v>137</v>
      </c>
      <c r="BF194" s="11"/>
      <c r="BG194" s="11"/>
      <c r="BH194" s="11">
        <f t="shared" ref="BF193:BH194" si="10">$D194</f>
        <v>137</v>
      </c>
      <c r="BI194" s="11"/>
    </row>
    <row r="195" spans="1:61" ht="15.9" customHeight="1" x14ac:dyDescent="0.3">
      <c r="A195" s="36"/>
      <c r="B195" s="36">
        <v>191</v>
      </c>
      <c r="C195" s="36"/>
      <c r="D195" s="36">
        <v>137</v>
      </c>
      <c r="E195"/>
      <c r="F195" s="41"/>
      <c r="G195" s="42"/>
      <c r="H195" s="42"/>
      <c r="I195" s="36"/>
      <c r="J195" s="36"/>
      <c r="K195" s="36"/>
      <c r="L195" s="36"/>
      <c r="M195" s="11"/>
      <c r="N195" s="11">
        <f t="shared" si="0"/>
        <v>191</v>
      </c>
      <c r="O195" s="11"/>
      <c r="P195" s="11">
        <f t="shared" si="1"/>
        <v>191</v>
      </c>
      <c r="Q195" s="11"/>
      <c r="R195" s="11">
        <f t="shared" si="2"/>
        <v>191</v>
      </c>
      <c r="S195" s="11">
        <f t="shared" si="2"/>
        <v>191</v>
      </c>
      <c r="T195" s="11"/>
      <c r="U195" s="11"/>
      <c r="V195" s="11"/>
      <c r="W195" s="11">
        <f t="shared" si="3"/>
        <v>191</v>
      </c>
      <c r="X195" s="11">
        <f t="shared" si="3"/>
        <v>191</v>
      </c>
      <c r="Y195" s="11">
        <f t="shared" si="3"/>
        <v>191</v>
      </c>
      <c r="Z195" s="11"/>
      <c r="AA195" s="11"/>
      <c r="AB195" s="11"/>
      <c r="AC195" s="11"/>
      <c r="AD195" s="11"/>
      <c r="AE195" s="11">
        <f t="shared" si="4"/>
        <v>191</v>
      </c>
      <c r="AF195" s="11">
        <f t="shared" si="4"/>
        <v>191</v>
      </c>
      <c r="AG195" s="11"/>
      <c r="AH195" s="11">
        <f>$B195</f>
        <v>191</v>
      </c>
      <c r="AI195" s="11">
        <f t="shared" si="5"/>
        <v>191</v>
      </c>
      <c r="AJ195" s="11"/>
      <c r="AL195" s="11"/>
      <c r="AM195" s="11">
        <f t="shared" si="6"/>
        <v>137</v>
      </c>
      <c r="AN195" s="11"/>
      <c r="AO195" s="11"/>
      <c r="AP195" s="11"/>
      <c r="AQ195" s="11"/>
      <c r="AR195" s="11">
        <f t="shared" si="7"/>
        <v>137</v>
      </c>
      <c r="AS195" s="11"/>
      <c r="AT195" s="11"/>
      <c r="AU195" s="11"/>
      <c r="AV195" s="11">
        <f t="shared" si="8"/>
        <v>137</v>
      </c>
      <c r="AW195" s="11">
        <f t="shared" si="8"/>
        <v>137</v>
      </c>
      <c r="AX195" s="11"/>
      <c r="AY195" s="11"/>
      <c r="AZ195" s="11"/>
      <c r="BA195" s="11"/>
      <c r="BB195" s="11"/>
      <c r="BC195" s="11"/>
      <c r="BD195" s="11">
        <f t="shared" si="9"/>
        <v>137</v>
      </c>
      <c r="BE195" s="11">
        <f t="shared" si="9"/>
        <v>137</v>
      </c>
      <c r="BF195" s="11"/>
      <c r="BG195" s="11"/>
      <c r="BH195" s="11"/>
      <c r="BI195" s="11"/>
    </row>
    <row r="196" spans="1:61" ht="15.9" customHeight="1" x14ac:dyDescent="0.3">
      <c r="A196" s="36"/>
      <c r="B196" s="36">
        <v>191</v>
      </c>
      <c r="C196" s="36"/>
      <c r="D196" s="36">
        <v>137</v>
      </c>
      <c r="E196"/>
      <c r="F196" s="41"/>
      <c r="G196" s="42"/>
      <c r="H196" s="42"/>
      <c r="I196" s="36"/>
      <c r="J196" s="36"/>
      <c r="K196" s="36"/>
      <c r="L196" s="36"/>
      <c r="M196" s="11"/>
      <c r="N196" s="11">
        <f t="shared" si="0"/>
        <v>191</v>
      </c>
      <c r="O196" s="11"/>
      <c r="P196" s="11">
        <f t="shared" si="1"/>
        <v>191</v>
      </c>
      <c r="Q196" s="11"/>
      <c r="R196" s="11">
        <f t="shared" si="2"/>
        <v>191</v>
      </c>
      <c r="S196" s="11">
        <f t="shared" si="2"/>
        <v>191</v>
      </c>
      <c r="T196" s="11"/>
      <c r="U196" s="11"/>
      <c r="V196" s="11"/>
      <c r="W196" s="11">
        <f t="shared" si="3"/>
        <v>191</v>
      </c>
      <c r="X196" s="11">
        <f t="shared" si="3"/>
        <v>191</v>
      </c>
      <c r="Y196" s="11"/>
      <c r="Z196" s="11"/>
      <c r="AA196" s="11"/>
      <c r="AB196" s="11"/>
      <c r="AC196" s="11"/>
      <c r="AD196" s="11"/>
      <c r="AE196" s="11">
        <f t="shared" si="4"/>
        <v>191</v>
      </c>
      <c r="AF196" s="11">
        <f t="shared" si="4"/>
        <v>191</v>
      </c>
      <c r="AG196" s="11"/>
      <c r="AH196" s="11"/>
      <c r="AI196" s="11">
        <f t="shared" si="5"/>
        <v>191</v>
      </c>
      <c r="AJ196" s="11"/>
      <c r="AL196" s="11"/>
      <c r="AM196" s="11">
        <f t="shared" si="6"/>
        <v>137</v>
      </c>
      <c r="AN196" s="11"/>
      <c r="AO196" s="11"/>
      <c r="AP196" s="11"/>
      <c r="AQ196" s="11"/>
      <c r="AR196" s="11">
        <f t="shared" si="7"/>
        <v>137</v>
      </c>
      <c r="AS196" s="11"/>
      <c r="AT196" s="11"/>
      <c r="AU196" s="11"/>
      <c r="AV196" s="11">
        <f t="shared" si="8"/>
        <v>137</v>
      </c>
      <c r="AW196" s="11">
        <f t="shared" si="8"/>
        <v>137</v>
      </c>
      <c r="AX196" s="11"/>
      <c r="AY196" s="11"/>
      <c r="AZ196" s="11"/>
      <c r="BA196" s="11"/>
      <c r="BB196" s="11"/>
      <c r="BC196" s="11"/>
      <c r="BD196" s="11">
        <f t="shared" si="9"/>
        <v>137</v>
      </c>
      <c r="BE196" s="11">
        <f t="shared" si="9"/>
        <v>137</v>
      </c>
      <c r="BF196" s="11"/>
      <c r="BG196" s="11"/>
      <c r="BH196" s="11"/>
      <c r="BI196" s="11"/>
    </row>
    <row r="197" spans="1:61" ht="15.9" customHeight="1" x14ac:dyDescent="0.3">
      <c r="A197" s="36"/>
      <c r="B197" s="36">
        <v>191</v>
      </c>
      <c r="C197" s="36"/>
      <c r="D197" s="36">
        <v>137</v>
      </c>
      <c r="E197"/>
      <c r="F197" s="41"/>
      <c r="G197" s="42"/>
      <c r="H197" s="42"/>
      <c r="I197" s="36"/>
      <c r="J197" s="36"/>
      <c r="K197" s="36"/>
      <c r="L197" s="36"/>
      <c r="M197" s="11"/>
      <c r="N197" s="11">
        <f t="shared" si="0"/>
        <v>191</v>
      </c>
      <c r="O197" s="11"/>
      <c r="P197" s="11">
        <f t="shared" si="1"/>
        <v>191</v>
      </c>
      <c r="Q197" s="11"/>
      <c r="R197" s="11">
        <f t="shared" si="2"/>
        <v>191</v>
      </c>
      <c r="S197" s="11">
        <f t="shared" si="2"/>
        <v>191</v>
      </c>
      <c r="T197" s="11"/>
      <c r="U197" s="11"/>
      <c r="V197" s="11"/>
      <c r="W197" s="11">
        <f t="shared" si="3"/>
        <v>191</v>
      </c>
      <c r="X197" s="11">
        <f t="shared" si="3"/>
        <v>191</v>
      </c>
      <c r="Y197" s="11"/>
      <c r="Z197" s="11"/>
      <c r="AA197" s="11"/>
      <c r="AB197" s="11"/>
      <c r="AC197" s="11"/>
      <c r="AD197" s="11"/>
      <c r="AE197" s="11">
        <f t="shared" si="4"/>
        <v>191</v>
      </c>
      <c r="AF197" s="11">
        <f t="shared" si="4"/>
        <v>191</v>
      </c>
      <c r="AG197" s="11"/>
      <c r="AH197" s="11"/>
      <c r="AI197" s="11">
        <f t="shared" si="5"/>
        <v>191</v>
      </c>
      <c r="AJ197" s="11"/>
      <c r="AL197" s="11"/>
      <c r="AM197" s="11">
        <f t="shared" si="6"/>
        <v>137</v>
      </c>
      <c r="AN197" s="11"/>
      <c r="AO197" s="11"/>
      <c r="AP197" s="11"/>
      <c r="AQ197" s="11"/>
      <c r="AR197" s="11">
        <f>$D197</f>
        <v>137</v>
      </c>
      <c r="AS197" s="11"/>
      <c r="AT197" s="11"/>
      <c r="AU197" s="11"/>
      <c r="AV197" s="11">
        <f>$D197</f>
        <v>137</v>
      </c>
      <c r="AW197" s="11"/>
      <c r="AX197" s="11"/>
      <c r="AY197" s="11"/>
      <c r="AZ197" s="11"/>
      <c r="BA197" s="11"/>
      <c r="BB197" s="11"/>
      <c r="BC197" s="11"/>
      <c r="BD197" s="11">
        <f>$D197</f>
        <v>137</v>
      </c>
      <c r="BE197" s="11"/>
      <c r="BF197" s="11"/>
      <c r="BG197" s="11"/>
      <c r="BH197" s="11"/>
      <c r="BI197" s="11"/>
    </row>
    <row r="198" spans="1:61" ht="15.9" customHeight="1" x14ac:dyDescent="0.3">
      <c r="A198" s="36"/>
      <c r="B198" s="36">
        <v>191</v>
      </c>
      <c r="C198" s="36"/>
      <c r="D198" s="36"/>
      <c r="E198"/>
      <c r="F198" s="41"/>
      <c r="G198" s="42"/>
      <c r="H198" s="42"/>
      <c r="I198" s="36"/>
      <c r="J198" s="36"/>
      <c r="K198" s="36"/>
      <c r="L198" s="36"/>
      <c r="M198" s="11"/>
      <c r="N198" s="11">
        <f t="shared" si="0"/>
        <v>191</v>
      </c>
      <c r="O198" s="11"/>
      <c r="P198" s="11"/>
      <c r="Q198" s="11"/>
      <c r="R198" s="11"/>
      <c r="S198" s="11">
        <f t="shared" si="2"/>
        <v>191</v>
      </c>
      <c r="T198" s="11"/>
      <c r="U198" s="11"/>
      <c r="V198" s="11"/>
      <c r="W198" s="11">
        <f t="shared" si="3"/>
        <v>191</v>
      </c>
      <c r="X198" s="11">
        <f t="shared" si="3"/>
        <v>191</v>
      </c>
      <c r="Y198" s="11"/>
      <c r="Z198" s="11"/>
      <c r="AA198" s="11"/>
      <c r="AB198" s="11"/>
      <c r="AC198" s="11"/>
      <c r="AD198" s="11"/>
      <c r="AE198" s="11">
        <f t="shared" si="4"/>
        <v>191</v>
      </c>
      <c r="AF198" s="11">
        <f t="shared" si="4"/>
        <v>191</v>
      </c>
      <c r="AG198" s="11"/>
      <c r="AH198" s="11"/>
      <c r="AI198" s="11"/>
      <c r="AJ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</row>
    <row r="199" spans="1:61" ht="15.9" customHeight="1" x14ac:dyDescent="0.3">
      <c r="A199" s="36"/>
      <c r="B199" s="36">
        <v>191</v>
      </c>
      <c r="C199" s="36"/>
      <c r="D199" s="36"/>
      <c r="E199"/>
      <c r="F199" s="41"/>
      <c r="G199" s="42"/>
      <c r="H199" s="42"/>
      <c r="I199" s="36"/>
      <c r="J199" s="36"/>
      <c r="K199" s="36"/>
      <c r="L199" s="36"/>
      <c r="M199" s="11"/>
      <c r="N199" s="11">
        <f t="shared" si="0"/>
        <v>191</v>
      </c>
      <c r="O199" s="11"/>
      <c r="P199" s="11"/>
      <c r="Q199" s="11"/>
      <c r="R199" s="11"/>
      <c r="S199" s="11">
        <f t="shared" si="2"/>
        <v>191</v>
      </c>
      <c r="T199" s="11"/>
      <c r="U199" s="11"/>
      <c r="V199" s="11"/>
      <c r="W199" s="11">
        <f t="shared" si="3"/>
        <v>191</v>
      </c>
      <c r="X199" s="11"/>
      <c r="Y199" s="11"/>
      <c r="Z199" s="11"/>
      <c r="AA199" s="11"/>
      <c r="AB199" s="11"/>
      <c r="AC199" s="11"/>
      <c r="AD199" s="11"/>
      <c r="AE199" s="11">
        <f t="shared" si="4"/>
        <v>191</v>
      </c>
      <c r="AF199" s="11">
        <f t="shared" si="4"/>
        <v>191</v>
      </c>
      <c r="AG199" s="11"/>
      <c r="AH199" s="11"/>
      <c r="AI199" s="11"/>
      <c r="AJ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</row>
    <row r="200" spans="1:61" ht="15.9" customHeight="1" x14ac:dyDescent="0.3">
      <c r="A200" s="36"/>
      <c r="B200" s="36">
        <v>191</v>
      </c>
      <c r="C200" s="36"/>
      <c r="D200" s="36"/>
      <c r="E200"/>
      <c r="F200" s="41"/>
      <c r="G200" s="42"/>
      <c r="H200" s="42"/>
      <c r="I200" s="36"/>
      <c r="J200" s="36"/>
      <c r="K200" s="36"/>
      <c r="L200" s="36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>
        <f>$B200</f>
        <v>191</v>
      </c>
      <c r="AG200" s="11"/>
      <c r="AH200" s="11"/>
      <c r="AI200" s="11"/>
      <c r="AJ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</row>
    <row r="201" spans="1:61" ht="15.9" customHeight="1" x14ac:dyDescent="0.25">
      <c r="M201" s="20"/>
      <c r="O201" s="20"/>
      <c r="S201" s="20"/>
      <c r="U201" s="20"/>
      <c r="V201" s="20"/>
      <c r="W201" s="20"/>
      <c r="Y201" s="20"/>
      <c r="AB201" s="20"/>
      <c r="AE201" s="20"/>
      <c r="AF201" s="20"/>
      <c r="AG201" s="20"/>
      <c r="AH201" s="20"/>
      <c r="AI201" s="20"/>
      <c r="AN201" s="20"/>
      <c r="AR201" s="20"/>
      <c r="AS201" s="20"/>
      <c r="AV201" s="20"/>
      <c r="AW201" s="20"/>
      <c r="AX201" s="20"/>
      <c r="AY201" s="20"/>
      <c r="AZ201" s="20"/>
      <c r="BA201" s="20"/>
      <c r="BB201" s="20"/>
      <c r="BD201" s="20"/>
      <c r="BE201" s="20"/>
      <c r="BF201" s="20"/>
      <c r="BG201" s="20"/>
      <c r="BH201" s="20"/>
      <c r="BI201" s="20"/>
    </row>
    <row r="202" spans="1:61" ht="15.9" customHeight="1" x14ac:dyDescent="0.25">
      <c r="H202" s="27" t="s">
        <v>20</v>
      </c>
      <c r="M202" s="20"/>
      <c r="O202" s="20"/>
      <c r="S202" s="20"/>
      <c r="T202" s="20"/>
      <c r="U202" s="20"/>
      <c r="V202" s="20"/>
      <c r="W202" s="20"/>
      <c r="Y202" s="20"/>
      <c r="Z202" s="28">
        <f>SUM(SMALL(Z$4:Z$201,{9,10,11,12,13,14,15,16}))</f>
        <v>1100</v>
      </c>
      <c r="AB202" s="20"/>
      <c r="AC202" s="20"/>
      <c r="AD202" s="28">
        <f>SUM(SMALL(AD$4:AD$201,{9,10,11,12,13,14,15,16}))</f>
        <v>1008</v>
      </c>
      <c r="AE202" s="20"/>
      <c r="AF202" s="20"/>
      <c r="AG202" s="20"/>
      <c r="AH202" s="20"/>
      <c r="AI202" s="20"/>
      <c r="AL202" s="28">
        <f>SUM(SMALL(AL$4:AL$201,{5,6,7,8}))</f>
        <v>253</v>
      </c>
      <c r="AM202" s="20"/>
      <c r="AN202" s="20"/>
      <c r="AO202" s="20"/>
      <c r="AP202" s="20"/>
      <c r="AQ202" s="20"/>
      <c r="AR202" s="20"/>
      <c r="AS202" s="28">
        <f>SUM(SMALL(AS$4:AS$201,{5,6,7,8}))</f>
        <v>502</v>
      </c>
      <c r="AT202" s="20"/>
      <c r="AU202" s="28">
        <f>SUM(SMALL(AU$4:AU$201,{5,6,7,8}))</f>
        <v>270</v>
      </c>
      <c r="AV202" s="20"/>
      <c r="AW202" s="20"/>
      <c r="AX202" s="20"/>
      <c r="AY202" s="28">
        <f>SUM(SMALL(AY$4:AY$201,{5,6,7,8}))</f>
        <v>362</v>
      </c>
      <c r="AZ202" s="28">
        <f>SUM(SMALL(AZ$4:AZ$201,{5,6,7,8}))</f>
        <v>286</v>
      </c>
      <c r="BA202" s="20"/>
      <c r="BB202" s="20"/>
      <c r="BC202" s="28">
        <f>SUM(SMALL(BC$4:BC$201,{5,6,7,8}))</f>
        <v>321</v>
      </c>
      <c r="BD202" s="20"/>
      <c r="BE202" s="20"/>
      <c r="BF202" s="20"/>
      <c r="BG202" s="20"/>
      <c r="BI202" s="20"/>
    </row>
    <row r="203" spans="1:61" ht="15.9" customHeight="1" x14ac:dyDescent="0.25">
      <c r="M203" s="20"/>
      <c r="O203" s="20"/>
      <c r="S203" s="20"/>
      <c r="T203" s="20"/>
      <c r="U203" s="20"/>
      <c r="V203" s="20"/>
      <c r="W203" s="20"/>
      <c r="Y203" s="20"/>
      <c r="Z203" s="28">
        <f>COUNT(SMALL(Z$4:Z$201,{9,10,11,12,13,14,15,16}))</f>
        <v>8</v>
      </c>
      <c r="AB203" s="20"/>
      <c r="AC203" s="20"/>
      <c r="AD203" s="28">
        <f>COUNT(SMALL(AD$4:AD$201,{9,10,11,12,13,14,15,16}))</f>
        <v>8</v>
      </c>
      <c r="AE203" s="20"/>
      <c r="AF203" s="20"/>
      <c r="AG203" s="20"/>
      <c r="AH203" s="20"/>
      <c r="AI203" s="20"/>
      <c r="AL203" s="28">
        <f>COUNT(SMALL(AL$4:AL$201,{5,6,7,8}))</f>
        <v>4</v>
      </c>
      <c r="AM203" s="20"/>
      <c r="AN203" s="20"/>
      <c r="AO203" s="20"/>
      <c r="AP203" s="20"/>
      <c r="AQ203" s="20"/>
      <c r="AR203" s="20"/>
      <c r="AS203" s="28">
        <f>COUNT(SMALL(AS$4:AS$201,{5,6,7,8}))</f>
        <v>4</v>
      </c>
      <c r="AT203" s="20"/>
      <c r="AU203" s="28">
        <f>COUNT(SMALL(AU$4:AU$201,{5,6,7,8}))</f>
        <v>4</v>
      </c>
      <c r="AV203" s="20"/>
      <c r="AW203" s="20"/>
      <c r="AX203" s="20"/>
      <c r="AY203" s="28">
        <f>COUNT(SMALL(AY$4:AY$201,{5,6,7,8}))</f>
        <v>4</v>
      </c>
      <c r="AZ203" s="28">
        <f>COUNT(SMALL(AZ$4:AZ$201,{5,6,7,8}))</f>
        <v>4</v>
      </c>
      <c r="BA203" s="20"/>
      <c r="BB203" s="20"/>
      <c r="BC203" s="28">
        <f>COUNT(SMALL(BC$4:BC$201,{5,6,7,8}))</f>
        <v>4</v>
      </c>
      <c r="BD203" s="20"/>
      <c r="BE203" s="20"/>
      <c r="BF203" s="20"/>
      <c r="BG203" s="20"/>
      <c r="BI203" s="20"/>
    </row>
    <row r="204" spans="1:61" ht="15.9" customHeight="1" x14ac:dyDescent="0.25">
      <c r="S204" s="20"/>
      <c r="Y204" s="20"/>
      <c r="Z204" s="20"/>
      <c r="AE204" s="20"/>
      <c r="AN204" s="20"/>
      <c r="AO204" s="20"/>
      <c r="AP204" s="20"/>
      <c r="AQ204" s="20"/>
      <c r="AV204" s="20"/>
      <c r="AX204" s="20"/>
      <c r="AZ204" s="20"/>
      <c r="BA204" s="20"/>
      <c r="BB204" s="20"/>
      <c r="BI204" s="20"/>
    </row>
    <row r="205" spans="1:61" ht="15.9" customHeight="1" x14ac:dyDescent="0.25">
      <c r="H205" s="29" t="s">
        <v>21</v>
      </c>
      <c r="O205" s="20"/>
      <c r="S205" s="20"/>
      <c r="T205" s="20"/>
      <c r="Y205" s="20"/>
      <c r="Z205" s="20"/>
      <c r="AB205" s="20"/>
      <c r="AC205" s="20"/>
      <c r="AD205" s="20"/>
      <c r="AE205" s="20"/>
      <c r="AL205" s="30">
        <f>SUM(SMALL(AL$4:AL$201,{9,10,11,12}))</f>
        <v>455</v>
      </c>
      <c r="AN205" s="20"/>
      <c r="AO205" s="20"/>
      <c r="AP205" s="20"/>
      <c r="AQ205" s="20"/>
      <c r="AR205" s="20"/>
      <c r="AS205" s="20"/>
      <c r="AT205" s="20"/>
      <c r="AU205" s="20"/>
      <c r="AV205" s="20"/>
      <c r="AY205" s="20"/>
      <c r="AZ205" s="30">
        <f>SUM(SMALL(AZ$4:AZ$201,{9,10,11,12}))</f>
        <v>462</v>
      </c>
      <c r="BA205" s="20"/>
      <c r="BB205" s="20"/>
      <c r="BC205" s="20"/>
      <c r="BF205" s="20"/>
      <c r="BG205" s="20"/>
      <c r="BH205" s="20"/>
      <c r="BI205" s="20"/>
    </row>
    <row r="206" spans="1:61" ht="15.9" customHeight="1" x14ac:dyDescent="0.25">
      <c r="O206" s="20"/>
      <c r="S206" s="20"/>
      <c r="T206" s="20"/>
      <c r="Y206" s="20"/>
      <c r="Z206" s="20"/>
      <c r="AB206" s="20"/>
      <c r="AC206" s="20"/>
      <c r="AD206" s="20"/>
      <c r="AE206" s="20"/>
      <c r="AL206" s="30">
        <f>COUNT(SMALL(AL$4:AL$201,{9,10,11,12}))</f>
        <v>4</v>
      </c>
      <c r="AN206" s="20"/>
      <c r="AO206" s="20"/>
      <c r="AP206" s="20"/>
      <c r="AQ206" s="20"/>
      <c r="AR206" s="20"/>
      <c r="AS206" s="20"/>
      <c r="AT206" s="20"/>
      <c r="AU206" s="20"/>
      <c r="AV206" s="20"/>
      <c r="AY206" s="20"/>
      <c r="AZ206" s="30">
        <f>COUNT(SMALL(AZ$4:AZ$201,{9,10,11,12}))</f>
        <v>4</v>
      </c>
      <c r="BA206" s="20"/>
      <c r="BB206" s="20"/>
      <c r="BC206" s="20"/>
      <c r="BF206" s="20"/>
      <c r="BG206" s="20"/>
      <c r="BH206" s="20"/>
      <c r="BI206" s="20"/>
    </row>
    <row r="207" spans="1:61" ht="15.9" customHeight="1" x14ac:dyDescent="0.25">
      <c r="S207" s="20"/>
      <c r="U207" s="20"/>
      <c r="V207" s="20"/>
      <c r="AB207" s="20"/>
      <c r="AE207" s="20"/>
      <c r="AR207" s="20"/>
      <c r="AS207" s="20"/>
      <c r="AV207" s="20"/>
      <c r="AX207" s="20"/>
      <c r="AZ207" s="20"/>
      <c r="BA207" s="20"/>
      <c r="BB207" s="20"/>
      <c r="BC207" s="20"/>
      <c r="BF207" s="20"/>
      <c r="BG207" s="20"/>
    </row>
    <row r="208" spans="1:61" ht="15.9" customHeight="1" x14ac:dyDescent="0.25">
      <c r="H208" s="22" t="s">
        <v>22</v>
      </c>
      <c r="S208" s="20"/>
      <c r="U208" s="20"/>
      <c r="V208" s="20"/>
      <c r="AB208" s="20"/>
      <c r="AD208" s="20"/>
      <c r="AE208" s="20"/>
      <c r="AN208" s="20"/>
      <c r="AR208" s="20"/>
      <c r="AS208" s="20"/>
      <c r="AV208" s="20"/>
      <c r="AX208" s="20"/>
      <c r="AZ208" s="20"/>
      <c r="BA208" s="20"/>
      <c r="BB208" s="20"/>
      <c r="BC208" s="20"/>
      <c r="BD208" s="20"/>
      <c r="BE208" s="20"/>
      <c r="BF208" s="20"/>
      <c r="BG208" s="20"/>
    </row>
    <row r="209" spans="1:61" ht="15.9" customHeight="1" x14ac:dyDescent="0.25">
      <c r="M209" s="20"/>
      <c r="S209" s="20"/>
      <c r="Y209" s="20"/>
      <c r="Z209" s="20"/>
      <c r="AC209" s="20"/>
      <c r="AD209" s="20"/>
      <c r="AE209" s="20"/>
      <c r="AF209" s="20"/>
      <c r="AG209" s="20"/>
      <c r="AH209" s="20"/>
      <c r="AI209" s="20"/>
      <c r="AJ209" s="20"/>
      <c r="AM209" s="20"/>
      <c r="AN209" s="20"/>
      <c r="AO209" s="20"/>
      <c r="AP209" s="20"/>
      <c r="AQ209" s="20"/>
      <c r="AR209" s="20"/>
      <c r="AS209" s="20"/>
      <c r="AV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</row>
    <row r="210" spans="1:61" ht="15.9" customHeight="1" x14ac:dyDescent="0.25">
      <c r="AE210" s="20"/>
    </row>
    <row r="211" spans="1:61" ht="15.9" customHeight="1" x14ac:dyDescent="0.25">
      <c r="M211" s="26">
        <f>INT(COUNTA(M4:M201)/8)</f>
        <v>1</v>
      </c>
      <c r="N211" s="26">
        <f>INT(COUNTA(N4:N201)/8)</f>
        <v>1</v>
      </c>
      <c r="O211" s="26">
        <f>INT(COUNTA(O4:O201)/8)</f>
        <v>1</v>
      </c>
      <c r="P211" s="26">
        <f>INT(COUNTA(P4:P201)/8)</f>
        <v>1</v>
      </c>
      <c r="Q211" s="26">
        <f>INT(COUNTA(Q4:Q201)/8)</f>
        <v>1</v>
      </c>
      <c r="R211" s="26">
        <f>INT(COUNTA(R4:R201)/8)</f>
        <v>1</v>
      </c>
      <c r="S211" s="26">
        <f>INT(COUNTA(S4:S201)/8)</f>
        <v>1</v>
      </c>
      <c r="T211" s="26">
        <f>INT(COUNTA(T4:T201)/8)</f>
        <v>1</v>
      </c>
      <c r="U211" s="26">
        <f>INT(COUNTA(U4:U201)/8)</f>
        <v>1</v>
      </c>
      <c r="V211" s="26">
        <f>INT(COUNTA(V4:V201)/8)</f>
        <v>1</v>
      </c>
      <c r="W211" s="26">
        <f>INT(COUNTA(W4:W201)/8)</f>
        <v>1</v>
      </c>
      <c r="X211" s="26">
        <f>INT(COUNTA(X4:X201)/8)</f>
        <v>1</v>
      </c>
      <c r="Y211" s="26">
        <f>INT(COUNTA(Y4:Y201)/8)</f>
        <v>1</v>
      </c>
      <c r="Z211" s="26">
        <f>INT(COUNTA(Z4:Z201)/8)</f>
        <v>2</v>
      </c>
      <c r="AA211" s="26">
        <f>INT(COUNTA(AA4:AA201)/8)</f>
        <v>1</v>
      </c>
      <c r="AB211" s="26">
        <f>INT(COUNTA(AB4:AB201)/8)</f>
        <v>1</v>
      </c>
      <c r="AC211" s="26">
        <f>INT(COUNTA(AC4:AC201)/8)</f>
        <v>1</v>
      </c>
      <c r="AD211" s="26">
        <f>INT(COUNTA(AD4:AD201)/8)</f>
        <v>2</v>
      </c>
      <c r="AE211" s="26">
        <f>INT(COUNTA(AE4:AE201)/8)</f>
        <v>1</v>
      </c>
      <c r="AF211" s="26">
        <f>INT(COUNTA(AF4:AF201)/8)</f>
        <v>1</v>
      </c>
      <c r="AG211" s="26">
        <f>INT(COUNTA(AG4:AG201)/8)</f>
        <v>1</v>
      </c>
      <c r="AH211" s="26">
        <f>INT(COUNTA(AH4:AH201)/8)</f>
        <v>1</v>
      </c>
      <c r="AI211" s="26">
        <f>INT(COUNTA(AI4:AI201)/8)</f>
        <v>1</v>
      </c>
      <c r="AJ211" s="26">
        <f>INT(COUNTA(AJ4:AJ201)/8)</f>
        <v>1</v>
      </c>
      <c r="AL211" s="26">
        <f>INT(COUNTA(AL4:AL201)/4)</f>
        <v>3</v>
      </c>
      <c r="AM211" s="26">
        <f>INT(COUNTA(AM4:AM201)/4)</f>
        <v>1</v>
      </c>
      <c r="AN211" s="26">
        <f>INT(COUNTA(AN4:AN201)/4)</f>
        <v>1</v>
      </c>
      <c r="AO211" s="26">
        <f>INT(COUNTA(AO4:AO201)/4)</f>
        <v>1</v>
      </c>
      <c r="AP211" s="26">
        <f>INT(COUNTA(AP4:AP201)/4)</f>
        <v>1</v>
      </c>
      <c r="AQ211" s="26">
        <f>INT(COUNTA(AQ4:AQ201)/4)</f>
        <v>1</v>
      </c>
      <c r="AR211" s="26">
        <f>INT(COUNTA(AR4:AR201)/4)</f>
        <v>1</v>
      </c>
      <c r="AS211" s="26">
        <f>INT(COUNTA(AS4:AS201)/4)</f>
        <v>2</v>
      </c>
      <c r="AT211" s="26">
        <f>INT(COUNTA(AT4:AT201)/4)</f>
        <v>1</v>
      </c>
      <c r="AU211" s="26">
        <f>INT(COUNTA(AU4:AU201)/4)</f>
        <v>2</v>
      </c>
      <c r="AV211" s="26">
        <f>INT(COUNTA(AV4:AV201)/4)</f>
        <v>1</v>
      </c>
      <c r="AW211" s="26">
        <f>INT(COUNTA(AW4:AW201)/4)</f>
        <v>1</v>
      </c>
      <c r="AX211" s="26">
        <f>INT(COUNTA(AX4:AX201)/4)</f>
        <v>1</v>
      </c>
      <c r="AY211" s="26">
        <f>INT(COUNTA(AY4:AY201)/4)</f>
        <v>2</v>
      </c>
      <c r="AZ211" s="26">
        <f>INT(COUNTA(AZ4:AZ201)/4)</f>
        <v>3</v>
      </c>
      <c r="BA211" s="26">
        <f>INT(COUNTA(BA4:BA201)/4)</f>
        <v>1</v>
      </c>
      <c r="BB211" s="26">
        <f>INT(COUNTA(BB4:BB201)/4)</f>
        <v>1</v>
      </c>
      <c r="BC211" s="26">
        <f>INT(COUNTA(BC4:BC201)/4)</f>
        <v>2</v>
      </c>
      <c r="BD211" s="26">
        <f>INT(COUNTA(BD4:BD201)/4)</f>
        <v>1</v>
      </c>
      <c r="BE211" s="26">
        <f>INT(COUNTA(BE4:BE201)/4)</f>
        <v>1</v>
      </c>
      <c r="BF211" s="26">
        <f>INT(COUNTA(BF4:BF201)/4)</f>
        <v>2</v>
      </c>
      <c r="BG211" s="26">
        <f>INT(COUNTA(BG4:BG201)/4)</f>
        <v>1</v>
      </c>
      <c r="BH211" s="26">
        <f>INT(COUNTA(BH4:BH201)/4)</f>
        <v>1</v>
      </c>
      <c r="BI211" s="26">
        <f>INT(COUNTA(BI4:BI201)/4)</f>
        <v>1</v>
      </c>
    </row>
    <row r="215" spans="1:61" ht="15.9" customHeight="1" x14ac:dyDescent="0.25">
      <c r="A215" s="3" t="s">
        <v>9</v>
      </c>
      <c r="B215" s="33" t="s">
        <v>1</v>
      </c>
    </row>
    <row r="216" spans="1:61" ht="15.9" customHeight="1" x14ac:dyDescent="0.25">
      <c r="A216" s="26" t="s">
        <v>33</v>
      </c>
      <c r="B216" s="20">
        <f>COUNTIF(J:J,A216)</f>
        <v>12</v>
      </c>
    </row>
    <row r="217" spans="1:61" ht="15.9" customHeight="1" x14ac:dyDescent="0.25">
      <c r="A217" s="26" t="s">
        <v>23</v>
      </c>
      <c r="B217" s="20">
        <f>COUNTIF(J:J,A217)</f>
        <v>2</v>
      </c>
    </row>
    <row r="218" spans="1:61" ht="15.9" customHeight="1" x14ac:dyDescent="0.25">
      <c r="A218" s="26" t="s">
        <v>34</v>
      </c>
      <c r="B218" s="20">
        <f>COUNTIF(J:J,A218)</f>
        <v>7</v>
      </c>
    </row>
    <row r="219" spans="1:61" ht="15.9" customHeight="1" x14ac:dyDescent="0.25">
      <c r="A219" s="26" t="s">
        <v>70</v>
      </c>
      <c r="B219" s="20">
        <f>COUNTIF(J:J,A219)</f>
        <v>4</v>
      </c>
    </row>
    <row r="220" spans="1:61" ht="15.9" customHeight="1" x14ac:dyDescent="0.25">
      <c r="A220" s="26" t="s">
        <v>71</v>
      </c>
      <c r="B220" s="20">
        <f>COUNTIF(J:J,A220)</f>
        <v>10</v>
      </c>
    </row>
    <row r="221" spans="1:61" ht="15.9" customHeight="1" x14ac:dyDescent="0.25">
      <c r="A221" s="26" t="s">
        <v>49</v>
      </c>
      <c r="B221" s="20">
        <f>COUNTIF(J:J,A221)</f>
        <v>4</v>
      </c>
    </row>
    <row r="222" spans="1:61" ht="15.9" customHeight="1" x14ac:dyDescent="0.25">
      <c r="A222" s="26" t="s">
        <v>55</v>
      </c>
      <c r="B222" s="20">
        <f>COUNTIF(J:J,A222)</f>
        <v>2</v>
      </c>
    </row>
    <row r="223" spans="1:61" ht="15.9" customHeight="1" x14ac:dyDescent="0.25">
      <c r="A223" s="26" t="s">
        <v>35</v>
      </c>
      <c r="B223" s="20">
        <f>COUNTIF(J:J,A223)</f>
        <v>11</v>
      </c>
    </row>
    <row r="224" spans="1:61" ht="15.9" customHeight="1" x14ac:dyDescent="0.25">
      <c r="A224" s="26" t="s">
        <v>36</v>
      </c>
      <c r="B224" s="20">
        <f>COUNTIF(J:J,A224)</f>
        <v>9</v>
      </c>
    </row>
    <row r="225" spans="1:2" ht="15.9" customHeight="1" x14ac:dyDescent="0.25">
      <c r="A225" s="26" t="s">
        <v>479</v>
      </c>
      <c r="B225" s="20">
        <f>COUNTIF(J:J,A225)</f>
        <v>13</v>
      </c>
    </row>
    <row r="226" spans="1:2" ht="15.9" customHeight="1" x14ac:dyDescent="0.25">
      <c r="A226" s="26" t="s">
        <v>24</v>
      </c>
      <c r="B226" s="20">
        <f>COUNTIF(J:J,A226)</f>
        <v>2</v>
      </c>
    </row>
    <row r="227" spans="1:2" ht="15.9" customHeight="1" x14ac:dyDescent="0.25">
      <c r="A227" s="26" t="s">
        <v>62</v>
      </c>
      <c r="B227" s="20">
        <f>COUNTIF(J:J,A227)</f>
        <v>3</v>
      </c>
    </row>
    <row r="228" spans="1:2" ht="15.9" customHeight="1" x14ac:dyDescent="0.25">
      <c r="A228" s="26" t="s">
        <v>61</v>
      </c>
      <c r="B228" s="20">
        <f>COUNTIF(J:J,A228)</f>
        <v>6</v>
      </c>
    </row>
    <row r="229" spans="1:2" ht="15.9" customHeight="1" x14ac:dyDescent="0.25">
      <c r="A229" s="26" t="s">
        <v>67</v>
      </c>
      <c r="B229" s="20">
        <f>COUNTIF(J:J,A229)</f>
        <v>17</v>
      </c>
    </row>
    <row r="230" spans="1:2" ht="15.9" customHeight="1" x14ac:dyDescent="0.25">
      <c r="A230" s="26" t="s">
        <v>37</v>
      </c>
      <c r="B230" s="20">
        <f>COUNTIF(J:J,A230)</f>
        <v>14</v>
      </c>
    </row>
    <row r="231" spans="1:2" ht="15.9" customHeight="1" x14ac:dyDescent="0.25">
      <c r="A231" s="26" t="s">
        <v>25</v>
      </c>
      <c r="B231" s="20">
        <f>COUNTIF(J:J,A231)</f>
        <v>8</v>
      </c>
    </row>
    <row r="232" spans="1:2" ht="15.9" customHeight="1" x14ac:dyDescent="0.25">
      <c r="A232" s="26" t="s">
        <v>26</v>
      </c>
      <c r="B232" s="20">
        <f>COUNTIF(J:J,A232)</f>
        <v>11</v>
      </c>
    </row>
    <row r="233" spans="1:2" ht="15.9" customHeight="1" x14ac:dyDescent="0.25">
      <c r="A233" s="26" t="s">
        <v>38</v>
      </c>
      <c r="B233" s="20">
        <f>COUNTIF(J:J,A233)</f>
        <v>17</v>
      </c>
    </row>
    <row r="234" spans="1:2" ht="15.9" customHeight="1" x14ac:dyDescent="0.25">
      <c r="A234" s="26" t="s">
        <v>52</v>
      </c>
      <c r="B234" s="20">
        <f>COUNTIF(J:J,A234)</f>
        <v>2</v>
      </c>
    </row>
    <row r="235" spans="1:2" ht="15.9" customHeight="1" x14ac:dyDescent="0.25">
      <c r="A235" s="26" t="s">
        <v>480</v>
      </c>
      <c r="B235" s="20">
        <f>COUNTIF(J:J,A235)</f>
        <v>1</v>
      </c>
    </row>
    <row r="236" spans="1:2" ht="15.9" customHeight="1" x14ac:dyDescent="0.25">
      <c r="A236" s="26" t="s">
        <v>59</v>
      </c>
      <c r="B236" s="20">
        <f>COUNTIF(J:J,A236)</f>
        <v>14</v>
      </c>
    </row>
    <row r="237" spans="1:2" ht="15.9" customHeight="1" x14ac:dyDescent="0.25">
      <c r="A237" s="26" t="s">
        <v>27</v>
      </c>
      <c r="B237" s="20">
        <f>COUNTIF(J:J,A237)</f>
        <v>6</v>
      </c>
    </row>
    <row r="238" spans="1:2" ht="15.9" customHeight="1" x14ac:dyDescent="0.25">
      <c r="A238" s="26" t="s">
        <v>63</v>
      </c>
      <c r="B238" s="20">
        <f>COUNTIF(J:J,A238)</f>
        <v>4</v>
      </c>
    </row>
    <row r="239" spans="1:2" ht="15.9" customHeight="1" x14ac:dyDescent="0.25">
      <c r="A239" s="26" t="s">
        <v>65</v>
      </c>
      <c r="B239" s="20">
        <f>COUNTIF(J:J,A239)</f>
        <v>11</v>
      </c>
    </row>
    <row r="240" spans="1:2" ht="15.9" customHeight="1" x14ac:dyDescent="0.25">
      <c r="B240" s="2">
        <f>SUM(B216:B239)</f>
        <v>190</v>
      </c>
    </row>
  </sheetData>
  <sortState xmlns:xlrd2="http://schemas.microsoft.com/office/spreadsheetml/2017/richdata2" ref="A4:BI193">
    <sortCondition ref="A4:A193"/>
  </sortState>
  <phoneticPr fontId="0" type="noConversion"/>
  <conditionalFormatting sqref="E4:E40 E157:E158 E160:E189 E191:E192 E42:E155">
    <cfRule type="duplicateValues" dxfId="9" priority="6"/>
  </conditionalFormatting>
  <conditionalFormatting sqref="E156">
    <cfRule type="duplicateValues" dxfId="8" priority="5"/>
  </conditionalFormatting>
  <conditionalFormatting sqref="E159">
    <cfRule type="duplicateValues" dxfId="7" priority="4"/>
  </conditionalFormatting>
  <conditionalFormatting sqref="E190">
    <cfRule type="duplicateValues" dxfId="6" priority="3"/>
  </conditionalFormatting>
  <conditionalFormatting sqref="E193">
    <cfRule type="duplicateValues" dxfId="5" priority="2"/>
  </conditionalFormatting>
  <conditionalFormatting sqref="E41">
    <cfRule type="duplicateValues" dxfId="4" priority="1"/>
  </conditionalFormatting>
  <pageMargins left="0.75" right="0.75" top="1.1399999999999999" bottom="1.3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I393"/>
  <sheetViews>
    <sheetView zoomScale="85" zoomScaleNormal="85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C3" sqref="C3"/>
    </sheetView>
  </sheetViews>
  <sheetFormatPr defaultColWidth="9.109375" defaultRowHeight="15.9" customHeight="1" x14ac:dyDescent="0.25"/>
  <cols>
    <col min="1" max="1" width="7.109375" style="20" customWidth="1"/>
    <col min="2" max="2" width="6.33203125" style="20" bestFit="1" customWidth="1"/>
    <col min="3" max="3" width="7.21875" style="20" bestFit="1" customWidth="1"/>
    <col min="4" max="4" width="5.33203125" style="20" bestFit="1" customWidth="1"/>
    <col min="5" max="5" width="5.88671875" style="20" bestFit="1" customWidth="1"/>
    <col min="6" max="6" width="7.88671875" style="20" customWidth="1"/>
    <col min="7" max="7" width="12.6640625" style="20" bestFit="1" customWidth="1"/>
    <col min="8" max="8" width="17.33203125" style="20" bestFit="1" customWidth="1"/>
    <col min="9" max="9" width="6" style="26" customWidth="1"/>
    <col min="10" max="11" width="6.5546875" style="26" customWidth="1"/>
    <col min="12" max="12" width="5.44140625" style="26" bestFit="1" customWidth="1"/>
    <col min="13" max="13" width="6.33203125" style="26" bestFit="1" customWidth="1"/>
    <col min="14" max="14" width="5.109375" style="26" bestFit="1" customWidth="1"/>
    <col min="15" max="15" width="6.21875" style="26" bestFit="1" customWidth="1"/>
    <col min="16" max="21" width="5.109375" style="26" bestFit="1" customWidth="1"/>
    <col min="22" max="22" width="5.109375" style="26" customWidth="1"/>
    <col min="23" max="25" width="5.109375" style="26" bestFit="1" customWidth="1"/>
    <col min="26" max="26" width="6.109375" style="26" bestFit="1" customWidth="1"/>
    <col min="27" max="27" width="6.33203125" style="26" bestFit="1" customWidth="1"/>
    <col min="28" max="31" width="5.109375" style="26" bestFit="1" customWidth="1"/>
    <col min="32" max="32" width="5.109375" style="26" customWidth="1"/>
    <col min="33" max="34" width="5.109375" style="26" bestFit="1" customWidth="1"/>
    <col min="35" max="35" width="5.21875" style="26" bestFit="1" customWidth="1"/>
    <col min="36" max="36" width="5.109375" style="26" bestFit="1" customWidth="1"/>
    <col min="37" max="37" width="1.6640625" style="26" customWidth="1"/>
    <col min="38" max="39" width="6.33203125" style="26" bestFit="1" customWidth="1"/>
    <col min="40" max="40" width="7.6640625" style="26" customWidth="1"/>
    <col min="41" max="44" width="6.33203125" style="26" customWidth="1"/>
    <col min="45" max="45" width="6" style="26" bestFit="1" customWidth="1"/>
    <col min="46" max="46" width="6.44140625" style="26" bestFit="1" customWidth="1"/>
    <col min="47" max="47" width="6.44140625" style="26" customWidth="1"/>
    <col min="48" max="48" width="6.33203125" style="26" bestFit="1" customWidth="1"/>
    <col min="49" max="50" width="6.33203125" style="26" customWidth="1"/>
    <col min="51" max="51" width="6.33203125" style="26" bestFit="1" customWidth="1"/>
    <col min="52" max="52" width="7.6640625" style="26" customWidth="1"/>
    <col min="53" max="54" width="6.44140625" style="26" bestFit="1" customWidth="1"/>
    <col min="55" max="55" width="6.33203125" style="26" bestFit="1" customWidth="1"/>
    <col min="56" max="58" width="6.33203125" style="26" customWidth="1"/>
    <col min="59" max="61" width="6" style="26" bestFit="1" customWidth="1"/>
    <col min="62" max="16384" width="9.109375" style="20"/>
  </cols>
  <sheetData>
    <row r="1" spans="1:61" ht="55.8" customHeight="1" x14ac:dyDescent="0.25">
      <c r="A1" s="2"/>
      <c r="B1" s="47" t="s">
        <v>475</v>
      </c>
      <c r="C1" s="4"/>
      <c r="D1" s="4"/>
      <c r="E1" s="4"/>
      <c r="F1" s="4"/>
      <c r="G1" s="4"/>
      <c r="H1" s="4"/>
      <c r="I1" s="4"/>
      <c r="J1" s="4"/>
      <c r="K1" s="4"/>
      <c r="L1" s="4"/>
      <c r="M1" s="3" t="s">
        <v>33</v>
      </c>
      <c r="N1" s="3" t="s">
        <v>23</v>
      </c>
      <c r="O1" s="3" t="s">
        <v>34</v>
      </c>
      <c r="P1" s="3" t="s">
        <v>70</v>
      </c>
      <c r="Q1" s="3" t="s">
        <v>71</v>
      </c>
      <c r="R1" s="3" t="s">
        <v>49</v>
      </c>
      <c r="S1" s="3" t="s">
        <v>55</v>
      </c>
      <c r="T1" s="3" t="s">
        <v>35</v>
      </c>
      <c r="U1" s="3" t="s">
        <v>36</v>
      </c>
      <c r="V1" s="3" t="s">
        <v>479</v>
      </c>
      <c r="W1" s="3" t="s">
        <v>24</v>
      </c>
      <c r="X1" s="3" t="s">
        <v>62</v>
      </c>
      <c r="Y1" s="3" t="s">
        <v>61</v>
      </c>
      <c r="Z1" s="3" t="s">
        <v>67</v>
      </c>
      <c r="AA1" s="3" t="s">
        <v>37</v>
      </c>
      <c r="AB1" s="3" t="s">
        <v>25</v>
      </c>
      <c r="AC1" s="3" t="s">
        <v>26</v>
      </c>
      <c r="AD1" s="3" t="s">
        <v>38</v>
      </c>
      <c r="AE1" s="3" t="s">
        <v>52</v>
      </c>
      <c r="AF1" s="3" t="s">
        <v>480</v>
      </c>
      <c r="AG1" s="3" t="s">
        <v>59</v>
      </c>
      <c r="AH1" s="3" t="s">
        <v>27</v>
      </c>
      <c r="AI1" s="3" t="s">
        <v>63</v>
      </c>
      <c r="AJ1" s="3" t="s">
        <v>65</v>
      </c>
      <c r="AK1" s="3"/>
      <c r="AL1" s="3" t="s">
        <v>33</v>
      </c>
      <c r="AM1" s="3" t="s">
        <v>23</v>
      </c>
      <c r="AN1" s="3" t="s">
        <v>34</v>
      </c>
      <c r="AO1" s="3" t="s">
        <v>70</v>
      </c>
      <c r="AP1" s="3" t="s">
        <v>71</v>
      </c>
      <c r="AQ1" s="3" t="s">
        <v>49</v>
      </c>
      <c r="AR1" s="3" t="s">
        <v>55</v>
      </c>
      <c r="AS1" s="3" t="s">
        <v>35</v>
      </c>
      <c r="AT1" s="3" t="s">
        <v>36</v>
      </c>
      <c r="AU1" s="3" t="s">
        <v>479</v>
      </c>
      <c r="AV1" s="3" t="s">
        <v>24</v>
      </c>
      <c r="AW1" s="3" t="s">
        <v>62</v>
      </c>
      <c r="AX1" s="3" t="s">
        <v>61</v>
      </c>
      <c r="AY1" s="3" t="s">
        <v>67</v>
      </c>
      <c r="AZ1" s="3" t="s">
        <v>37</v>
      </c>
      <c r="BA1" s="3" t="s">
        <v>25</v>
      </c>
      <c r="BB1" s="3" t="s">
        <v>26</v>
      </c>
      <c r="BC1" s="3" t="s">
        <v>38</v>
      </c>
      <c r="BD1" s="3" t="s">
        <v>52</v>
      </c>
      <c r="BE1" s="3" t="s">
        <v>480</v>
      </c>
      <c r="BF1" s="3" t="s">
        <v>59</v>
      </c>
      <c r="BG1" s="3" t="s">
        <v>27</v>
      </c>
      <c r="BH1" s="3" t="s">
        <v>63</v>
      </c>
      <c r="BI1" s="3" t="s">
        <v>65</v>
      </c>
    </row>
    <row r="2" spans="1:61" ht="15.9" customHeight="1" x14ac:dyDescent="0.25">
      <c r="A2" s="4" t="str">
        <f>Team!A2</f>
        <v>Mob Match - WGC 6k - Thursday 9th July 2026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>
        <f>SUM(SMALL(M$4:M$354,{1,2,3,4,5,6,7,8,9,10,11,12}))</f>
        <v>1775</v>
      </c>
      <c r="N2" s="5">
        <f>SUM(SMALL(N$4:N$354,{1,2,3,4,5,6,7,8,9,10,11,12}))</f>
        <v>3975</v>
      </c>
      <c r="O2" s="5">
        <f>SUM(SMALL(O$4:O$354,{1,2,3,4,5,6,7,8,9,10,11,12}))</f>
        <v>714</v>
      </c>
      <c r="P2" s="5">
        <f>SUM(SMALL(P$4:P$354,{1,2,3,4,5,6,7,8,9,10,11,12}))</f>
        <v>2517</v>
      </c>
      <c r="Q2" s="5">
        <f>SUM(SMALL(Q$4:Q$354,{1,2,3,4,5,6,7,8,9,10,11,12}))</f>
        <v>1542</v>
      </c>
      <c r="R2" s="5">
        <f>SUM(SMALL(R$4:R$354,{1,2,3,4,5,6,7,8,9,10,11,12}))</f>
        <v>3154</v>
      </c>
      <c r="S2" s="5">
        <f>SUM(SMALL(S$4:S$354,{1,2,3,4,5,6,7,8,9,10,11,12}))</f>
        <v>3760</v>
      </c>
      <c r="T2" s="5">
        <f>SUM(SMALL(T$4:T$354,{1,2,3,4,5,6,7,8,9,10,11,12}))</f>
        <v>1129</v>
      </c>
      <c r="U2" s="5">
        <f>SUM(SMALL(U$4:U$354,{1,2,3,4,5,6,7,8,9,10,11,12}))</f>
        <v>537</v>
      </c>
      <c r="V2" s="5">
        <f>SUM(SMALL(V$4:V$354,{1,2,3,4,5,6,7,8,9,10,11,12}))</f>
        <v>1524</v>
      </c>
      <c r="W2" s="5">
        <f>SUM(SMALL(W$4:W$354,{1,2,3,4,5,6,7,8,9,10,11,12}))</f>
        <v>3698</v>
      </c>
      <c r="X2" s="5">
        <f>SUM(SMALL(X$4:X$354,{1,2,3,4,5,6,7,8,9,10,11,12}))</f>
        <v>2416</v>
      </c>
      <c r="Y2" s="5">
        <f>SUM(SMALL(Y$4:Y$354,{1,2,3,4,5,6,7,8,9,10,11,12}))</f>
        <v>2855</v>
      </c>
      <c r="Z2" s="5">
        <f>SUM(SMALL(Z$4:Z$354,{1,2,3,4,5,6,7,8,9,10,11,12}))</f>
        <v>2047</v>
      </c>
      <c r="AA2" s="5">
        <f>SUM(SMALL(AA$4:AA$354,{1,2,3,4,5,6,7,8,9,10,11,12}))</f>
        <v>2161</v>
      </c>
      <c r="AB2" s="5">
        <f>SUM(SMALL(AB$4:AB$354,{1,2,3,4,5,6,7,8,9,10,11,12}))</f>
        <v>2403</v>
      </c>
      <c r="AC2" s="5">
        <f>SUM(SMALL(AC$4:AC$354,{1,2,3,4,5,6,7,8,9,10,11,12}))</f>
        <v>1121</v>
      </c>
      <c r="AD2" s="5">
        <f>SUM(SMALL(AD$4:AD$354,{1,2,3,4,5,6,7,8,9,10,11,12}))</f>
        <v>725</v>
      </c>
      <c r="AE2" s="5">
        <f>SUM(SMALL(AE$4:AE$354,{1,2,3,4,5,6,7,8,9,10,11,12}))</f>
        <v>3413</v>
      </c>
      <c r="AF2" s="5">
        <f>SUM(SMALL(AF$4:AF$354,{1,2,3,4,5,6,7,8,9,10,11,12}))</f>
        <v>3602</v>
      </c>
      <c r="AG2" s="5">
        <f>SUM(SMALL(AG$4:AG$354,{1,2,3,4,5,6,7,8,9,10,11,12}))</f>
        <v>2029</v>
      </c>
      <c r="AH2" s="5">
        <f>SUM(SMALL(AH$4:AH$354,{1,2,3,4,5,6,7,8,9,10,11,12}))</f>
        <v>1387</v>
      </c>
      <c r="AI2" s="5">
        <f>SUM(SMALL(AI$4:AI$354,{1,2,3,4,5,6,7,8,9,10,11,12}))</f>
        <v>2962</v>
      </c>
      <c r="AJ2" s="5">
        <f>SUM(SMALL(AJ$4:AJ$354,{1,2,3,4,5,6,7,8,9,10,11,12}))</f>
        <v>454</v>
      </c>
      <c r="AK2" s="3"/>
      <c r="AL2" s="5">
        <f>SUM(SMALL(AL$4:AL$354,{1,2,3,4,5,6}))</f>
        <v>382</v>
      </c>
      <c r="AM2" s="5">
        <f>SUM(SMALL(AM$4:AM$354,{1,2,3,4,5,6}))</f>
        <v>1365</v>
      </c>
      <c r="AN2" s="5">
        <f>SUM(SMALL(AN$4:AN$354,{1,2,3,4,5,6}))</f>
        <v>167</v>
      </c>
      <c r="AO2" s="5">
        <f>SUM(SMALL(AO$4:AO$354,{1,2,3,4,5,6}))</f>
        <v>727</v>
      </c>
      <c r="AP2" s="5">
        <f>SUM(SMALL(AP$4:AP$354,{1,2,3,4,5,6}))</f>
        <v>478</v>
      </c>
      <c r="AQ2" s="5">
        <f>SUM(SMALL(AQ$4:AQ$354,{1,2,3,4,5,6}))</f>
        <v>893</v>
      </c>
      <c r="AR2" s="5">
        <f>SUM(SMALL(AR$4:AR$354,{1,2,3,4,5,6}))</f>
        <v>1311</v>
      </c>
      <c r="AS2" s="5">
        <f>SUM(SMALL(AS$4:AS$354,{1,2,3,4,5,6}))</f>
        <v>238</v>
      </c>
      <c r="AT2" s="5">
        <f>SUM(SMALL(AT$4:AT$354,{1,2,3,4,5,6}))</f>
        <v>183</v>
      </c>
      <c r="AU2" s="5">
        <f>SUM(SMALL(AU$4:AU$354,{1,2,3,4,5,6}))</f>
        <v>300</v>
      </c>
      <c r="AV2" s="5">
        <f>SUM(SMALL(AV$4:AV$354,{1,2,3,4,5,6}))</f>
        <v>1464</v>
      </c>
      <c r="AW2" s="5">
        <f>SUM(SMALL(AW$4:AW$354,{1,2,3,4,5,6}))</f>
        <v>996</v>
      </c>
      <c r="AX2" s="5">
        <f>SUM(SMALL(AX$4:AX$354,{1,2,3,4,5,6}))</f>
        <v>639</v>
      </c>
      <c r="AY2" s="5">
        <f>SUM(SMALL(AY$4:AY$354,{1,2,3,4,5,6}))</f>
        <v>511</v>
      </c>
      <c r="AZ2" s="5">
        <f>SUM(SMALL(AZ$4:AZ$354,{1,2,3,4,5,6}))</f>
        <v>758</v>
      </c>
      <c r="BA2" s="5">
        <f>SUM(SMALL(BA$4:BA$354,{1,2,3,4,5,6}))</f>
        <v>533</v>
      </c>
      <c r="BB2" s="5">
        <f>SUM(SMALL(BB$4:BB$354,{1,2,3,4,5,6}))</f>
        <v>513</v>
      </c>
      <c r="BC2" s="5">
        <f>SUM(SMALL(BC$4:BC$354,{1,2,3,4,5,6}))</f>
        <v>169</v>
      </c>
      <c r="BD2" s="5">
        <f>SUM(SMALL(BD$4:BD$354,{1,2,3,4,5,6}))</f>
        <v>1125</v>
      </c>
      <c r="BE2" s="5">
        <f>SUM(SMALL(BE$4:BE$354,{1,2,3,4,5,6}))</f>
        <v>1206</v>
      </c>
      <c r="BF2" s="5">
        <f>SUM(SMALL(BF$4:BF$354,{1,2,3,4,5,6}))</f>
        <v>600</v>
      </c>
      <c r="BG2" s="5">
        <f>SUM(SMALL(BG$4:BG$354,{1,2,3,4,5,6}))</f>
        <v>301</v>
      </c>
      <c r="BH2" s="5">
        <f>SUM(SMALL(BH$4:BH$354,{1,2,3,4,5,6}))</f>
        <v>655</v>
      </c>
      <c r="BI2" s="5">
        <f>SUM(SMALL(BI$4:BI$354,{1,2,3,4,5,6}))</f>
        <v>110</v>
      </c>
    </row>
    <row r="3" spans="1:61" s="2" customFormat="1" ht="15.9" customHeight="1" x14ac:dyDescent="0.25">
      <c r="A3" s="3" t="s">
        <v>19</v>
      </c>
      <c r="B3" s="3" t="s">
        <v>2</v>
      </c>
      <c r="C3" s="3" t="s">
        <v>18</v>
      </c>
      <c r="D3" s="3" t="s">
        <v>3</v>
      </c>
      <c r="E3" s="3" t="s">
        <v>4</v>
      </c>
      <c r="F3" s="3" t="s">
        <v>5</v>
      </c>
      <c r="G3" s="2" t="s">
        <v>6</v>
      </c>
      <c r="H3" s="2" t="s">
        <v>7</v>
      </c>
      <c r="I3" s="3" t="s">
        <v>8</v>
      </c>
      <c r="J3" s="3" t="s">
        <v>9</v>
      </c>
      <c r="K3" s="3" t="s">
        <v>671</v>
      </c>
      <c r="L3" s="3" t="s">
        <v>10</v>
      </c>
      <c r="M3" s="5">
        <f>COUNT(SMALL(M$4:M$354,{1,2,3,4,5,6,7,8,9,10,11,12}))</f>
        <v>12</v>
      </c>
      <c r="N3" s="5">
        <f>COUNT(SMALL(N$4:N$354,{1,2,3,4,5,6,7,8,9,10,11,12}))</f>
        <v>12</v>
      </c>
      <c r="O3" s="5">
        <f>COUNT(SMALL(O$4:O$354,{1,2,3,4,5,6,7,8,9,10,11,12}))</f>
        <v>12</v>
      </c>
      <c r="P3" s="5">
        <f>COUNT(SMALL(P$4:P$354,{1,2,3,4,5,6,7,8,9,10,11,12}))</f>
        <v>12</v>
      </c>
      <c r="Q3" s="5">
        <f>COUNT(SMALL(Q$4:Q$354,{1,2,3,4,5,6,7,8,9,10,11,12}))</f>
        <v>12</v>
      </c>
      <c r="R3" s="5">
        <f>COUNT(SMALL(R$4:R$354,{1,2,3,4,5,6,7,8,9,10,11,12}))</f>
        <v>12</v>
      </c>
      <c r="S3" s="5">
        <f>COUNT(SMALL(S$4:S$354,{1,2,3,4,5,6,7,8,9,10,11,12}))</f>
        <v>12</v>
      </c>
      <c r="T3" s="5">
        <f>COUNT(SMALL(T$4:T$354,{1,2,3,4,5,6,7,8,9,10,11,12}))</f>
        <v>12</v>
      </c>
      <c r="U3" s="5">
        <f>COUNT(SMALL(U$4:U$354,{1,2,3,4,5,6,7,8,9,10,11,12}))</f>
        <v>12</v>
      </c>
      <c r="V3" s="5">
        <f>COUNT(SMALL(V$4:V$354,{1,2,3,4,5,6,7,8,9,10,11,12}))</f>
        <v>12</v>
      </c>
      <c r="W3" s="5">
        <f>COUNT(SMALL(W$4:W$354,{1,2,3,4,5,6,7,8,9,10,11,12}))</f>
        <v>12</v>
      </c>
      <c r="X3" s="5">
        <f>COUNT(SMALL(X$4:X$354,{1,2,3,4,5,6,7,8,9,10,11,12}))</f>
        <v>12</v>
      </c>
      <c r="Y3" s="5">
        <f>COUNT(SMALL(Y$4:Y$354,{1,2,3,4,5,6,7,8,9,10,11,12}))</f>
        <v>12</v>
      </c>
      <c r="Z3" s="5">
        <f>COUNT(SMALL(Z$4:Z$354,{1,2,3,4,5,6,7,8,9,10,11,12}))</f>
        <v>12</v>
      </c>
      <c r="AA3" s="5">
        <f>COUNT(SMALL(AA$4:AA$354,{1,2,3,4,5,6,7,8,9,10,11,12}))</f>
        <v>12</v>
      </c>
      <c r="AB3" s="5">
        <f>COUNT(SMALL(AB$4:AB$354,{1,2,3,4,5,6,7,8,9,10,11,12}))</f>
        <v>12</v>
      </c>
      <c r="AC3" s="5">
        <f>COUNT(SMALL(AC$4:AC$354,{1,2,3,4,5,6,7,8,9,10,11,12}))</f>
        <v>12</v>
      </c>
      <c r="AD3" s="5">
        <f>COUNT(SMALL(AD$4:AD$354,{1,2,3,4,5,6,7,8,9,10,11,12}))</f>
        <v>12</v>
      </c>
      <c r="AE3" s="5">
        <f>COUNT(SMALL(AE$4:AE$354,{1,2,3,4,5,6,7,8,9,10,11,12}))</f>
        <v>12</v>
      </c>
      <c r="AF3" s="5">
        <f>COUNT(SMALL(AF$4:AF$354,{1,2,3,4,5,6,7,8,9,10,11,12}))</f>
        <v>12</v>
      </c>
      <c r="AG3" s="5">
        <f>COUNT(SMALL(AG$4:AG$354,{1,2,3,4,5,6,7,8,9,10,11,12}))</f>
        <v>12</v>
      </c>
      <c r="AH3" s="5">
        <f>COUNT(SMALL(AH$4:AH$354,{1,2,3,4,5,6,7,8,9,10,11,12}))</f>
        <v>12</v>
      </c>
      <c r="AI3" s="5">
        <f>COUNT(SMALL(AI$4:AI$354,{1,2,3,4,5,6,7,8,9,10,11,12}))</f>
        <v>12</v>
      </c>
      <c r="AJ3" s="5">
        <f>COUNT(SMALL(AJ$4:AJ$354,{1,2,3,4,5,6,7,8,9,10,11,12}))</f>
        <v>12</v>
      </c>
      <c r="AK3" s="3"/>
      <c r="AL3" s="5">
        <f>COUNT(SMALL(AL$4:AL$354,{1,2,3,4,5,6}))</f>
        <v>6</v>
      </c>
      <c r="AM3" s="5">
        <f>COUNT(SMALL(AM$4:AM$354,{1,2,3,4,5,6}))</f>
        <v>6</v>
      </c>
      <c r="AN3" s="5">
        <f>COUNT(SMALL(AN$4:AN$354,{1,2,3,4,5,6}))</f>
        <v>6</v>
      </c>
      <c r="AO3" s="5">
        <f>COUNT(SMALL(AO$4:AO$354,{1,2,3,4,5,6}))</f>
        <v>6</v>
      </c>
      <c r="AP3" s="5">
        <f>COUNT(SMALL(AP$4:AP$354,{1,2,3,4,5,6}))</f>
        <v>6</v>
      </c>
      <c r="AQ3" s="5">
        <f>COUNT(SMALL(AQ$4:AQ$354,{1,2,3,4,5,6}))</f>
        <v>6</v>
      </c>
      <c r="AR3" s="5">
        <f>COUNT(SMALL(AR$4:AR$354,{1,2,3,4,5,6}))</f>
        <v>6</v>
      </c>
      <c r="AS3" s="5">
        <f>COUNT(SMALL(AS$4:AS$354,{1,2,3,4,5,6}))</f>
        <v>6</v>
      </c>
      <c r="AT3" s="5">
        <f>COUNT(SMALL(AT$4:AT$354,{1,2,3,4,5,6}))</f>
        <v>6</v>
      </c>
      <c r="AU3" s="5">
        <f>COUNT(SMALL(AU$4:AU$354,{1,2,3,4,5,6}))</f>
        <v>6</v>
      </c>
      <c r="AV3" s="5">
        <f>COUNT(SMALL(AV$4:AV$354,{1,2,3,4,5,6}))</f>
        <v>6</v>
      </c>
      <c r="AW3" s="5">
        <f>COUNT(SMALL(AW$4:AW$354,{1,2,3,4,5,6}))</f>
        <v>6</v>
      </c>
      <c r="AX3" s="5">
        <f>COUNT(SMALL(AX$4:AX$354,{1,2,3,4,5,6}))</f>
        <v>6</v>
      </c>
      <c r="AY3" s="5">
        <f>COUNT(SMALL(AY$4:AY$354,{1,2,3,4,5,6}))</f>
        <v>6</v>
      </c>
      <c r="AZ3" s="5">
        <f>COUNT(SMALL(AZ$4:AZ$354,{1,2,3,4,5,6}))</f>
        <v>6</v>
      </c>
      <c r="BA3" s="5">
        <f>COUNT(SMALL(BA$4:BA$354,{1,2,3,4,5,6}))</f>
        <v>6</v>
      </c>
      <c r="BB3" s="5">
        <f>COUNT(SMALL(BB$4:BB$354,{1,2,3,4,5,6}))</f>
        <v>6</v>
      </c>
      <c r="BC3" s="5">
        <f>COUNT(SMALL(BC$4:BC$354,{1,2,3,4,5,6}))</f>
        <v>6</v>
      </c>
      <c r="BD3" s="5">
        <f>COUNT(SMALL(BD$4:BD$354,{1,2,3,4,5,6}))</f>
        <v>6</v>
      </c>
      <c r="BE3" s="5">
        <f>COUNT(SMALL(BE$4:BE$354,{1,2,3,4,5,6}))</f>
        <v>6</v>
      </c>
      <c r="BF3" s="5">
        <f>COUNT(SMALL(BF$4:BF$354,{1,2,3,4,5,6}))</f>
        <v>6</v>
      </c>
      <c r="BG3" s="5">
        <f>COUNT(SMALL(BG$4:BG$354,{1,2,3,4,5,6}))</f>
        <v>6</v>
      </c>
      <c r="BH3" s="5">
        <f>COUNT(SMALL(BH$4:BH$354,{1,2,3,4,5,6}))</f>
        <v>6</v>
      </c>
      <c r="BI3" s="5">
        <f>COUNT(SMALL(BI$4:BI$354,{1,2,3,4,5,6}))</f>
        <v>6</v>
      </c>
    </row>
    <row r="4" spans="1:61" ht="15.6" customHeight="1" x14ac:dyDescent="0.3">
      <c r="A4" s="36">
        <v>1</v>
      </c>
      <c r="B4" s="36">
        <v>1</v>
      </c>
      <c r="C4" s="1"/>
      <c r="D4" s="36"/>
      <c r="E4" s="36">
        <v>655</v>
      </c>
      <c r="F4" s="43">
        <v>1.2986111111111111E-2</v>
      </c>
      <c r="G4" s="42" t="s">
        <v>233</v>
      </c>
      <c r="H4" s="42" t="s">
        <v>234</v>
      </c>
      <c r="I4" s="36" t="s">
        <v>76</v>
      </c>
      <c r="J4" s="36" t="s">
        <v>36</v>
      </c>
      <c r="K4" s="36">
        <v>1</v>
      </c>
      <c r="L4" s="36" t="s">
        <v>0</v>
      </c>
      <c r="M4" s="11"/>
      <c r="N4" s="11"/>
      <c r="O4" s="11"/>
      <c r="P4" s="11"/>
      <c r="Q4" s="11"/>
      <c r="R4" s="11"/>
      <c r="S4" s="11"/>
      <c r="T4" s="11"/>
      <c r="U4" s="11">
        <f>$B4</f>
        <v>1</v>
      </c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</row>
    <row r="5" spans="1:61" ht="15.9" customHeight="1" x14ac:dyDescent="0.3">
      <c r="A5" s="36">
        <v>2</v>
      </c>
      <c r="B5" s="36">
        <v>2</v>
      </c>
      <c r="C5" s="1"/>
      <c r="D5" s="36"/>
      <c r="E5" s="36">
        <v>878</v>
      </c>
      <c r="F5" s="43">
        <v>1.3194444444444444E-2</v>
      </c>
      <c r="G5" s="42" t="s">
        <v>89</v>
      </c>
      <c r="H5" s="42" t="s">
        <v>235</v>
      </c>
      <c r="I5" s="36" t="s">
        <v>76</v>
      </c>
      <c r="J5" s="36" t="s">
        <v>65</v>
      </c>
      <c r="K5" s="36">
        <v>1</v>
      </c>
      <c r="L5" s="36" t="s">
        <v>0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>
        <f>$B5</f>
        <v>2</v>
      </c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</row>
    <row r="6" spans="1:61" ht="15.9" customHeight="1" x14ac:dyDescent="0.3">
      <c r="A6" s="36">
        <v>3</v>
      </c>
      <c r="B6" s="36">
        <v>3</v>
      </c>
      <c r="C6" s="1"/>
      <c r="D6" s="36"/>
      <c r="E6" s="36">
        <v>940</v>
      </c>
      <c r="F6" s="43">
        <v>1.3530092592592592E-2</v>
      </c>
      <c r="G6" s="42" t="s">
        <v>241</v>
      </c>
      <c r="H6" s="42" t="s">
        <v>242</v>
      </c>
      <c r="I6" s="36" t="s">
        <v>76</v>
      </c>
      <c r="J6" s="36" t="s">
        <v>65</v>
      </c>
      <c r="K6" s="36">
        <v>1</v>
      </c>
      <c r="L6" s="36" t="s">
        <v>0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>
        <f>$B6</f>
        <v>3</v>
      </c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</row>
    <row r="7" spans="1:61" ht="15.9" customHeight="1" x14ac:dyDescent="0.3">
      <c r="A7" s="36">
        <v>4</v>
      </c>
      <c r="B7" s="36">
        <v>4</v>
      </c>
      <c r="C7" s="1"/>
      <c r="D7" s="36"/>
      <c r="E7" s="36">
        <v>1519</v>
      </c>
      <c r="F7" s="43">
        <v>1.3541666666666667E-2</v>
      </c>
      <c r="G7" s="42" t="s">
        <v>146</v>
      </c>
      <c r="H7" s="42" t="s">
        <v>236</v>
      </c>
      <c r="I7" s="36" t="s">
        <v>76</v>
      </c>
      <c r="J7" s="36" t="s">
        <v>67</v>
      </c>
      <c r="K7" s="36">
        <v>3</v>
      </c>
      <c r="L7" s="36" t="s">
        <v>0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f>$B7</f>
        <v>4</v>
      </c>
      <c r="AA7" s="11"/>
      <c r="AB7" s="11"/>
      <c r="AC7" s="11"/>
      <c r="AD7" s="11"/>
      <c r="AE7" s="11"/>
      <c r="AF7" s="11"/>
      <c r="AG7" s="11"/>
      <c r="AH7" s="11"/>
      <c r="AI7" s="11"/>
      <c r="AJ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</row>
    <row r="8" spans="1:61" ht="15.9" customHeight="1" x14ac:dyDescent="0.3">
      <c r="A8" s="36">
        <v>5</v>
      </c>
      <c r="B8" s="36">
        <v>5</v>
      </c>
      <c r="C8" s="1"/>
      <c r="D8" s="36"/>
      <c r="E8" s="36">
        <v>1212</v>
      </c>
      <c r="F8" s="43">
        <v>1.3599537037037037E-2</v>
      </c>
      <c r="G8" s="42" t="s">
        <v>254</v>
      </c>
      <c r="H8" s="42" t="s">
        <v>255</v>
      </c>
      <c r="I8" s="36" t="s">
        <v>76</v>
      </c>
      <c r="J8" s="36" t="s">
        <v>26</v>
      </c>
      <c r="K8" s="36">
        <v>1</v>
      </c>
      <c r="L8" s="36" t="s">
        <v>0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>$B8</f>
        <v>5</v>
      </c>
      <c r="AD8" s="11"/>
      <c r="AE8" s="11"/>
      <c r="AF8" s="11"/>
      <c r="AG8" s="11"/>
      <c r="AH8" s="11"/>
      <c r="AI8" s="11"/>
      <c r="AJ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</row>
    <row r="9" spans="1:61" ht="15.9" customHeight="1" x14ac:dyDescent="0.3">
      <c r="A9" s="36">
        <v>6</v>
      </c>
      <c r="B9" s="36">
        <v>6</v>
      </c>
      <c r="C9" s="1">
        <v>1</v>
      </c>
      <c r="D9" s="36">
        <v>1</v>
      </c>
      <c r="E9" s="36">
        <v>171</v>
      </c>
      <c r="F9" s="43">
        <v>1.3645833333333333E-2</v>
      </c>
      <c r="G9" s="42" t="s">
        <v>268</v>
      </c>
      <c r="H9" s="42" t="s">
        <v>332</v>
      </c>
      <c r="I9" s="36" t="s">
        <v>331</v>
      </c>
      <c r="J9" s="36" t="s">
        <v>38</v>
      </c>
      <c r="K9" s="36">
        <v>1</v>
      </c>
      <c r="L9" s="36" t="s">
        <v>0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>
        <f>$B9</f>
        <v>6</v>
      </c>
      <c r="AE9" s="11"/>
      <c r="AF9" s="11"/>
      <c r="AG9" s="11"/>
      <c r="AH9" s="11"/>
      <c r="AI9" s="11"/>
      <c r="AJ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>
        <f>$D9</f>
        <v>1</v>
      </c>
      <c r="BD9" s="11"/>
      <c r="BE9" s="11"/>
      <c r="BF9" s="11"/>
      <c r="BG9" s="11"/>
      <c r="BH9" s="11"/>
      <c r="BI9" s="11"/>
    </row>
    <row r="10" spans="1:61" ht="15.9" customHeight="1" x14ac:dyDescent="0.3">
      <c r="A10" s="36">
        <v>7</v>
      </c>
      <c r="B10" s="36">
        <v>7</v>
      </c>
      <c r="C10" s="1"/>
      <c r="D10" s="36"/>
      <c r="E10" s="36">
        <v>272</v>
      </c>
      <c r="F10" s="43">
        <v>1.3831018518518519E-2</v>
      </c>
      <c r="G10" s="42" t="s">
        <v>238</v>
      </c>
      <c r="H10" s="42" t="s">
        <v>249</v>
      </c>
      <c r="I10" s="36" t="s">
        <v>76</v>
      </c>
      <c r="J10" s="36" t="s">
        <v>27</v>
      </c>
      <c r="K10" s="36">
        <v>1</v>
      </c>
      <c r="L10" s="36" t="s">
        <v>0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>
        <f>$B10</f>
        <v>7</v>
      </c>
      <c r="AI10" s="11"/>
      <c r="AJ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</row>
    <row r="11" spans="1:61" ht="15.9" customHeight="1" x14ac:dyDescent="0.3">
      <c r="A11" s="36">
        <v>8</v>
      </c>
      <c r="B11" s="36">
        <v>8</v>
      </c>
      <c r="C11" s="1"/>
      <c r="D11" s="36"/>
      <c r="E11" s="36">
        <v>1172</v>
      </c>
      <c r="F11" s="43">
        <v>1.3912037037037037E-2</v>
      </c>
      <c r="G11" s="42" t="s">
        <v>487</v>
      </c>
      <c r="H11" s="42" t="s">
        <v>171</v>
      </c>
      <c r="I11" s="36" t="s">
        <v>76</v>
      </c>
      <c r="J11" s="36" t="s">
        <v>35</v>
      </c>
      <c r="K11" s="36">
        <v>2</v>
      </c>
      <c r="L11" s="36" t="s">
        <v>0</v>
      </c>
      <c r="M11" s="11"/>
      <c r="N11" s="11"/>
      <c r="O11" s="11"/>
      <c r="P11" s="11"/>
      <c r="Q11" s="11"/>
      <c r="R11" s="11"/>
      <c r="S11" s="11"/>
      <c r="T11" s="11">
        <f>$B11</f>
        <v>8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</row>
    <row r="12" spans="1:61" ht="15.9" customHeight="1" x14ac:dyDescent="0.3">
      <c r="A12" s="36">
        <v>9</v>
      </c>
      <c r="B12" s="36">
        <v>9</v>
      </c>
      <c r="C12" s="1">
        <v>2</v>
      </c>
      <c r="D12" s="36">
        <v>2</v>
      </c>
      <c r="E12" s="36">
        <v>1183</v>
      </c>
      <c r="F12" s="43">
        <v>1.3946759259259259E-2</v>
      </c>
      <c r="G12" s="42" t="s">
        <v>270</v>
      </c>
      <c r="H12" s="42" t="s">
        <v>138</v>
      </c>
      <c r="I12" s="36" t="s">
        <v>331</v>
      </c>
      <c r="J12" s="36" t="s">
        <v>35</v>
      </c>
      <c r="K12" s="36">
        <v>2</v>
      </c>
      <c r="L12" s="36" t="s">
        <v>0</v>
      </c>
      <c r="M12" s="11"/>
      <c r="N12" s="11"/>
      <c r="O12" s="11"/>
      <c r="P12" s="11"/>
      <c r="Q12" s="11"/>
      <c r="R12" s="11"/>
      <c r="S12" s="11"/>
      <c r="T12" s="11">
        <f>$B12</f>
        <v>9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L12" s="11"/>
      <c r="AM12" s="11"/>
      <c r="AN12" s="11"/>
      <c r="AO12" s="11"/>
      <c r="AP12" s="11"/>
      <c r="AQ12" s="11"/>
      <c r="AR12" s="11"/>
      <c r="AS12" s="11">
        <f>$D12</f>
        <v>2</v>
      </c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</row>
    <row r="13" spans="1:61" ht="15.9" customHeight="1" x14ac:dyDescent="0.3">
      <c r="A13" s="36">
        <v>10</v>
      </c>
      <c r="B13" s="36">
        <v>10</v>
      </c>
      <c r="C13" s="1"/>
      <c r="D13" s="36"/>
      <c r="E13" s="36">
        <v>436</v>
      </c>
      <c r="F13" s="43">
        <v>1.4004629629629629E-2</v>
      </c>
      <c r="G13" s="42" t="s">
        <v>256</v>
      </c>
      <c r="H13" s="42" t="s">
        <v>257</v>
      </c>
      <c r="I13" s="36" t="s">
        <v>76</v>
      </c>
      <c r="J13" s="36" t="s">
        <v>37</v>
      </c>
      <c r="K13" s="36">
        <v>1</v>
      </c>
      <c r="L13" s="36" t="s">
        <v>0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>
        <f>$B13</f>
        <v>10</v>
      </c>
      <c r="AB13" s="11"/>
      <c r="AC13" s="11"/>
      <c r="AD13" s="11"/>
      <c r="AE13" s="11"/>
      <c r="AF13" s="11"/>
      <c r="AG13" s="11"/>
      <c r="AH13" s="11"/>
      <c r="AI13" s="11"/>
      <c r="AJ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</row>
    <row r="14" spans="1:61" ht="15.9" customHeight="1" x14ac:dyDescent="0.3">
      <c r="A14" s="36">
        <v>11</v>
      </c>
      <c r="B14" s="36">
        <v>11</v>
      </c>
      <c r="C14" s="1">
        <v>3</v>
      </c>
      <c r="D14" s="36">
        <v>3</v>
      </c>
      <c r="E14" s="36">
        <v>1360</v>
      </c>
      <c r="F14" s="43">
        <v>1.4039351851851851E-2</v>
      </c>
      <c r="G14" s="42" t="s">
        <v>521</v>
      </c>
      <c r="H14" s="42" t="s">
        <v>540</v>
      </c>
      <c r="I14" s="36" t="s">
        <v>331</v>
      </c>
      <c r="J14" s="36" t="s">
        <v>34</v>
      </c>
      <c r="K14" s="36">
        <v>2</v>
      </c>
      <c r="L14" s="36" t="s">
        <v>0</v>
      </c>
      <c r="M14" s="11"/>
      <c r="N14" s="11"/>
      <c r="O14" s="11">
        <f>$B14</f>
        <v>11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L14" s="11"/>
      <c r="AM14" s="11"/>
      <c r="AN14" s="11">
        <f>$D14</f>
        <v>3</v>
      </c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</row>
    <row r="15" spans="1:61" ht="15.9" customHeight="1" x14ac:dyDescent="0.3">
      <c r="A15" s="36">
        <v>12</v>
      </c>
      <c r="B15" s="36">
        <v>12</v>
      </c>
      <c r="C15" s="1"/>
      <c r="D15" s="36"/>
      <c r="E15" s="36">
        <v>697</v>
      </c>
      <c r="F15" s="43">
        <v>1.4097222222222223E-2</v>
      </c>
      <c r="G15" s="42" t="s">
        <v>239</v>
      </c>
      <c r="H15" s="42" t="s">
        <v>240</v>
      </c>
      <c r="I15" s="36" t="s">
        <v>76</v>
      </c>
      <c r="J15" s="36" t="s">
        <v>36</v>
      </c>
      <c r="K15" s="36">
        <v>1</v>
      </c>
      <c r="L15" s="36" t="s">
        <v>0</v>
      </c>
      <c r="M15" s="11"/>
      <c r="N15" s="11"/>
      <c r="O15" s="11"/>
      <c r="P15" s="11"/>
      <c r="Q15" s="11"/>
      <c r="R15" s="11"/>
      <c r="S15" s="11"/>
      <c r="T15" s="11"/>
      <c r="U15" s="11">
        <f>$B15</f>
        <v>12</v>
      </c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</row>
    <row r="16" spans="1:61" ht="15.9" customHeight="1" x14ac:dyDescent="0.3">
      <c r="A16" s="36">
        <v>13</v>
      </c>
      <c r="B16" s="36">
        <v>13</v>
      </c>
      <c r="C16" s="1"/>
      <c r="D16" s="36"/>
      <c r="E16" s="36">
        <v>1224</v>
      </c>
      <c r="F16" s="43">
        <v>1.4131944444444445E-2</v>
      </c>
      <c r="G16" s="42" t="s">
        <v>276</v>
      </c>
      <c r="H16" s="42" t="s">
        <v>92</v>
      </c>
      <c r="I16" s="36" t="s">
        <v>76</v>
      </c>
      <c r="J16" s="36" t="s">
        <v>26</v>
      </c>
      <c r="K16" s="36">
        <v>1</v>
      </c>
      <c r="L16" s="36" t="s">
        <v>0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>$B16</f>
        <v>13</v>
      </c>
      <c r="AD16" s="11"/>
      <c r="AE16" s="11"/>
      <c r="AF16" s="11"/>
      <c r="AG16" s="11"/>
      <c r="AH16" s="11"/>
      <c r="AI16" s="11"/>
      <c r="AJ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</row>
    <row r="17" spans="1:61" ht="15.9" customHeight="1" x14ac:dyDescent="0.3">
      <c r="A17" s="36">
        <v>14</v>
      </c>
      <c r="B17" s="36">
        <v>14</v>
      </c>
      <c r="C17" s="1"/>
      <c r="D17" s="36"/>
      <c r="E17" s="36">
        <v>656</v>
      </c>
      <c r="F17" s="43">
        <v>1.4155092592592592E-2</v>
      </c>
      <c r="G17" s="42" t="s">
        <v>245</v>
      </c>
      <c r="H17" s="42" t="s">
        <v>488</v>
      </c>
      <c r="I17" s="36" t="s">
        <v>76</v>
      </c>
      <c r="J17" s="36" t="s">
        <v>36</v>
      </c>
      <c r="K17" s="36">
        <v>1</v>
      </c>
      <c r="L17" s="36" t="s">
        <v>0</v>
      </c>
      <c r="M17" s="11"/>
      <c r="N17" s="11"/>
      <c r="O17" s="11"/>
      <c r="P17" s="11"/>
      <c r="Q17" s="11"/>
      <c r="R17" s="11"/>
      <c r="S17" s="11"/>
      <c r="T17" s="11"/>
      <c r="U17" s="11">
        <f>$B17</f>
        <v>14</v>
      </c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</row>
    <row r="18" spans="1:61" ht="15.9" customHeight="1" x14ac:dyDescent="0.3">
      <c r="A18" s="36">
        <v>15</v>
      </c>
      <c r="B18" s="36">
        <v>15</v>
      </c>
      <c r="C18" s="1">
        <v>4</v>
      </c>
      <c r="D18" s="36">
        <v>4</v>
      </c>
      <c r="E18" s="36">
        <v>833</v>
      </c>
      <c r="F18" s="43">
        <v>1.4212962962962964E-2</v>
      </c>
      <c r="G18" s="42" t="s">
        <v>250</v>
      </c>
      <c r="H18" s="42" t="s">
        <v>251</v>
      </c>
      <c r="I18" s="36" t="s">
        <v>331</v>
      </c>
      <c r="J18" s="36" t="s">
        <v>70</v>
      </c>
      <c r="K18" s="36">
        <v>2</v>
      </c>
      <c r="L18" s="36" t="s">
        <v>0</v>
      </c>
      <c r="M18" s="11"/>
      <c r="N18" s="11"/>
      <c r="O18" s="11"/>
      <c r="P18" s="11">
        <f>$B18</f>
        <v>15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L18" s="11"/>
      <c r="AM18" s="11"/>
      <c r="AN18" s="11"/>
      <c r="AO18" s="11">
        <f>$D18</f>
        <v>4</v>
      </c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</row>
    <row r="19" spans="1:61" ht="15.9" customHeight="1" x14ac:dyDescent="0.3">
      <c r="A19" s="36">
        <v>16</v>
      </c>
      <c r="B19" s="36">
        <v>16</v>
      </c>
      <c r="C19" s="1"/>
      <c r="D19" s="36"/>
      <c r="E19" s="36">
        <v>1247</v>
      </c>
      <c r="F19" s="43">
        <v>1.4270833333333333E-2</v>
      </c>
      <c r="G19" s="42" t="s">
        <v>487</v>
      </c>
      <c r="H19" s="42" t="s">
        <v>489</v>
      </c>
      <c r="I19" s="36" t="s">
        <v>76</v>
      </c>
      <c r="J19" s="36" t="s">
        <v>26</v>
      </c>
      <c r="K19" s="36">
        <v>1</v>
      </c>
      <c r="L19" s="36" t="s">
        <v>0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>$B19</f>
        <v>16</v>
      </c>
      <c r="AD19" s="11"/>
      <c r="AE19" s="11"/>
      <c r="AF19" s="11"/>
      <c r="AG19" s="11"/>
      <c r="AH19" s="11"/>
      <c r="AI19" s="11"/>
      <c r="AJ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</row>
    <row r="20" spans="1:61" ht="15.9" customHeight="1" x14ac:dyDescent="0.3">
      <c r="A20" s="36">
        <v>18</v>
      </c>
      <c r="B20" s="36">
        <v>17</v>
      </c>
      <c r="C20" s="1"/>
      <c r="D20" s="36"/>
      <c r="E20" s="36">
        <v>841</v>
      </c>
      <c r="F20" s="43">
        <v>1.4363425925925925E-2</v>
      </c>
      <c r="G20" s="42" t="s">
        <v>258</v>
      </c>
      <c r="H20" s="42" t="s">
        <v>490</v>
      </c>
      <c r="I20" s="36" t="s">
        <v>76</v>
      </c>
      <c r="J20" s="36" t="s">
        <v>70</v>
      </c>
      <c r="K20" s="36">
        <v>2</v>
      </c>
      <c r="L20" s="36" t="s">
        <v>0</v>
      </c>
      <c r="M20" s="11"/>
      <c r="N20" s="11"/>
      <c r="O20" s="11"/>
      <c r="P20" s="11">
        <f>$B20</f>
        <v>17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</row>
    <row r="21" spans="1:61" ht="15.9" customHeight="1" x14ac:dyDescent="0.3">
      <c r="A21" s="36">
        <v>19</v>
      </c>
      <c r="B21" s="36">
        <v>18</v>
      </c>
      <c r="C21" s="1"/>
      <c r="D21" s="36"/>
      <c r="E21" s="36">
        <v>450</v>
      </c>
      <c r="F21" s="43">
        <v>1.4456018518518519E-2</v>
      </c>
      <c r="G21" s="42" t="s">
        <v>245</v>
      </c>
      <c r="H21" s="42" t="s">
        <v>246</v>
      </c>
      <c r="I21" s="36" t="s">
        <v>76</v>
      </c>
      <c r="J21" s="36" t="s">
        <v>37</v>
      </c>
      <c r="K21" s="36">
        <v>1</v>
      </c>
      <c r="L21" s="36" t="s">
        <v>0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>
        <f>$B21</f>
        <v>18</v>
      </c>
      <c r="AB21" s="11"/>
      <c r="AC21" s="11"/>
      <c r="AD21" s="11"/>
      <c r="AE21" s="11"/>
      <c r="AF21" s="11"/>
      <c r="AG21" s="11"/>
      <c r="AH21" s="11"/>
      <c r="AI21" s="11"/>
      <c r="AJ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</row>
    <row r="22" spans="1:61" ht="15.9" customHeight="1" x14ac:dyDescent="0.3">
      <c r="A22" s="36">
        <v>20</v>
      </c>
      <c r="B22" s="36">
        <v>19</v>
      </c>
      <c r="C22" s="1">
        <v>1</v>
      </c>
      <c r="D22" s="36">
        <v>5</v>
      </c>
      <c r="E22" s="36">
        <v>201</v>
      </c>
      <c r="F22" s="43">
        <v>1.4479166666666666E-2</v>
      </c>
      <c r="G22" s="42" t="s">
        <v>395</v>
      </c>
      <c r="H22" s="42" t="s">
        <v>396</v>
      </c>
      <c r="I22" s="36" t="s">
        <v>397</v>
      </c>
      <c r="J22" s="36" t="s">
        <v>27</v>
      </c>
      <c r="K22" s="36">
        <v>1</v>
      </c>
      <c r="L22" s="36" t="s">
        <v>0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>
        <f>$B22</f>
        <v>19</v>
      </c>
      <c r="AI22" s="11"/>
      <c r="AJ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>
        <f>$D22</f>
        <v>5</v>
      </c>
      <c r="BH22" s="11"/>
      <c r="BI22" s="11"/>
    </row>
    <row r="23" spans="1:61" ht="15.9" customHeight="1" x14ac:dyDescent="0.3">
      <c r="A23" s="36">
        <v>21</v>
      </c>
      <c r="B23" s="36">
        <v>20</v>
      </c>
      <c r="C23" s="1"/>
      <c r="D23" s="36"/>
      <c r="E23" s="36">
        <v>918</v>
      </c>
      <c r="F23" s="43">
        <v>1.4583333333333334E-2</v>
      </c>
      <c r="G23" s="42" t="s">
        <v>316</v>
      </c>
      <c r="H23" s="42" t="s">
        <v>491</v>
      </c>
      <c r="I23" s="36" t="s">
        <v>76</v>
      </c>
      <c r="J23" s="36" t="s">
        <v>65</v>
      </c>
      <c r="K23" s="36">
        <v>1</v>
      </c>
      <c r="L23" s="36" t="s">
        <v>0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>
        <f>$B23</f>
        <v>20</v>
      </c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</row>
    <row r="24" spans="1:61" ht="15.9" customHeight="1" x14ac:dyDescent="0.3">
      <c r="A24" s="36">
        <v>22</v>
      </c>
      <c r="B24" s="36">
        <v>21</v>
      </c>
      <c r="C24" s="1"/>
      <c r="D24" s="36"/>
      <c r="E24" s="36">
        <v>13</v>
      </c>
      <c r="F24" s="43">
        <v>1.4594907407407407E-2</v>
      </c>
      <c r="G24" s="42" t="s">
        <v>283</v>
      </c>
      <c r="H24" s="42" t="s">
        <v>492</v>
      </c>
      <c r="I24" s="36" t="s">
        <v>76</v>
      </c>
      <c r="J24" s="36" t="s">
        <v>38</v>
      </c>
      <c r="K24" s="36">
        <v>1</v>
      </c>
      <c r="L24" s="36" t="s">
        <v>0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>
        <f>$B24</f>
        <v>21</v>
      </c>
      <c r="AE24" s="11"/>
      <c r="AF24" s="11"/>
      <c r="AG24" s="11"/>
      <c r="AH24" s="11"/>
      <c r="AI24" s="11"/>
      <c r="AJ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</row>
    <row r="25" spans="1:61" ht="15.9" customHeight="1" x14ac:dyDescent="0.3">
      <c r="A25" s="36">
        <v>23</v>
      </c>
      <c r="B25" s="36">
        <v>22</v>
      </c>
      <c r="C25" s="1"/>
      <c r="D25" s="36"/>
      <c r="E25" s="36">
        <v>1631</v>
      </c>
      <c r="F25" s="43">
        <v>1.462962962962963E-2</v>
      </c>
      <c r="G25" s="42" t="s">
        <v>323</v>
      </c>
      <c r="H25" s="42" t="s">
        <v>493</v>
      </c>
      <c r="I25" s="36" t="s">
        <v>76</v>
      </c>
      <c r="J25" s="36" t="s">
        <v>33</v>
      </c>
      <c r="K25" s="36">
        <v>2</v>
      </c>
      <c r="L25" s="36" t="s">
        <v>0</v>
      </c>
      <c r="M25" s="11">
        <f>$B25</f>
        <v>22</v>
      </c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</row>
    <row r="26" spans="1:61" ht="15.9" customHeight="1" x14ac:dyDescent="0.3">
      <c r="A26" s="36">
        <v>24</v>
      </c>
      <c r="B26" s="36">
        <v>23</v>
      </c>
      <c r="C26" s="1">
        <v>5</v>
      </c>
      <c r="D26" s="36">
        <v>6</v>
      </c>
      <c r="E26" s="36">
        <v>198</v>
      </c>
      <c r="F26" s="43">
        <v>1.4664351851851852E-2</v>
      </c>
      <c r="G26" s="42" t="s">
        <v>271</v>
      </c>
      <c r="H26" s="42" t="s">
        <v>340</v>
      </c>
      <c r="I26" s="36" t="s">
        <v>331</v>
      </c>
      <c r="J26" s="36" t="s">
        <v>27</v>
      </c>
      <c r="K26" s="36">
        <v>1</v>
      </c>
      <c r="L26" s="36" t="s">
        <v>0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>
        <f>$B26</f>
        <v>23</v>
      </c>
      <c r="AI26" s="11"/>
      <c r="AJ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>
        <f>$D26</f>
        <v>6</v>
      </c>
      <c r="BH26" s="11"/>
      <c r="BI26" s="11"/>
    </row>
    <row r="27" spans="1:61" ht="15.9" customHeight="1" x14ac:dyDescent="0.3">
      <c r="A27" s="36">
        <v>25</v>
      </c>
      <c r="B27" s="36">
        <v>24</v>
      </c>
      <c r="C27" s="1">
        <v>2</v>
      </c>
      <c r="D27" s="36">
        <v>7</v>
      </c>
      <c r="E27" s="36">
        <v>939</v>
      </c>
      <c r="F27" s="43">
        <v>1.4675925925925926E-2</v>
      </c>
      <c r="G27" s="42" t="s">
        <v>333</v>
      </c>
      <c r="H27" s="42" t="s">
        <v>398</v>
      </c>
      <c r="I27" s="36" t="s">
        <v>397</v>
      </c>
      <c r="J27" s="36" t="s">
        <v>65</v>
      </c>
      <c r="K27" s="36">
        <v>1</v>
      </c>
      <c r="L27" s="36" t="s">
        <v>0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>
        <f>$B27</f>
        <v>24</v>
      </c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>
        <f>$D27</f>
        <v>7</v>
      </c>
    </row>
    <row r="28" spans="1:61" ht="15.9" customHeight="1" x14ac:dyDescent="0.3">
      <c r="A28" s="36">
        <v>26</v>
      </c>
      <c r="B28" s="36">
        <v>25</v>
      </c>
      <c r="C28" s="1"/>
      <c r="D28" s="36"/>
      <c r="E28" s="36">
        <v>133</v>
      </c>
      <c r="F28" s="43">
        <v>1.4687499999999999E-2</v>
      </c>
      <c r="G28" s="42" t="s">
        <v>142</v>
      </c>
      <c r="H28" s="42" t="s">
        <v>247</v>
      </c>
      <c r="I28" s="36" t="s">
        <v>76</v>
      </c>
      <c r="J28" s="36" t="s">
        <v>38</v>
      </c>
      <c r="K28" s="36">
        <v>1</v>
      </c>
      <c r="L28" s="36" t="s">
        <v>0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>
        <f>$B28</f>
        <v>25</v>
      </c>
      <c r="AE28" s="11"/>
      <c r="AF28" s="11"/>
      <c r="AG28" s="11"/>
      <c r="AH28" s="11"/>
      <c r="AI28" s="11"/>
      <c r="AJ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</row>
    <row r="29" spans="1:61" ht="15.9" customHeight="1" x14ac:dyDescent="0.3">
      <c r="A29" s="36">
        <v>27</v>
      </c>
      <c r="B29" s="36">
        <v>26</v>
      </c>
      <c r="C29" s="1">
        <v>3</v>
      </c>
      <c r="D29" s="36">
        <v>8</v>
      </c>
      <c r="E29" s="36">
        <v>731</v>
      </c>
      <c r="F29" s="43">
        <v>1.4687499999999999E-2</v>
      </c>
      <c r="G29" s="42" t="s">
        <v>171</v>
      </c>
      <c r="H29" s="42" t="s">
        <v>399</v>
      </c>
      <c r="I29" s="36" t="s">
        <v>397</v>
      </c>
      <c r="J29" s="36" t="s">
        <v>36</v>
      </c>
      <c r="K29" s="36">
        <v>1</v>
      </c>
      <c r="L29" s="36" t="s">
        <v>0</v>
      </c>
      <c r="M29" s="11"/>
      <c r="N29" s="11"/>
      <c r="O29" s="11"/>
      <c r="P29" s="11"/>
      <c r="Q29" s="11"/>
      <c r="R29" s="11"/>
      <c r="S29" s="11"/>
      <c r="T29" s="11"/>
      <c r="U29" s="11">
        <f>$B29</f>
        <v>26</v>
      </c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L29" s="11"/>
      <c r="AM29" s="11"/>
      <c r="AN29" s="11"/>
      <c r="AO29" s="11"/>
      <c r="AP29" s="11"/>
      <c r="AQ29" s="11"/>
      <c r="AR29" s="11"/>
      <c r="AS29" s="11"/>
      <c r="AT29" s="11">
        <f>$D29</f>
        <v>8</v>
      </c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</row>
    <row r="30" spans="1:61" ht="15.9" customHeight="1" x14ac:dyDescent="0.3">
      <c r="A30" s="36">
        <v>28</v>
      </c>
      <c r="B30" s="36">
        <v>27</v>
      </c>
      <c r="C30" s="1"/>
      <c r="D30" s="36"/>
      <c r="E30" s="36">
        <v>1342</v>
      </c>
      <c r="F30" s="43">
        <v>1.4699074074074074E-2</v>
      </c>
      <c r="G30" s="42" t="s">
        <v>268</v>
      </c>
      <c r="H30" s="42" t="s">
        <v>269</v>
      </c>
      <c r="I30" s="36" t="s">
        <v>76</v>
      </c>
      <c r="J30" s="36" t="s">
        <v>34</v>
      </c>
      <c r="K30" s="36">
        <v>2</v>
      </c>
      <c r="L30" s="36" t="s">
        <v>0</v>
      </c>
      <c r="M30" s="11"/>
      <c r="N30" s="11"/>
      <c r="O30" s="11">
        <f>$B30</f>
        <v>27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</row>
    <row r="31" spans="1:61" ht="15.9" customHeight="1" x14ac:dyDescent="0.3">
      <c r="A31" s="36">
        <v>29</v>
      </c>
      <c r="B31" s="36">
        <v>28</v>
      </c>
      <c r="C31" s="1">
        <v>4</v>
      </c>
      <c r="D31" s="36">
        <v>9</v>
      </c>
      <c r="E31" s="36">
        <v>1522</v>
      </c>
      <c r="F31" s="43">
        <v>1.4710648148148148E-2</v>
      </c>
      <c r="G31" s="42" t="s">
        <v>382</v>
      </c>
      <c r="H31" s="42" t="s">
        <v>541</v>
      </c>
      <c r="I31" s="36" t="s">
        <v>397</v>
      </c>
      <c r="J31" s="36" t="s">
        <v>67</v>
      </c>
      <c r="K31" s="36">
        <v>3</v>
      </c>
      <c r="L31" s="36" t="s">
        <v>0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f>$B31</f>
        <v>28</v>
      </c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>
        <f>$D31</f>
        <v>9</v>
      </c>
      <c r="AZ31" s="11"/>
      <c r="BA31" s="11"/>
      <c r="BB31" s="11"/>
      <c r="BC31" s="11"/>
      <c r="BD31" s="11"/>
      <c r="BE31" s="11"/>
      <c r="BF31" s="11"/>
      <c r="BG31" s="11"/>
      <c r="BH31" s="11"/>
      <c r="BI31" s="11"/>
    </row>
    <row r="32" spans="1:61" ht="15.9" customHeight="1" x14ac:dyDescent="0.3">
      <c r="A32" s="36">
        <v>30</v>
      </c>
      <c r="B32" s="36">
        <v>29</v>
      </c>
      <c r="C32" s="1">
        <v>6</v>
      </c>
      <c r="D32" s="36">
        <v>10</v>
      </c>
      <c r="E32" s="36">
        <v>525</v>
      </c>
      <c r="F32" s="43">
        <v>1.4733796296296297E-2</v>
      </c>
      <c r="G32" s="42" t="s">
        <v>261</v>
      </c>
      <c r="H32" s="42" t="s">
        <v>281</v>
      </c>
      <c r="I32" s="36" t="s">
        <v>331</v>
      </c>
      <c r="J32" s="36" t="s">
        <v>25</v>
      </c>
      <c r="K32" s="36">
        <v>2</v>
      </c>
      <c r="L32" s="36" t="s">
        <v>0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>
        <f>$B32</f>
        <v>29</v>
      </c>
      <c r="AC32" s="11"/>
      <c r="AD32" s="11"/>
      <c r="AE32" s="11"/>
      <c r="AF32" s="11"/>
      <c r="AG32" s="11"/>
      <c r="AH32" s="11"/>
      <c r="AI32" s="11"/>
      <c r="AJ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>
        <f>$D32</f>
        <v>10</v>
      </c>
      <c r="BB32" s="11"/>
      <c r="BC32" s="11"/>
      <c r="BD32" s="11"/>
      <c r="BE32" s="11"/>
      <c r="BF32" s="11"/>
      <c r="BG32" s="11"/>
      <c r="BH32" s="11"/>
      <c r="BI32" s="11"/>
    </row>
    <row r="33" spans="1:61" ht="15.9" customHeight="1" x14ac:dyDescent="0.3">
      <c r="A33" s="36">
        <v>31</v>
      </c>
      <c r="B33" s="36">
        <v>30</v>
      </c>
      <c r="C33" s="1"/>
      <c r="D33" s="36"/>
      <c r="E33" s="36">
        <v>1743</v>
      </c>
      <c r="F33" s="43">
        <v>1.474537037037037E-2</v>
      </c>
      <c r="G33" s="42" t="s">
        <v>324</v>
      </c>
      <c r="H33" s="42" t="s">
        <v>494</v>
      </c>
      <c r="I33" s="36" t="s">
        <v>76</v>
      </c>
      <c r="J33" s="36" t="s">
        <v>62</v>
      </c>
      <c r="K33" s="36">
        <v>2</v>
      </c>
      <c r="L33" s="36" t="s">
        <v>0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>
        <f>$B33</f>
        <v>30</v>
      </c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</row>
    <row r="34" spans="1:61" ht="15.9" customHeight="1" x14ac:dyDescent="0.3">
      <c r="A34" s="36">
        <v>32</v>
      </c>
      <c r="B34" s="36">
        <v>31</v>
      </c>
      <c r="C34" s="1">
        <v>7</v>
      </c>
      <c r="D34" s="36">
        <v>11</v>
      </c>
      <c r="E34" s="36">
        <v>1150</v>
      </c>
      <c r="F34" s="43">
        <v>1.4768518518518519E-2</v>
      </c>
      <c r="G34" s="42" t="s">
        <v>264</v>
      </c>
      <c r="H34" s="42" t="s">
        <v>350</v>
      </c>
      <c r="I34" s="36" t="s">
        <v>331</v>
      </c>
      <c r="J34" s="36" t="s">
        <v>35</v>
      </c>
      <c r="K34" s="36">
        <v>2</v>
      </c>
      <c r="L34" s="36" t="s">
        <v>0</v>
      </c>
      <c r="M34" s="11"/>
      <c r="N34" s="11"/>
      <c r="O34" s="11"/>
      <c r="P34" s="11"/>
      <c r="Q34" s="11"/>
      <c r="R34" s="11"/>
      <c r="S34" s="11"/>
      <c r="T34" s="11">
        <f>$B34</f>
        <v>31</v>
      </c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L34" s="11"/>
      <c r="AM34" s="11"/>
      <c r="AN34" s="11"/>
      <c r="AO34" s="11"/>
      <c r="AP34" s="11"/>
      <c r="AQ34" s="11"/>
      <c r="AR34" s="11"/>
      <c r="AS34" s="11">
        <f>$D34</f>
        <v>11</v>
      </c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</row>
    <row r="35" spans="1:61" ht="15.9" customHeight="1" x14ac:dyDescent="0.3">
      <c r="A35" s="36">
        <v>33</v>
      </c>
      <c r="B35" s="36">
        <v>32</v>
      </c>
      <c r="C35" s="1">
        <v>8</v>
      </c>
      <c r="D35" s="36">
        <v>12</v>
      </c>
      <c r="E35" s="36">
        <v>89</v>
      </c>
      <c r="F35" s="43">
        <v>1.4849537037037038E-2</v>
      </c>
      <c r="G35" s="42" t="s">
        <v>422</v>
      </c>
      <c r="H35" s="42" t="s">
        <v>542</v>
      </c>
      <c r="I35" s="36" t="s">
        <v>331</v>
      </c>
      <c r="J35" s="36" t="s">
        <v>38</v>
      </c>
      <c r="K35" s="36">
        <v>1</v>
      </c>
      <c r="L35" s="36" t="s">
        <v>0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>
        <f>$B35</f>
        <v>32</v>
      </c>
      <c r="AE35" s="11"/>
      <c r="AF35" s="11"/>
      <c r="AG35" s="11"/>
      <c r="AH35" s="11"/>
      <c r="AI35" s="11"/>
      <c r="AJ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>
        <f>$D35</f>
        <v>12</v>
      </c>
      <c r="BD35" s="11"/>
      <c r="BE35" s="11"/>
      <c r="BF35" s="11"/>
      <c r="BG35" s="11"/>
      <c r="BH35" s="11"/>
      <c r="BI35" s="11"/>
    </row>
    <row r="36" spans="1:61" ht="15.9" customHeight="1" x14ac:dyDescent="0.3">
      <c r="A36" s="36">
        <v>34</v>
      </c>
      <c r="B36" s="36">
        <v>33</v>
      </c>
      <c r="C36" s="1">
        <v>9</v>
      </c>
      <c r="D36" s="36">
        <v>13</v>
      </c>
      <c r="E36" s="36">
        <v>794</v>
      </c>
      <c r="F36" s="43">
        <v>1.4895833333333334E-2</v>
      </c>
      <c r="G36" s="42" t="s">
        <v>306</v>
      </c>
      <c r="H36" s="42" t="s">
        <v>814</v>
      </c>
      <c r="I36" s="36" t="s">
        <v>331</v>
      </c>
      <c r="J36" s="36" t="s">
        <v>70</v>
      </c>
      <c r="K36" s="36">
        <v>2</v>
      </c>
      <c r="L36" s="36" t="s">
        <v>0</v>
      </c>
      <c r="M36" s="11"/>
      <c r="N36" s="11"/>
      <c r="O36" s="11"/>
      <c r="P36" s="11">
        <f>$B36</f>
        <v>33</v>
      </c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L36" s="11"/>
      <c r="AM36" s="11"/>
      <c r="AN36" s="11"/>
      <c r="AO36" s="11">
        <f>$D36</f>
        <v>13</v>
      </c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>
        <f>$D36</f>
        <v>13</v>
      </c>
      <c r="BH36" s="11"/>
      <c r="BI36" s="11"/>
    </row>
    <row r="37" spans="1:61" ht="15.9" customHeight="1" x14ac:dyDescent="0.3">
      <c r="A37" s="36">
        <v>35</v>
      </c>
      <c r="B37" s="36">
        <v>34</v>
      </c>
      <c r="C37" s="1"/>
      <c r="D37" s="36"/>
      <c r="E37" s="36">
        <v>180</v>
      </c>
      <c r="F37" s="43">
        <v>1.494212962962963E-2</v>
      </c>
      <c r="G37" s="42" t="s">
        <v>248</v>
      </c>
      <c r="H37" s="42" t="s">
        <v>495</v>
      </c>
      <c r="I37" s="36" t="s">
        <v>76</v>
      </c>
      <c r="J37" s="36" t="s">
        <v>38</v>
      </c>
      <c r="K37" s="36">
        <v>1</v>
      </c>
      <c r="L37" s="36" t="s">
        <v>0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>
        <f>$B37</f>
        <v>34</v>
      </c>
      <c r="AE37" s="11"/>
      <c r="AF37" s="11"/>
      <c r="AG37" s="11"/>
      <c r="AH37" s="11"/>
      <c r="AI37" s="11"/>
      <c r="AJ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</row>
    <row r="38" spans="1:61" ht="15.9" customHeight="1" x14ac:dyDescent="0.3">
      <c r="A38" s="36">
        <v>36</v>
      </c>
      <c r="B38" s="36">
        <v>35</v>
      </c>
      <c r="C38" s="1"/>
      <c r="D38" s="36"/>
      <c r="E38" s="36">
        <v>1748</v>
      </c>
      <c r="F38" s="43">
        <v>1.4976851851851852E-2</v>
      </c>
      <c r="G38" s="42" t="s">
        <v>278</v>
      </c>
      <c r="H38" s="42" t="s">
        <v>279</v>
      </c>
      <c r="I38" s="36" t="s">
        <v>76</v>
      </c>
      <c r="J38" s="36" t="s">
        <v>62</v>
      </c>
      <c r="K38" s="36">
        <v>2</v>
      </c>
      <c r="L38" s="36" t="s">
        <v>0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>
        <f>$B38</f>
        <v>35</v>
      </c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</row>
    <row r="39" spans="1:61" ht="15.9" customHeight="1" x14ac:dyDescent="0.3">
      <c r="A39" s="36">
        <v>37</v>
      </c>
      <c r="B39" s="36">
        <v>36</v>
      </c>
      <c r="C39" s="1"/>
      <c r="D39" s="36"/>
      <c r="E39" s="36">
        <v>1559</v>
      </c>
      <c r="F39" s="43">
        <v>1.4999999999999999E-2</v>
      </c>
      <c r="G39" s="42" t="s">
        <v>322</v>
      </c>
      <c r="H39" s="42" t="s">
        <v>496</v>
      </c>
      <c r="I39" s="36" t="s">
        <v>76</v>
      </c>
      <c r="J39" s="36" t="s">
        <v>59</v>
      </c>
      <c r="K39" s="36">
        <v>3</v>
      </c>
      <c r="L39" s="36" t="s">
        <v>0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>
        <f>$B39</f>
        <v>36</v>
      </c>
      <c r="AH39" s="11"/>
      <c r="AI39" s="11"/>
      <c r="AJ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</row>
    <row r="40" spans="1:61" ht="15.9" customHeight="1" x14ac:dyDescent="0.3">
      <c r="A40" s="36">
        <v>38</v>
      </c>
      <c r="B40" s="36">
        <v>37</v>
      </c>
      <c r="C40" s="1"/>
      <c r="D40" s="36"/>
      <c r="E40" s="36">
        <v>2095</v>
      </c>
      <c r="F40" s="43">
        <v>1.5011574074074075E-2</v>
      </c>
      <c r="G40" s="42" t="s">
        <v>272</v>
      </c>
      <c r="H40" s="42" t="s">
        <v>273</v>
      </c>
      <c r="I40" s="36" t="s">
        <v>76</v>
      </c>
      <c r="J40" s="36" t="s">
        <v>65</v>
      </c>
      <c r="K40" s="36">
        <v>1</v>
      </c>
      <c r="L40" s="36" t="s">
        <v>0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>
        <f>$B40</f>
        <v>37</v>
      </c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</row>
    <row r="41" spans="1:61" ht="15.9" customHeight="1" x14ac:dyDescent="0.3">
      <c r="A41" s="36">
        <v>40</v>
      </c>
      <c r="B41" s="36">
        <v>38</v>
      </c>
      <c r="C41" s="1">
        <v>10</v>
      </c>
      <c r="D41" s="36">
        <v>14</v>
      </c>
      <c r="E41" s="36">
        <v>739</v>
      </c>
      <c r="F41" s="43">
        <v>1.5046296296296295E-2</v>
      </c>
      <c r="G41" s="42" t="s">
        <v>280</v>
      </c>
      <c r="H41" s="42" t="s">
        <v>164</v>
      </c>
      <c r="I41" s="36" t="s">
        <v>331</v>
      </c>
      <c r="J41" s="36" t="s">
        <v>36</v>
      </c>
      <c r="K41" s="36">
        <v>1</v>
      </c>
      <c r="L41" s="36" t="s">
        <v>0</v>
      </c>
      <c r="M41" s="11"/>
      <c r="N41" s="11"/>
      <c r="O41" s="11"/>
      <c r="P41" s="11"/>
      <c r="Q41" s="11"/>
      <c r="R41" s="11"/>
      <c r="S41" s="11"/>
      <c r="T41" s="11"/>
      <c r="U41" s="11">
        <f>$B41</f>
        <v>38</v>
      </c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L41" s="11"/>
      <c r="AM41" s="11"/>
      <c r="AN41" s="11"/>
      <c r="AO41" s="11"/>
      <c r="AP41" s="11"/>
      <c r="AQ41" s="11"/>
      <c r="AR41" s="11"/>
      <c r="AS41" s="11"/>
      <c r="AT41" s="11">
        <f>$D41</f>
        <v>14</v>
      </c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</row>
    <row r="42" spans="1:61" ht="15.9" customHeight="1" x14ac:dyDescent="0.3">
      <c r="A42" s="36">
        <v>41</v>
      </c>
      <c r="B42" s="36">
        <v>39</v>
      </c>
      <c r="C42" s="1">
        <v>11</v>
      </c>
      <c r="D42" s="36">
        <v>15</v>
      </c>
      <c r="E42" s="36">
        <v>2149</v>
      </c>
      <c r="F42" s="43">
        <v>1.5057870370370371E-2</v>
      </c>
      <c r="G42" s="42" t="s">
        <v>259</v>
      </c>
      <c r="H42" s="42" t="s">
        <v>260</v>
      </c>
      <c r="I42" s="36" t="s">
        <v>331</v>
      </c>
      <c r="J42" s="36" t="s">
        <v>65</v>
      </c>
      <c r="K42" s="36">
        <v>1</v>
      </c>
      <c r="L42" s="36" t="s">
        <v>0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>
        <f>$B42</f>
        <v>39</v>
      </c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>
        <f>$D42</f>
        <v>15</v>
      </c>
    </row>
    <row r="43" spans="1:61" ht="15.9" customHeight="1" x14ac:dyDescent="0.3">
      <c r="A43" s="36">
        <v>42</v>
      </c>
      <c r="B43" s="36">
        <v>40</v>
      </c>
      <c r="C43" s="1"/>
      <c r="D43" s="36"/>
      <c r="E43" s="36">
        <v>1421</v>
      </c>
      <c r="F43" s="43">
        <v>1.5092592592592593E-2</v>
      </c>
      <c r="G43" s="42" t="s">
        <v>274</v>
      </c>
      <c r="H43" s="42" t="s">
        <v>275</v>
      </c>
      <c r="I43" s="36" t="s">
        <v>76</v>
      </c>
      <c r="J43" s="36" t="s">
        <v>34</v>
      </c>
      <c r="K43" s="36">
        <v>2</v>
      </c>
      <c r="L43" s="36" t="s">
        <v>0</v>
      </c>
      <c r="M43" s="11"/>
      <c r="N43" s="11"/>
      <c r="O43" s="11">
        <f>$B43</f>
        <v>40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</row>
    <row r="44" spans="1:61" ht="15.9" customHeight="1" x14ac:dyDescent="0.3">
      <c r="A44" s="36">
        <v>43</v>
      </c>
      <c r="B44" s="36">
        <v>41</v>
      </c>
      <c r="C44" s="1"/>
      <c r="D44" s="36"/>
      <c r="E44" s="36">
        <v>1336</v>
      </c>
      <c r="F44" s="43">
        <v>1.5104166666666667E-2</v>
      </c>
      <c r="G44" s="42" t="s">
        <v>89</v>
      </c>
      <c r="H44" s="42" t="s">
        <v>497</v>
      </c>
      <c r="I44" s="36" t="s">
        <v>76</v>
      </c>
      <c r="J44" s="36" t="s">
        <v>34</v>
      </c>
      <c r="K44" s="36">
        <v>2</v>
      </c>
      <c r="L44" s="36" t="s">
        <v>0</v>
      </c>
      <c r="M44" s="11"/>
      <c r="N44" s="11"/>
      <c r="O44" s="11">
        <f>$B44</f>
        <v>41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</row>
    <row r="45" spans="1:61" ht="15.9" customHeight="1" x14ac:dyDescent="0.3">
      <c r="A45" s="36">
        <v>44</v>
      </c>
      <c r="B45" s="36">
        <v>42</v>
      </c>
      <c r="C45" s="1">
        <v>12</v>
      </c>
      <c r="D45" s="36">
        <v>16</v>
      </c>
      <c r="E45" s="36">
        <v>968</v>
      </c>
      <c r="F45" s="43">
        <v>1.511574074074074E-2</v>
      </c>
      <c r="G45" s="42" t="s">
        <v>341</v>
      </c>
      <c r="H45" s="42" t="s">
        <v>342</v>
      </c>
      <c r="I45" s="36" t="s">
        <v>331</v>
      </c>
      <c r="J45" s="36" t="s">
        <v>65</v>
      </c>
      <c r="K45" s="36">
        <v>1</v>
      </c>
      <c r="L45" s="36" t="s">
        <v>0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>
        <f>$B45</f>
        <v>42</v>
      </c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>
        <f>$D45</f>
        <v>16</v>
      </c>
    </row>
    <row r="46" spans="1:61" ht="15.9" customHeight="1" x14ac:dyDescent="0.3">
      <c r="A46" s="36">
        <v>45</v>
      </c>
      <c r="B46" s="36">
        <v>43</v>
      </c>
      <c r="C46" s="1"/>
      <c r="D46" s="36"/>
      <c r="E46" s="36">
        <v>2091</v>
      </c>
      <c r="F46" s="43">
        <v>1.5150462962962963E-2</v>
      </c>
      <c r="G46" s="42" t="s">
        <v>498</v>
      </c>
      <c r="H46" s="42" t="s">
        <v>499</v>
      </c>
      <c r="I46" s="36" t="s">
        <v>76</v>
      </c>
      <c r="J46" s="36" t="s">
        <v>65</v>
      </c>
      <c r="K46" s="36">
        <v>1</v>
      </c>
      <c r="L46" s="36" t="s">
        <v>0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>
        <f>$B46</f>
        <v>43</v>
      </c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</row>
    <row r="47" spans="1:61" ht="15.9" customHeight="1" x14ac:dyDescent="0.3">
      <c r="A47" s="36">
        <v>46</v>
      </c>
      <c r="B47" s="36">
        <v>44</v>
      </c>
      <c r="C47" s="1">
        <v>13</v>
      </c>
      <c r="D47" s="36">
        <v>17</v>
      </c>
      <c r="E47" s="36">
        <v>91</v>
      </c>
      <c r="F47" s="43">
        <v>1.5162037037037036E-2</v>
      </c>
      <c r="G47" s="42" t="s">
        <v>258</v>
      </c>
      <c r="H47" s="42" t="s">
        <v>543</v>
      </c>
      <c r="I47" s="36" t="s">
        <v>331</v>
      </c>
      <c r="J47" s="36" t="s">
        <v>38</v>
      </c>
      <c r="K47" s="36">
        <v>1</v>
      </c>
      <c r="L47" s="36" t="s">
        <v>0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>
        <f>$B47</f>
        <v>44</v>
      </c>
      <c r="AE47" s="11"/>
      <c r="AF47" s="11"/>
      <c r="AG47" s="11"/>
      <c r="AH47" s="11"/>
      <c r="AI47" s="11"/>
      <c r="AJ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>
        <f>$D47</f>
        <v>17</v>
      </c>
      <c r="BD47" s="11"/>
      <c r="BE47" s="11"/>
      <c r="BF47" s="11"/>
      <c r="BG47" s="11"/>
      <c r="BH47" s="11"/>
      <c r="BI47" s="11"/>
    </row>
    <row r="48" spans="1:61" ht="15.9" customHeight="1" x14ac:dyDescent="0.3">
      <c r="A48" s="36">
        <v>47</v>
      </c>
      <c r="B48" s="36">
        <v>45</v>
      </c>
      <c r="C48" s="1"/>
      <c r="D48" s="36"/>
      <c r="E48" s="36">
        <v>622</v>
      </c>
      <c r="F48" s="43">
        <v>1.5196759259259259E-2</v>
      </c>
      <c r="G48" s="42" t="s">
        <v>500</v>
      </c>
      <c r="H48" s="42" t="s">
        <v>501</v>
      </c>
      <c r="I48" s="36" t="s">
        <v>76</v>
      </c>
      <c r="J48" s="36" t="s">
        <v>36</v>
      </c>
      <c r="K48" s="36">
        <v>1</v>
      </c>
      <c r="L48" s="36" t="s">
        <v>0</v>
      </c>
      <c r="M48" s="11"/>
      <c r="N48" s="11"/>
      <c r="O48" s="11"/>
      <c r="P48" s="11"/>
      <c r="Q48" s="11"/>
      <c r="R48" s="11"/>
      <c r="S48" s="11"/>
      <c r="T48" s="11"/>
      <c r="U48" s="11">
        <f>$B48</f>
        <v>45</v>
      </c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</row>
    <row r="49" spans="1:61" ht="15.9" customHeight="1" x14ac:dyDescent="0.3">
      <c r="A49" s="36">
        <v>48</v>
      </c>
      <c r="B49" s="36">
        <v>46</v>
      </c>
      <c r="C49" s="1">
        <v>14</v>
      </c>
      <c r="D49" s="36">
        <v>18</v>
      </c>
      <c r="E49" s="36">
        <v>1816</v>
      </c>
      <c r="F49" s="43">
        <v>1.5231481481481481E-2</v>
      </c>
      <c r="G49" s="42" t="s">
        <v>258</v>
      </c>
      <c r="H49" s="42" t="s">
        <v>334</v>
      </c>
      <c r="I49" s="36" t="s">
        <v>331</v>
      </c>
      <c r="J49" s="36" t="s">
        <v>49</v>
      </c>
      <c r="K49" s="36">
        <v>3</v>
      </c>
      <c r="L49" s="36" t="s">
        <v>0</v>
      </c>
      <c r="M49" s="11"/>
      <c r="N49" s="11"/>
      <c r="O49" s="11"/>
      <c r="P49" s="11"/>
      <c r="Q49" s="11"/>
      <c r="R49" s="11">
        <f>$B49</f>
        <v>46</v>
      </c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L49" s="11"/>
      <c r="AM49" s="11"/>
      <c r="AN49" s="11"/>
      <c r="AO49" s="11"/>
      <c r="AP49" s="11"/>
      <c r="AQ49" s="11">
        <f>$D49</f>
        <v>18</v>
      </c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</row>
    <row r="50" spans="1:61" ht="15.9" customHeight="1" x14ac:dyDescent="0.3">
      <c r="A50" s="36">
        <v>49</v>
      </c>
      <c r="B50" s="36">
        <v>47</v>
      </c>
      <c r="C50" s="1">
        <v>5</v>
      </c>
      <c r="D50" s="36">
        <v>19</v>
      </c>
      <c r="E50" s="36">
        <v>923</v>
      </c>
      <c r="F50" s="43">
        <v>1.5243055555555555E-2</v>
      </c>
      <c r="G50" s="42" t="s">
        <v>258</v>
      </c>
      <c r="H50" s="42" t="s">
        <v>247</v>
      </c>
      <c r="I50" s="36" t="s">
        <v>397</v>
      </c>
      <c r="J50" s="36" t="s">
        <v>65</v>
      </c>
      <c r="K50" s="36">
        <v>1</v>
      </c>
      <c r="L50" s="36" t="s">
        <v>0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>
        <f>$B50</f>
        <v>47</v>
      </c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>
        <f>$D50</f>
        <v>19</v>
      </c>
    </row>
    <row r="51" spans="1:61" ht="15.9" customHeight="1" x14ac:dyDescent="0.3">
      <c r="A51" s="36">
        <v>50</v>
      </c>
      <c r="B51" s="36">
        <v>48</v>
      </c>
      <c r="C51" s="1"/>
      <c r="D51" s="36"/>
      <c r="E51" s="36">
        <v>689</v>
      </c>
      <c r="F51" s="43">
        <v>1.525462962962963E-2</v>
      </c>
      <c r="G51" s="42" t="s">
        <v>270</v>
      </c>
      <c r="H51" s="42" t="s">
        <v>502</v>
      </c>
      <c r="I51" s="36" t="s">
        <v>76</v>
      </c>
      <c r="J51" s="36" t="s">
        <v>36</v>
      </c>
      <c r="K51" s="36">
        <v>1</v>
      </c>
      <c r="L51" s="36" t="s">
        <v>0</v>
      </c>
      <c r="M51" s="11"/>
      <c r="N51" s="11"/>
      <c r="O51" s="11"/>
      <c r="P51" s="11"/>
      <c r="Q51" s="11"/>
      <c r="R51" s="11"/>
      <c r="S51" s="11"/>
      <c r="T51" s="11"/>
      <c r="U51" s="11">
        <f>$B51</f>
        <v>48</v>
      </c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</row>
    <row r="52" spans="1:61" ht="15.9" customHeight="1" x14ac:dyDescent="0.3">
      <c r="A52" s="36">
        <v>51</v>
      </c>
      <c r="B52" s="36">
        <v>49</v>
      </c>
      <c r="C52" s="1">
        <v>15</v>
      </c>
      <c r="D52" s="36">
        <v>20</v>
      </c>
      <c r="E52" s="36">
        <v>1180</v>
      </c>
      <c r="F52" s="43">
        <v>1.5266203703703704E-2</v>
      </c>
      <c r="G52" s="42" t="s">
        <v>426</v>
      </c>
      <c r="H52" s="42" t="s">
        <v>544</v>
      </c>
      <c r="I52" s="36" t="s">
        <v>331</v>
      </c>
      <c r="J52" s="36" t="s">
        <v>35</v>
      </c>
      <c r="K52" s="36">
        <v>2</v>
      </c>
      <c r="L52" s="36" t="s">
        <v>0</v>
      </c>
      <c r="M52" s="11"/>
      <c r="N52" s="11"/>
      <c r="O52" s="11"/>
      <c r="P52" s="11"/>
      <c r="Q52" s="11"/>
      <c r="R52" s="11"/>
      <c r="S52" s="11"/>
      <c r="T52" s="11">
        <f>$B52</f>
        <v>49</v>
      </c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L52" s="11"/>
      <c r="AM52" s="11"/>
      <c r="AN52" s="11"/>
      <c r="AO52" s="11"/>
      <c r="AP52" s="11"/>
      <c r="AQ52" s="11"/>
      <c r="AR52" s="11"/>
      <c r="AS52" s="11">
        <f>$D52</f>
        <v>20</v>
      </c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</row>
    <row r="53" spans="1:61" ht="15.9" customHeight="1" x14ac:dyDescent="0.3">
      <c r="A53" s="36">
        <v>52</v>
      </c>
      <c r="B53" s="36">
        <v>50</v>
      </c>
      <c r="C53" s="1"/>
      <c r="D53" s="36"/>
      <c r="E53" s="36">
        <v>216</v>
      </c>
      <c r="F53" s="43">
        <v>1.5266203703703704E-2</v>
      </c>
      <c r="G53" s="42" t="s">
        <v>248</v>
      </c>
      <c r="H53" s="42" t="s">
        <v>503</v>
      </c>
      <c r="I53" s="36" t="s">
        <v>76</v>
      </c>
      <c r="J53" s="36" t="s">
        <v>27</v>
      </c>
      <c r="K53" s="36">
        <v>1</v>
      </c>
      <c r="L53" s="36" t="s">
        <v>0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>
        <f>$B53</f>
        <v>50</v>
      </c>
      <c r="AI53" s="11"/>
      <c r="AJ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</row>
    <row r="54" spans="1:61" ht="15.9" customHeight="1" x14ac:dyDescent="0.3">
      <c r="A54" s="36">
        <v>53</v>
      </c>
      <c r="B54" s="36">
        <v>51</v>
      </c>
      <c r="C54" s="1">
        <v>6</v>
      </c>
      <c r="D54" s="36">
        <v>21</v>
      </c>
      <c r="E54" s="36">
        <v>1340</v>
      </c>
      <c r="F54" s="43">
        <v>1.53125E-2</v>
      </c>
      <c r="G54" s="42" t="s">
        <v>422</v>
      </c>
      <c r="H54" s="42" t="s">
        <v>545</v>
      </c>
      <c r="I54" s="36" t="s">
        <v>397</v>
      </c>
      <c r="J54" s="36" t="s">
        <v>34</v>
      </c>
      <c r="K54" s="36">
        <v>2</v>
      </c>
      <c r="L54" s="36" t="s">
        <v>0</v>
      </c>
      <c r="M54" s="11"/>
      <c r="N54" s="11"/>
      <c r="O54" s="11">
        <f>$B54</f>
        <v>51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L54" s="11"/>
      <c r="AM54" s="11"/>
      <c r="AN54" s="11">
        <f>$D54</f>
        <v>21</v>
      </c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</row>
    <row r="55" spans="1:61" ht="15.9" customHeight="1" x14ac:dyDescent="0.3">
      <c r="A55" s="36">
        <v>54</v>
      </c>
      <c r="B55" s="36">
        <v>52</v>
      </c>
      <c r="C55" s="1">
        <v>1</v>
      </c>
      <c r="D55" s="36">
        <v>22</v>
      </c>
      <c r="E55" s="36">
        <v>994</v>
      </c>
      <c r="F55" s="43">
        <v>1.5347222222222222E-2</v>
      </c>
      <c r="G55" s="42" t="s">
        <v>441</v>
      </c>
      <c r="H55" s="42" t="s">
        <v>338</v>
      </c>
      <c r="I55" s="36" t="s">
        <v>442</v>
      </c>
      <c r="J55" s="36" t="s">
        <v>63</v>
      </c>
      <c r="K55" s="36">
        <v>2</v>
      </c>
      <c r="L55" s="36" t="s">
        <v>0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>
        <f>$B55</f>
        <v>52</v>
      </c>
      <c r="AJ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>
        <f>$D55</f>
        <v>22</v>
      </c>
      <c r="BI55" s="11"/>
    </row>
    <row r="56" spans="1:61" ht="15.9" customHeight="1" x14ac:dyDescent="0.3">
      <c r="A56" s="36">
        <v>55</v>
      </c>
      <c r="B56" s="36">
        <v>53</v>
      </c>
      <c r="C56" s="1">
        <v>16</v>
      </c>
      <c r="D56" s="36">
        <v>23</v>
      </c>
      <c r="E56" s="36">
        <v>955</v>
      </c>
      <c r="F56" s="43">
        <v>1.5358796296296296E-2</v>
      </c>
      <c r="G56" s="42" t="s">
        <v>264</v>
      </c>
      <c r="H56" s="42" t="s">
        <v>345</v>
      </c>
      <c r="I56" s="36" t="s">
        <v>331</v>
      </c>
      <c r="J56" s="36" t="s">
        <v>65</v>
      </c>
      <c r="K56" s="36">
        <v>1</v>
      </c>
      <c r="L56" s="36" t="s">
        <v>0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>
        <f>$B56</f>
        <v>53</v>
      </c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>
        <f>$D56</f>
        <v>23</v>
      </c>
    </row>
    <row r="57" spans="1:61" ht="15.9" customHeight="1" x14ac:dyDescent="0.3">
      <c r="A57" s="36">
        <v>56</v>
      </c>
      <c r="B57" s="36">
        <v>54</v>
      </c>
      <c r="C57" s="1">
        <v>17</v>
      </c>
      <c r="D57" s="36">
        <v>24</v>
      </c>
      <c r="E57" s="36">
        <v>1669</v>
      </c>
      <c r="F57" s="43">
        <v>1.5393518518518518E-2</v>
      </c>
      <c r="G57" s="42" t="s">
        <v>84</v>
      </c>
      <c r="H57" s="42" t="s">
        <v>546</v>
      </c>
      <c r="I57" s="36" t="s">
        <v>331</v>
      </c>
      <c r="J57" s="36" t="s">
        <v>33</v>
      </c>
      <c r="K57" s="36">
        <v>2</v>
      </c>
      <c r="L57" s="36" t="s">
        <v>0</v>
      </c>
      <c r="M57" s="11">
        <f>$B57</f>
        <v>54</v>
      </c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L57" s="11">
        <f>$D57</f>
        <v>24</v>
      </c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</row>
    <row r="58" spans="1:61" ht="15.9" customHeight="1" x14ac:dyDescent="0.3">
      <c r="A58" s="36">
        <v>57</v>
      </c>
      <c r="B58" s="36">
        <v>55</v>
      </c>
      <c r="C58" s="1">
        <v>7</v>
      </c>
      <c r="D58" s="36">
        <v>25</v>
      </c>
      <c r="E58" s="36">
        <v>55</v>
      </c>
      <c r="F58" s="43">
        <v>1.5416666666666667E-2</v>
      </c>
      <c r="G58" s="42" t="s">
        <v>250</v>
      </c>
      <c r="H58" s="42" t="s">
        <v>547</v>
      </c>
      <c r="I58" s="36" t="s">
        <v>397</v>
      </c>
      <c r="J58" s="36" t="s">
        <v>38</v>
      </c>
      <c r="K58" s="36">
        <v>1</v>
      </c>
      <c r="L58" s="36" t="s">
        <v>0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>
        <f>$B58</f>
        <v>55</v>
      </c>
      <c r="AE58" s="11"/>
      <c r="AF58" s="11"/>
      <c r="AG58" s="11"/>
      <c r="AH58" s="11"/>
      <c r="AI58" s="11"/>
      <c r="AJ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>
        <f>$D58</f>
        <v>25</v>
      </c>
      <c r="BD58" s="11"/>
      <c r="BE58" s="11"/>
      <c r="BF58" s="11"/>
      <c r="BG58" s="11"/>
      <c r="BH58" s="11"/>
      <c r="BI58" s="11"/>
    </row>
    <row r="59" spans="1:61" ht="15.9" customHeight="1" x14ac:dyDescent="0.3">
      <c r="A59" s="36">
        <v>58</v>
      </c>
      <c r="B59" s="36">
        <v>56</v>
      </c>
      <c r="C59" s="1"/>
      <c r="D59" s="36"/>
      <c r="E59" s="36">
        <v>294</v>
      </c>
      <c r="F59" s="43">
        <v>1.5428240740740741E-2</v>
      </c>
      <c r="G59" s="42" t="s">
        <v>245</v>
      </c>
      <c r="H59" s="42" t="s">
        <v>210</v>
      </c>
      <c r="I59" s="36" t="s">
        <v>76</v>
      </c>
      <c r="J59" s="36" t="s">
        <v>27</v>
      </c>
      <c r="K59" s="36">
        <v>1</v>
      </c>
      <c r="L59" s="36" t="s">
        <v>0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>
        <f>$B59</f>
        <v>56</v>
      </c>
      <c r="AI59" s="11"/>
      <c r="AJ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</row>
    <row r="60" spans="1:61" ht="15.9" customHeight="1" x14ac:dyDescent="0.3">
      <c r="A60" s="36">
        <v>59</v>
      </c>
      <c r="B60" s="36">
        <v>57</v>
      </c>
      <c r="C60" s="1">
        <v>8</v>
      </c>
      <c r="D60" s="36">
        <v>26</v>
      </c>
      <c r="E60" s="36">
        <v>1369</v>
      </c>
      <c r="F60" s="43">
        <v>1.5439814814814814E-2</v>
      </c>
      <c r="G60" s="42" t="s">
        <v>414</v>
      </c>
      <c r="H60" s="42" t="s">
        <v>548</v>
      </c>
      <c r="I60" s="36" t="s">
        <v>397</v>
      </c>
      <c r="J60" s="36" t="s">
        <v>34</v>
      </c>
      <c r="K60" s="36">
        <v>2</v>
      </c>
      <c r="L60" s="36" t="s">
        <v>0</v>
      </c>
      <c r="M60" s="11"/>
      <c r="N60" s="11"/>
      <c r="O60" s="11">
        <f>$B60</f>
        <v>57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L60" s="11"/>
      <c r="AM60" s="11"/>
      <c r="AN60" s="11">
        <f>$D60</f>
        <v>26</v>
      </c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</row>
    <row r="61" spans="1:61" ht="15.9" customHeight="1" x14ac:dyDescent="0.3">
      <c r="A61" s="36">
        <v>60</v>
      </c>
      <c r="B61" s="36">
        <v>58</v>
      </c>
      <c r="C61" s="1">
        <v>18</v>
      </c>
      <c r="D61" s="36">
        <v>27</v>
      </c>
      <c r="E61" s="36">
        <v>717</v>
      </c>
      <c r="F61" s="43">
        <v>1.545138888888889E-2</v>
      </c>
      <c r="G61" s="42" t="s">
        <v>351</v>
      </c>
      <c r="H61" s="42" t="s">
        <v>352</v>
      </c>
      <c r="I61" s="36" t="s">
        <v>331</v>
      </c>
      <c r="J61" s="36" t="s">
        <v>36</v>
      </c>
      <c r="K61" s="36">
        <v>1</v>
      </c>
      <c r="L61" s="36" t="s">
        <v>0</v>
      </c>
      <c r="M61" s="11"/>
      <c r="N61" s="11"/>
      <c r="O61" s="11"/>
      <c r="P61" s="11"/>
      <c r="Q61" s="11"/>
      <c r="R61" s="11"/>
      <c r="S61" s="11"/>
      <c r="T61" s="11"/>
      <c r="U61" s="11">
        <f>$B61</f>
        <v>58</v>
      </c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L61" s="11"/>
      <c r="AM61" s="11"/>
      <c r="AN61" s="11"/>
      <c r="AO61" s="11"/>
      <c r="AP61" s="11"/>
      <c r="AQ61" s="11"/>
      <c r="AR61" s="11"/>
      <c r="AS61" s="11"/>
      <c r="AT61" s="11">
        <f>$D61</f>
        <v>27</v>
      </c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</row>
    <row r="62" spans="1:61" ht="15.9" customHeight="1" x14ac:dyDescent="0.3">
      <c r="A62" s="36">
        <v>61</v>
      </c>
      <c r="B62" s="36">
        <v>59</v>
      </c>
      <c r="C62" s="1"/>
      <c r="D62" s="36"/>
      <c r="E62" s="36">
        <v>1111</v>
      </c>
      <c r="F62" s="43">
        <v>1.5462962962962963E-2</v>
      </c>
      <c r="G62" s="42" t="s">
        <v>266</v>
      </c>
      <c r="H62" s="42" t="s">
        <v>267</v>
      </c>
      <c r="I62" s="36" t="s">
        <v>76</v>
      </c>
      <c r="J62" s="36" t="s">
        <v>35</v>
      </c>
      <c r="K62" s="36">
        <v>2</v>
      </c>
      <c r="L62" s="36" t="s">
        <v>0</v>
      </c>
      <c r="M62" s="11"/>
      <c r="N62" s="11"/>
      <c r="O62" s="11"/>
      <c r="P62" s="11"/>
      <c r="Q62" s="11"/>
      <c r="R62" s="11"/>
      <c r="S62" s="11"/>
      <c r="T62" s="11">
        <f>$B62</f>
        <v>59</v>
      </c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</row>
    <row r="63" spans="1:61" ht="15.9" customHeight="1" x14ac:dyDescent="0.3">
      <c r="A63" s="36">
        <v>62</v>
      </c>
      <c r="B63" s="36">
        <v>60</v>
      </c>
      <c r="C63" s="1">
        <v>9</v>
      </c>
      <c r="D63" s="36">
        <v>28</v>
      </c>
      <c r="E63" s="36">
        <v>1284</v>
      </c>
      <c r="F63" s="43">
        <v>1.5474537037037037E-2</v>
      </c>
      <c r="G63" s="42" t="s">
        <v>171</v>
      </c>
      <c r="H63" s="42" t="s">
        <v>400</v>
      </c>
      <c r="I63" s="36" t="s">
        <v>397</v>
      </c>
      <c r="J63" s="36" t="s">
        <v>26</v>
      </c>
      <c r="K63" s="36">
        <v>1</v>
      </c>
      <c r="L63" s="36" t="s">
        <v>0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>$B63</f>
        <v>60</v>
      </c>
      <c r="AD63" s="11"/>
      <c r="AE63" s="11"/>
      <c r="AF63" s="11"/>
      <c r="AG63" s="11"/>
      <c r="AH63" s="11"/>
      <c r="AI63" s="11"/>
      <c r="AJ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>
        <f>$D63</f>
        <v>28</v>
      </c>
      <c r="BC63" s="11"/>
      <c r="BD63" s="11"/>
      <c r="BE63" s="11"/>
      <c r="BF63" s="11"/>
      <c r="BG63" s="11"/>
      <c r="BH63" s="11"/>
      <c r="BI63" s="11"/>
    </row>
    <row r="64" spans="1:61" ht="15.9" customHeight="1" x14ac:dyDescent="0.3">
      <c r="A64" s="36">
        <v>63</v>
      </c>
      <c r="B64" s="36">
        <v>61</v>
      </c>
      <c r="C64" s="1"/>
      <c r="D64" s="36"/>
      <c r="E64" s="36">
        <v>1349</v>
      </c>
      <c r="F64" s="43">
        <v>1.5486111111111112E-2</v>
      </c>
      <c r="G64" s="42" t="s">
        <v>272</v>
      </c>
      <c r="H64" s="42" t="s">
        <v>504</v>
      </c>
      <c r="I64" s="36" t="s">
        <v>76</v>
      </c>
      <c r="J64" s="36" t="s">
        <v>34</v>
      </c>
      <c r="K64" s="36">
        <v>2</v>
      </c>
      <c r="L64" s="36" t="s">
        <v>0</v>
      </c>
      <c r="M64" s="11"/>
      <c r="N64" s="11"/>
      <c r="O64" s="11">
        <f>$B64</f>
        <v>61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</row>
    <row r="65" spans="1:61" ht="15.9" customHeight="1" x14ac:dyDescent="0.3">
      <c r="A65" s="36">
        <v>64</v>
      </c>
      <c r="B65" s="36">
        <v>62</v>
      </c>
      <c r="C65" s="1">
        <v>10</v>
      </c>
      <c r="D65" s="36">
        <v>29</v>
      </c>
      <c r="E65" s="36">
        <v>487</v>
      </c>
      <c r="F65" s="43">
        <v>1.5543981481481482E-2</v>
      </c>
      <c r="G65" s="42" t="s">
        <v>298</v>
      </c>
      <c r="H65" s="42" t="s">
        <v>177</v>
      </c>
      <c r="I65" s="36" t="s">
        <v>397</v>
      </c>
      <c r="J65" s="36" t="s">
        <v>25</v>
      </c>
      <c r="K65" s="36">
        <v>2</v>
      </c>
      <c r="L65" s="36" t="s">
        <v>0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>
        <f>$B65</f>
        <v>62</v>
      </c>
      <c r="AC65" s="11"/>
      <c r="AD65" s="11"/>
      <c r="AE65" s="11"/>
      <c r="AF65" s="11"/>
      <c r="AG65" s="11"/>
      <c r="AH65" s="11"/>
      <c r="AI65" s="11"/>
      <c r="AJ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>
        <f>$D65</f>
        <v>29</v>
      </c>
      <c r="BB65" s="11"/>
      <c r="BC65" s="11"/>
      <c r="BD65" s="11"/>
      <c r="BE65" s="11"/>
      <c r="BF65" s="11"/>
      <c r="BG65" s="11"/>
      <c r="BH65" s="11"/>
      <c r="BI65" s="11"/>
    </row>
    <row r="66" spans="1:61" ht="15.9" customHeight="1" x14ac:dyDescent="0.3">
      <c r="A66" s="36">
        <v>65</v>
      </c>
      <c r="B66" s="36">
        <v>63</v>
      </c>
      <c r="C66" s="1"/>
      <c r="D66" s="36"/>
      <c r="E66" s="36">
        <v>2106</v>
      </c>
      <c r="F66" s="43">
        <v>1.5555555555555555E-2</v>
      </c>
      <c r="G66" s="42" t="s">
        <v>287</v>
      </c>
      <c r="H66" s="42" t="s">
        <v>362</v>
      </c>
      <c r="I66" s="36" t="s">
        <v>76</v>
      </c>
      <c r="J66" s="36" t="s">
        <v>71</v>
      </c>
      <c r="K66" s="36">
        <v>3</v>
      </c>
      <c r="L66" s="36" t="s">
        <v>0</v>
      </c>
      <c r="M66" s="11"/>
      <c r="N66" s="11"/>
      <c r="O66" s="11"/>
      <c r="P66" s="11"/>
      <c r="Q66" s="11">
        <f>$B66</f>
        <v>63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</row>
    <row r="67" spans="1:61" ht="15.9" customHeight="1" x14ac:dyDescent="0.3">
      <c r="A67" s="36">
        <v>66</v>
      </c>
      <c r="B67" s="36">
        <v>64</v>
      </c>
      <c r="C67" s="1">
        <v>19</v>
      </c>
      <c r="D67" s="36">
        <v>30</v>
      </c>
      <c r="E67" s="36">
        <v>973</v>
      </c>
      <c r="F67" s="43">
        <v>1.556712962962963E-2</v>
      </c>
      <c r="G67" s="42" t="s">
        <v>343</v>
      </c>
      <c r="H67" s="42" t="s">
        <v>344</v>
      </c>
      <c r="I67" s="36" t="s">
        <v>331</v>
      </c>
      <c r="J67" s="36" t="s">
        <v>65</v>
      </c>
      <c r="K67" s="36">
        <v>1</v>
      </c>
      <c r="L67" s="36" t="s">
        <v>0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>
        <f>$B67</f>
        <v>64</v>
      </c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>
        <f>$D67</f>
        <v>30</v>
      </c>
    </row>
    <row r="68" spans="1:61" ht="15.9" customHeight="1" x14ac:dyDescent="0.3">
      <c r="A68" s="36">
        <v>67</v>
      </c>
      <c r="B68" s="36">
        <v>65</v>
      </c>
      <c r="C68" s="1">
        <v>11</v>
      </c>
      <c r="D68" s="36">
        <v>31</v>
      </c>
      <c r="E68" s="36">
        <v>1967</v>
      </c>
      <c r="F68" s="43">
        <v>1.5578703703703704E-2</v>
      </c>
      <c r="G68" s="42" t="s">
        <v>407</v>
      </c>
      <c r="H68" s="42" t="s">
        <v>408</v>
      </c>
      <c r="I68" s="36" t="s">
        <v>397</v>
      </c>
      <c r="J68" s="36" t="s">
        <v>71</v>
      </c>
      <c r="K68" s="36">
        <v>3</v>
      </c>
      <c r="L68" s="36" t="s">
        <v>0</v>
      </c>
      <c r="M68" s="11"/>
      <c r="N68" s="11"/>
      <c r="O68" s="11"/>
      <c r="P68" s="11"/>
      <c r="Q68" s="11">
        <f>$B68</f>
        <v>65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L68" s="11"/>
      <c r="AM68" s="11"/>
      <c r="AN68" s="11"/>
      <c r="AO68" s="11"/>
      <c r="AP68" s="11">
        <f>$D68</f>
        <v>31</v>
      </c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</row>
    <row r="69" spans="1:61" ht="15.9" customHeight="1" x14ac:dyDescent="0.3">
      <c r="A69" s="36">
        <v>68</v>
      </c>
      <c r="B69" s="36" t="s">
        <v>549</v>
      </c>
      <c r="C69" s="1">
        <v>20</v>
      </c>
      <c r="D69" s="36"/>
      <c r="E69" s="36">
        <v>868</v>
      </c>
      <c r="F69" s="43">
        <v>1.5601851851851851E-2</v>
      </c>
      <c r="G69" s="42" t="s">
        <v>348</v>
      </c>
      <c r="H69" s="42" t="s">
        <v>349</v>
      </c>
      <c r="I69" s="36" t="s">
        <v>331</v>
      </c>
      <c r="J69" s="36" t="s">
        <v>550</v>
      </c>
      <c r="K69" s="36">
        <v>2</v>
      </c>
      <c r="L69" s="36" t="s">
        <v>0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</row>
    <row r="70" spans="1:61" ht="15.9" customHeight="1" x14ac:dyDescent="0.3">
      <c r="A70" s="36">
        <v>69</v>
      </c>
      <c r="B70" s="36">
        <v>66</v>
      </c>
      <c r="C70" s="1">
        <v>21</v>
      </c>
      <c r="D70" s="36">
        <v>32</v>
      </c>
      <c r="E70" s="36">
        <v>2029</v>
      </c>
      <c r="F70" s="43">
        <v>1.5648148148148147E-2</v>
      </c>
      <c r="G70" s="42" t="s">
        <v>146</v>
      </c>
      <c r="H70" s="42" t="s">
        <v>539</v>
      </c>
      <c r="I70" s="36" t="s">
        <v>331</v>
      </c>
      <c r="J70" s="36" t="s">
        <v>479</v>
      </c>
      <c r="K70" s="36">
        <v>3</v>
      </c>
      <c r="L70" s="36" t="s">
        <v>0</v>
      </c>
      <c r="M70" s="11"/>
      <c r="N70" s="11"/>
      <c r="O70" s="11"/>
      <c r="P70" s="11"/>
      <c r="Q70" s="11"/>
      <c r="R70" s="11"/>
      <c r="S70" s="11"/>
      <c r="T70" s="11"/>
      <c r="U70" s="11"/>
      <c r="V70" s="11">
        <f>$B70</f>
        <v>66</v>
      </c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>
        <f>$D70</f>
        <v>32</v>
      </c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</row>
    <row r="71" spans="1:61" ht="15.9" customHeight="1" x14ac:dyDescent="0.3">
      <c r="A71" s="36">
        <v>70</v>
      </c>
      <c r="B71" s="36">
        <v>67</v>
      </c>
      <c r="C71" s="1"/>
      <c r="D71" s="36"/>
      <c r="E71" s="36">
        <v>705</v>
      </c>
      <c r="F71" s="43">
        <v>1.5671296296296298E-2</v>
      </c>
      <c r="G71" s="42" t="s">
        <v>261</v>
      </c>
      <c r="H71" s="42" t="s">
        <v>262</v>
      </c>
      <c r="I71" s="36" t="s">
        <v>76</v>
      </c>
      <c r="J71" s="36" t="s">
        <v>36</v>
      </c>
      <c r="K71" s="36">
        <v>1</v>
      </c>
      <c r="L71" s="36" t="s">
        <v>0</v>
      </c>
      <c r="M71" s="11"/>
      <c r="N71" s="11"/>
      <c r="O71" s="11"/>
      <c r="P71" s="11"/>
      <c r="Q71" s="11"/>
      <c r="R71" s="11"/>
      <c r="S71" s="11"/>
      <c r="T71" s="11"/>
      <c r="U71" s="11">
        <f>$B71</f>
        <v>67</v>
      </c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</row>
    <row r="72" spans="1:61" ht="15.9" customHeight="1" x14ac:dyDescent="0.3">
      <c r="A72" s="36">
        <v>71</v>
      </c>
      <c r="B72" s="36">
        <v>68</v>
      </c>
      <c r="C72" s="1">
        <v>22</v>
      </c>
      <c r="D72" s="36">
        <v>33</v>
      </c>
      <c r="E72" s="36">
        <v>1213</v>
      </c>
      <c r="F72" s="43">
        <v>1.5682870370370371E-2</v>
      </c>
      <c r="G72" s="42" t="s">
        <v>250</v>
      </c>
      <c r="H72" s="42" t="s">
        <v>551</v>
      </c>
      <c r="I72" s="36" t="s">
        <v>331</v>
      </c>
      <c r="J72" s="36" t="s">
        <v>26</v>
      </c>
      <c r="K72" s="36">
        <v>1</v>
      </c>
      <c r="L72" s="36" t="s">
        <v>0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>$B72</f>
        <v>68</v>
      </c>
      <c r="AD72" s="11"/>
      <c r="AE72" s="11"/>
      <c r="AF72" s="11"/>
      <c r="AG72" s="11"/>
      <c r="AH72" s="11"/>
      <c r="AI72" s="11"/>
      <c r="AJ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>
        <f>$D72</f>
        <v>33</v>
      </c>
      <c r="BC72" s="11"/>
      <c r="BD72" s="11"/>
      <c r="BE72" s="11"/>
      <c r="BF72" s="11"/>
      <c r="BG72" s="11"/>
      <c r="BH72" s="11"/>
      <c r="BI72" s="11"/>
    </row>
    <row r="73" spans="1:61" ht="15.9" customHeight="1" x14ac:dyDescent="0.3">
      <c r="A73" s="36">
        <v>72</v>
      </c>
      <c r="B73" s="36">
        <v>69</v>
      </c>
      <c r="C73" s="1">
        <v>23</v>
      </c>
      <c r="D73" s="36">
        <v>34</v>
      </c>
      <c r="E73" s="36">
        <v>1750</v>
      </c>
      <c r="F73" s="43">
        <v>1.5682870370370371E-2</v>
      </c>
      <c r="G73" s="42" t="s">
        <v>291</v>
      </c>
      <c r="H73" s="42" t="s">
        <v>552</v>
      </c>
      <c r="I73" s="36" t="s">
        <v>331</v>
      </c>
      <c r="J73" s="36" t="s">
        <v>62</v>
      </c>
      <c r="K73" s="36">
        <v>2</v>
      </c>
      <c r="L73" s="36" t="s">
        <v>0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>
        <f>$B73</f>
        <v>69</v>
      </c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>
        <f>$D73</f>
        <v>34</v>
      </c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</row>
    <row r="74" spans="1:61" ht="15.9" customHeight="1" x14ac:dyDescent="0.3">
      <c r="A74" s="36">
        <v>73</v>
      </c>
      <c r="B74" s="36">
        <v>70</v>
      </c>
      <c r="C74" s="1"/>
      <c r="D74" s="36"/>
      <c r="E74" s="36">
        <v>614</v>
      </c>
      <c r="F74" s="43">
        <v>1.5706018518518518E-2</v>
      </c>
      <c r="G74" s="42" t="s">
        <v>263</v>
      </c>
      <c r="H74" s="42" t="s">
        <v>285</v>
      </c>
      <c r="I74" s="36" t="s">
        <v>76</v>
      </c>
      <c r="J74" s="36" t="s">
        <v>36</v>
      </c>
      <c r="K74" s="36">
        <v>1</v>
      </c>
      <c r="L74" s="36" t="s">
        <v>0</v>
      </c>
      <c r="M74" s="11"/>
      <c r="N74" s="11"/>
      <c r="O74" s="11"/>
      <c r="P74" s="11"/>
      <c r="Q74" s="11"/>
      <c r="R74" s="11"/>
      <c r="S74" s="11"/>
      <c r="T74" s="11"/>
      <c r="U74" s="11">
        <f>$B74</f>
        <v>70</v>
      </c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</row>
    <row r="75" spans="1:61" ht="15.9" customHeight="1" x14ac:dyDescent="0.3">
      <c r="A75" s="36">
        <v>75</v>
      </c>
      <c r="B75" s="36">
        <v>71</v>
      </c>
      <c r="C75" s="1">
        <v>12</v>
      </c>
      <c r="D75" s="36">
        <v>35</v>
      </c>
      <c r="E75" s="36">
        <v>2034</v>
      </c>
      <c r="F75" s="43">
        <v>1.5729166666666666E-2</v>
      </c>
      <c r="G75" s="42" t="s">
        <v>89</v>
      </c>
      <c r="H75" s="42" t="s">
        <v>553</v>
      </c>
      <c r="I75" s="36" t="s">
        <v>397</v>
      </c>
      <c r="J75" s="36" t="s">
        <v>479</v>
      </c>
      <c r="K75" s="36">
        <v>3</v>
      </c>
      <c r="L75" s="36" t="s">
        <v>0</v>
      </c>
      <c r="M75" s="11"/>
      <c r="N75" s="11"/>
      <c r="O75" s="11"/>
      <c r="P75" s="11"/>
      <c r="Q75" s="11"/>
      <c r="R75" s="11"/>
      <c r="S75" s="11"/>
      <c r="T75" s="11"/>
      <c r="U75" s="11"/>
      <c r="V75" s="11">
        <f>$B75</f>
        <v>71</v>
      </c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>
        <f>$D75</f>
        <v>35</v>
      </c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</row>
    <row r="76" spans="1:61" ht="15.9" customHeight="1" x14ac:dyDescent="0.3">
      <c r="A76" s="36">
        <v>76</v>
      </c>
      <c r="B76" s="36">
        <v>72</v>
      </c>
      <c r="C76" s="1"/>
      <c r="D76" s="36"/>
      <c r="E76" s="36">
        <v>1765</v>
      </c>
      <c r="F76" s="43">
        <v>1.5740740740740739E-2</v>
      </c>
      <c r="G76" s="42" t="s">
        <v>316</v>
      </c>
      <c r="H76" s="42" t="s">
        <v>317</v>
      </c>
      <c r="I76" s="36" t="s">
        <v>76</v>
      </c>
      <c r="J76" s="36" t="s">
        <v>62</v>
      </c>
      <c r="K76" s="36">
        <v>2</v>
      </c>
      <c r="L76" s="36" t="s">
        <v>0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>
        <f>$B76</f>
        <v>72</v>
      </c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</row>
    <row r="77" spans="1:61" ht="15.9" customHeight="1" x14ac:dyDescent="0.3">
      <c r="A77" s="36">
        <v>77</v>
      </c>
      <c r="B77" s="36">
        <v>73</v>
      </c>
      <c r="C77" s="1">
        <v>24</v>
      </c>
      <c r="D77" s="36">
        <v>36</v>
      </c>
      <c r="E77" s="36">
        <v>1343</v>
      </c>
      <c r="F77" s="43">
        <v>1.5787037037037037E-2</v>
      </c>
      <c r="G77" s="42" t="s">
        <v>171</v>
      </c>
      <c r="H77" s="42" t="s">
        <v>346</v>
      </c>
      <c r="I77" s="36" t="s">
        <v>331</v>
      </c>
      <c r="J77" s="36" t="s">
        <v>34</v>
      </c>
      <c r="K77" s="36">
        <v>2</v>
      </c>
      <c r="L77" s="36" t="s">
        <v>0</v>
      </c>
      <c r="M77" s="11"/>
      <c r="N77" s="11"/>
      <c r="O77" s="11">
        <f>$B77</f>
        <v>73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L77" s="11"/>
      <c r="AM77" s="11"/>
      <c r="AN77" s="11">
        <f>$D77</f>
        <v>36</v>
      </c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</row>
    <row r="78" spans="1:61" ht="15.9" customHeight="1" x14ac:dyDescent="0.3">
      <c r="A78" s="36">
        <v>78</v>
      </c>
      <c r="B78" s="36">
        <v>74</v>
      </c>
      <c r="C78" s="1"/>
      <c r="D78" s="36"/>
      <c r="E78" s="36">
        <v>1179</v>
      </c>
      <c r="F78" s="43">
        <v>1.5787037037037037E-2</v>
      </c>
      <c r="G78" s="42" t="s">
        <v>264</v>
      </c>
      <c r="H78" s="42" t="s">
        <v>265</v>
      </c>
      <c r="I78" s="36" t="s">
        <v>76</v>
      </c>
      <c r="J78" s="36" t="s">
        <v>35</v>
      </c>
      <c r="K78" s="36">
        <v>2</v>
      </c>
      <c r="L78" s="36" t="s">
        <v>0</v>
      </c>
      <c r="M78" s="11"/>
      <c r="N78" s="11"/>
      <c r="O78" s="11"/>
      <c r="P78" s="11"/>
      <c r="Q78" s="11"/>
      <c r="R78" s="11"/>
      <c r="S78" s="11"/>
      <c r="T78" s="11">
        <f>$B78</f>
        <v>74</v>
      </c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</row>
    <row r="79" spans="1:61" ht="15.9" customHeight="1" x14ac:dyDescent="0.3">
      <c r="A79" s="36">
        <v>79</v>
      </c>
      <c r="B79" s="36">
        <v>75</v>
      </c>
      <c r="C79" s="1">
        <v>25</v>
      </c>
      <c r="D79" s="36">
        <v>37</v>
      </c>
      <c r="E79" s="36">
        <v>711</v>
      </c>
      <c r="F79" s="43">
        <v>1.5810185185185184E-2</v>
      </c>
      <c r="G79" s="42" t="s">
        <v>337</v>
      </c>
      <c r="H79" s="42" t="s">
        <v>347</v>
      </c>
      <c r="I79" s="36" t="s">
        <v>331</v>
      </c>
      <c r="J79" s="36" t="s">
        <v>36</v>
      </c>
      <c r="K79" s="36">
        <v>1</v>
      </c>
      <c r="L79" s="36" t="s">
        <v>0</v>
      </c>
      <c r="M79" s="11"/>
      <c r="N79" s="11"/>
      <c r="O79" s="11"/>
      <c r="P79" s="11"/>
      <c r="Q79" s="11"/>
      <c r="R79" s="11"/>
      <c r="S79" s="11"/>
      <c r="T79" s="11"/>
      <c r="U79" s="11">
        <f>$B79</f>
        <v>75</v>
      </c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L79" s="11"/>
      <c r="AM79" s="11"/>
      <c r="AN79" s="11"/>
      <c r="AO79" s="11"/>
      <c r="AP79" s="11"/>
      <c r="AQ79" s="11"/>
      <c r="AR79" s="11"/>
      <c r="AS79" s="11"/>
      <c r="AT79" s="11">
        <f>$D79</f>
        <v>37</v>
      </c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</row>
    <row r="80" spans="1:61" ht="15.9" customHeight="1" x14ac:dyDescent="0.3">
      <c r="A80" s="36">
        <v>81</v>
      </c>
      <c r="B80" s="36">
        <v>76</v>
      </c>
      <c r="C80" s="1">
        <v>13</v>
      </c>
      <c r="D80" s="36">
        <v>38</v>
      </c>
      <c r="E80" s="36">
        <v>336</v>
      </c>
      <c r="F80" s="43">
        <v>1.5833333333333335E-2</v>
      </c>
      <c r="G80" s="42" t="s">
        <v>404</v>
      </c>
      <c r="H80" s="42" t="s">
        <v>205</v>
      </c>
      <c r="I80" s="36" t="s">
        <v>397</v>
      </c>
      <c r="J80" s="36" t="s">
        <v>37</v>
      </c>
      <c r="K80" s="36">
        <v>1</v>
      </c>
      <c r="L80" s="36" t="s">
        <v>0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>
        <f>$B80</f>
        <v>76</v>
      </c>
      <c r="AB80" s="11"/>
      <c r="AC80" s="11"/>
      <c r="AD80" s="11"/>
      <c r="AE80" s="11"/>
      <c r="AF80" s="11"/>
      <c r="AG80" s="11"/>
      <c r="AH80" s="11"/>
      <c r="AI80" s="11"/>
      <c r="AJ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>
        <f>$D80</f>
        <v>38</v>
      </c>
      <c r="BA80" s="11"/>
      <c r="BB80" s="11"/>
      <c r="BC80" s="11"/>
      <c r="BD80" s="11"/>
      <c r="BE80" s="11"/>
      <c r="BF80" s="11"/>
      <c r="BG80" s="11"/>
      <c r="BH80" s="11"/>
      <c r="BI80" s="11"/>
    </row>
    <row r="81" spans="1:61" ht="15.9" customHeight="1" x14ac:dyDescent="0.3">
      <c r="A81" s="36">
        <v>82</v>
      </c>
      <c r="B81" s="36">
        <v>77</v>
      </c>
      <c r="C81" s="1">
        <v>14</v>
      </c>
      <c r="D81" s="36">
        <v>39</v>
      </c>
      <c r="E81" s="36">
        <v>1789</v>
      </c>
      <c r="F81" s="43">
        <v>1.5833333333333335E-2</v>
      </c>
      <c r="G81" s="42" t="s">
        <v>259</v>
      </c>
      <c r="H81" s="42" t="s">
        <v>554</v>
      </c>
      <c r="I81" s="36" t="s">
        <v>397</v>
      </c>
      <c r="J81" s="36" t="s">
        <v>61</v>
      </c>
      <c r="K81" s="36">
        <v>3</v>
      </c>
      <c r="L81" s="36" t="s">
        <v>0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>
        <f>$B81</f>
        <v>77</v>
      </c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>
        <f>$D81</f>
        <v>39</v>
      </c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</row>
    <row r="82" spans="1:61" ht="15.9" customHeight="1" x14ac:dyDescent="0.3">
      <c r="A82" s="36">
        <v>83</v>
      </c>
      <c r="B82" s="36">
        <v>78</v>
      </c>
      <c r="C82" s="1">
        <v>26</v>
      </c>
      <c r="D82" s="36">
        <v>40</v>
      </c>
      <c r="E82" s="36">
        <v>1352</v>
      </c>
      <c r="F82" s="43">
        <v>1.5844907407407408E-2</v>
      </c>
      <c r="G82" s="42" t="s">
        <v>238</v>
      </c>
      <c r="H82" s="42" t="s">
        <v>353</v>
      </c>
      <c r="I82" s="36" t="s">
        <v>331</v>
      </c>
      <c r="J82" s="36" t="s">
        <v>34</v>
      </c>
      <c r="K82" s="36">
        <v>2</v>
      </c>
      <c r="L82" s="36" t="s">
        <v>0</v>
      </c>
      <c r="M82" s="11"/>
      <c r="N82" s="11"/>
      <c r="O82" s="11">
        <f>$B82</f>
        <v>78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L82" s="11"/>
      <c r="AM82" s="11"/>
      <c r="AN82" s="11">
        <f>$D82</f>
        <v>40</v>
      </c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</row>
    <row r="83" spans="1:61" ht="15.9" customHeight="1" x14ac:dyDescent="0.3">
      <c r="A83" s="36">
        <v>84</v>
      </c>
      <c r="B83" s="36">
        <v>79</v>
      </c>
      <c r="C83" s="1">
        <v>27</v>
      </c>
      <c r="D83" s="36">
        <v>41</v>
      </c>
      <c r="E83" s="36">
        <v>1384</v>
      </c>
      <c r="F83" s="43">
        <v>1.5879629629629629E-2</v>
      </c>
      <c r="G83" s="42" t="s">
        <v>293</v>
      </c>
      <c r="H83" s="42" t="s">
        <v>555</v>
      </c>
      <c r="I83" s="36" t="s">
        <v>331</v>
      </c>
      <c r="J83" s="36" t="s">
        <v>34</v>
      </c>
      <c r="K83" s="36">
        <v>2</v>
      </c>
      <c r="L83" s="36" t="s">
        <v>0</v>
      </c>
      <c r="M83" s="11"/>
      <c r="N83" s="11"/>
      <c r="O83" s="11">
        <f>$B83</f>
        <v>79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L83" s="11"/>
      <c r="AM83" s="11"/>
      <c r="AN83" s="11">
        <f>$D83</f>
        <v>41</v>
      </c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</row>
    <row r="84" spans="1:61" ht="15.9" customHeight="1" x14ac:dyDescent="0.3">
      <c r="A84" s="36">
        <v>85</v>
      </c>
      <c r="B84" s="36">
        <v>80</v>
      </c>
      <c r="C84" s="1">
        <v>28</v>
      </c>
      <c r="D84" s="36">
        <v>42</v>
      </c>
      <c r="E84" s="36">
        <v>924</v>
      </c>
      <c r="F84" s="43">
        <v>1.5902777777777776E-2</v>
      </c>
      <c r="G84" s="42" t="s">
        <v>258</v>
      </c>
      <c r="H84" s="42" t="s">
        <v>556</v>
      </c>
      <c r="I84" s="36" t="s">
        <v>331</v>
      </c>
      <c r="J84" s="36" t="s">
        <v>65</v>
      </c>
      <c r="K84" s="36">
        <v>1</v>
      </c>
      <c r="L84" s="36" t="s">
        <v>0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>
        <f>$B84</f>
        <v>80</v>
      </c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>
        <f>$D84</f>
        <v>42</v>
      </c>
    </row>
    <row r="85" spans="1:61" ht="15.9" customHeight="1" x14ac:dyDescent="0.3">
      <c r="A85" s="36">
        <v>86</v>
      </c>
      <c r="B85" s="36">
        <v>81</v>
      </c>
      <c r="C85" s="1">
        <v>29</v>
      </c>
      <c r="D85" s="36">
        <v>43</v>
      </c>
      <c r="E85" s="36">
        <v>2061</v>
      </c>
      <c r="F85" s="43">
        <v>1.5914351851851853E-2</v>
      </c>
      <c r="G85" s="42" t="s">
        <v>557</v>
      </c>
      <c r="H85" s="42" t="s">
        <v>558</v>
      </c>
      <c r="I85" s="36" t="s">
        <v>331</v>
      </c>
      <c r="J85" s="36" t="s">
        <v>479</v>
      </c>
      <c r="K85" s="36">
        <v>3</v>
      </c>
      <c r="L85" s="36" t="s">
        <v>0</v>
      </c>
      <c r="M85" s="11"/>
      <c r="N85" s="11"/>
      <c r="O85" s="11"/>
      <c r="P85" s="11"/>
      <c r="Q85" s="11"/>
      <c r="R85" s="11"/>
      <c r="S85" s="11"/>
      <c r="T85" s="11"/>
      <c r="U85" s="11"/>
      <c r="V85" s="11">
        <f>$B85</f>
        <v>81</v>
      </c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>
        <f>$D85</f>
        <v>43</v>
      </c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</row>
    <row r="86" spans="1:61" ht="15.9" customHeight="1" x14ac:dyDescent="0.3">
      <c r="A86" s="36">
        <v>87</v>
      </c>
      <c r="B86" s="36">
        <v>82</v>
      </c>
      <c r="C86" s="1">
        <v>15</v>
      </c>
      <c r="D86" s="36">
        <v>44</v>
      </c>
      <c r="E86" s="36">
        <v>1364</v>
      </c>
      <c r="F86" s="43">
        <v>1.5925925925925927E-2</v>
      </c>
      <c r="G86" s="42" t="s">
        <v>263</v>
      </c>
      <c r="H86" s="42" t="s">
        <v>559</v>
      </c>
      <c r="I86" s="36" t="s">
        <v>397</v>
      </c>
      <c r="J86" s="36" t="s">
        <v>34</v>
      </c>
      <c r="K86" s="36">
        <v>2</v>
      </c>
      <c r="L86" s="36" t="s">
        <v>0</v>
      </c>
      <c r="M86" s="11"/>
      <c r="N86" s="11"/>
      <c r="O86" s="11">
        <f>$B86</f>
        <v>82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L86" s="11"/>
      <c r="AM86" s="11"/>
      <c r="AN86" s="11">
        <f>$D86</f>
        <v>44</v>
      </c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</row>
    <row r="87" spans="1:61" ht="15.9" customHeight="1" x14ac:dyDescent="0.3">
      <c r="A87" s="36">
        <v>88</v>
      </c>
      <c r="B87" s="36">
        <v>83</v>
      </c>
      <c r="C87" s="1"/>
      <c r="D87" s="36"/>
      <c r="E87" s="36">
        <v>594</v>
      </c>
      <c r="F87" s="43">
        <v>1.5925925925925927E-2</v>
      </c>
      <c r="G87" s="42" t="s">
        <v>261</v>
      </c>
      <c r="H87" s="42" t="s">
        <v>108</v>
      </c>
      <c r="I87" s="36" t="s">
        <v>76</v>
      </c>
      <c r="J87" s="36" t="s">
        <v>36</v>
      </c>
      <c r="K87" s="36">
        <v>1</v>
      </c>
      <c r="L87" s="36" t="s">
        <v>0</v>
      </c>
      <c r="M87" s="11"/>
      <c r="N87" s="11"/>
      <c r="O87" s="11"/>
      <c r="P87" s="11"/>
      <c r="Q87" s="11"/>
      <c r="R87" s="11"/>
      <c r="S87" s="11"/>
      <c r="T87" s="11"/>
      <c r="U87" s="11">
        <f>$B87</f>
        <v>83</v>
      </c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</row>
    <row r="88" spans="1:61" ht="15.9" customHeight="1" x14ac:dyDescent="0.3">
      <c r="A88" s="36">
        <v>89</v>
      </c>
      <c r="B88" s="36">
        <v>84</v>
      </c>
      <c r="C88" s="1">
        <v>30</v>
      </c>
      <c r="D88" s="36">
        <v>45</v>
      </c>
      <c r="E88" s="36">
        <v>1780</v>
      </c>
      <c r="F88" s="43">
        <v>1.5949074074074074E-2</v>
      </c>
      <c r="G88" s="42" t="s">
        <v>261</v>
      </c>
      <c r="H88" s="42" t="s">
        <v>461</v>
      </c>
      <c r="I88" s="36" t="s">
        <v>331</v>
      </c>
      <c r="J88" s="36" t="s">
        <v>61</v>
      </c>
      <c r="K88" s="36">
        <v>3</v>
      </c>
      <c r="L88" s="36" t="s">
        <v>0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>
        <f>$B88</f>
        <v>84</v>
      </c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>
        <f>$D88</f>
        <v>45</v>
      </c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</row>
    <row r="89" spans="1:61" ht="15.9" customHeight="1" x14ac:dyDescent="0.3">
      <c r="A89" s="36">
        <v>90</v>
      </c>
      <c r="B89" s="36">
        <v>85</v>
      </c>
      <c r="C89" s="1">
        <v>16</v>
      </c>
      <c r="D89" s="36">
        <v>46</v>
      </c>
      <c r="E89" s="36">
        <v>1647</v>
      </c>
      <c r="F89" s="43">
        <v>1.6006944444444445E-2</v>
      </c>
      <c r="G89" s="42" t="s">
        <v>560</v>
      </c>
      <c r="H89" s="42" t="s">
        <v>561</v>
      </c>
      <c r="I89" s="36" t="s">
        <v>397</v>
      </c>
      <c r="J89" s="36" t="s">
        <v>33</v>
      </c>
      <c r="K89" s="36">
        <v>2</v>
      </c>
      <c r="L89" s="36" t="s">
        <v>0</v>
      </c>
      <c r="M89" s="11">
        <f>$B89</f>
        <v>85</v>
      </c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L89" s="11">
        <f>$D89</f>
        <v>46</v>
      </c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</row>
    <row r="90" spans="1:61" ht="15.9" customHeight="1" x14ac:dyDescent="0.3">
      <c r="A90" s="36">
        <v>91</v>
      </c>
      <c r="B90" s="36">
        <v>86</v>
      </c>
      <c r="C90" s="1"/>
      <c r="D90" s="36"/>
      <c r="E90" s="36">
        <v>2011</v>
      </c>
      <c r="F90" s="43">
        <v>1.6006944444444445E-2</v>
      </c>
      <c r="G90" s="42" t="s">
        <v>316</v>
      </c>
      <c r="H90" s="42" t="s">
        <v>505</v>
      </c>
      <c r="I90" s="36" t="s">
        <v>76</v>
      </c>
      <c r="J90" s="36" t="s">
        <v>71</v>
      </c>
      <c r="K90" s="36">
        <v>3</v>
      </c>
      <c r="L90" s="36" t="s">
        <v>0</v>
      </c>
      <c r="M90" s="11"/>
      <c r="N90" s="11"/>
      <c r="O90" s="11"/>
      <c r="P90" s="11"/>
      <c r="Q90" s="11">
        <f>$B90</f>
        <v>86</v>
      </c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</row>
    <row r="91" spans="1:61" ht="15.9" customHeight="1" x14ac:dyDescent="0.3">
      <c r="A91" s="36">
        <v>92</v>
      </c>
      <c r="B91" s="36">
        <v>87</v>
      </c>
      <c r="C91" s="1"/>
      <c r="D91" s="36"/>
      <c r="E91" s="36">
        <v>1294</v>
      </c>
      <c r="F91" s="43">
        <v>1.6006944444444445E-2</v>
      </c>
      <c r="G91" s="42" t="s">
        <v>506</v>
      </c>
      <c r="H91" s="42" t="s">
        <v>507</v>
      </c>
      <c r="I91" s="36" t="s">
        <v>76</v>
      </c>
      <c r="J91" s="36" t="s">
        <v>26</v>
      </c>
      <c r="K91" s="36">
        <v>1</v>
      </c>
      <c r="L91" s="36" t="s">
        <v>0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>$B91</f>
        <v>87</v>
      </c>
      <c r="AD91" s="11"/>
      <c r="AE91" s="11"/>
      <c r="AF91" s="11"/>
      <c r="AG91" s="11"/>
      <c r="AH91" s="11"/>
      <c r="AI91" s="11"/>
      <c r="AJ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</row>
    <row r="92" spans="1:61" ht="15.9" customHeight="1" x14ac:dyDescent="0.3">
      <c r="A92" s="36">
        <v>93</v>
      </c>
      <c r="B92" s="36">
        <v>88</v>
      </c>
      <c r="C92" s="1">
        <v>17</v>
      </c>
      <c r="D92" s="36">
        <v>47</v>
      </c>
      <c r="E92" s="36">
        <v>2030</v>
      </c>
      <c r="F92" s="43">
        <v>1.6018518518518519E-2</v>
      </c>
      <c r="G92" s="42" t="s">
        <v>274</v>
      </c>
      <c r="H92" s="42" t="s">
        <v>140</v>
      </c>
      <c r="I92" s="36" t="s">
        <v>397</v>
      </c>
      <c r="J92" s="36" t="s">
        <v>479</v>
      </c>
      <c r="K92" s="36">
        <v>3</v>
      </c>
      <c r="L92" s="36" t="s">
        <v>0</v>
      </c>
      <c r="M92" s="11"/>
      <c r="N92" s="11"/>
      <c r="O92" s="11"/>
      <c r="P92" s="11"/>
      <c r="Q92" s="11"/>
      <c r="R92" s="11"/>
      <c r="S92" s="11"/>
      <c r="T92" s="11"/>
      <c r="U92" s="11"/>
      <c r="V92" s="11">
        <f>$B92</f>
        <v>88</v>
      </c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>
        <f>$D92</f>
        <v>47</v>
      </c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</row>
    <row r="93" spans="1:61" ht="15.9" customHeight="1" x14ac:dyDescent="0.3">
      <c r="A93" s="36">
        <v>94</v>
      </c>
      <c r="B93" s="36">
        <v>89</v>
      </c>
      <c r="C93" s="1">
        <v>18</v>
      </c>
      <c r="D93" s="36">
        <v>48</v>
      </c>
      <c r="E93" s="36">
        <v>649</v>
      </c>
      <c r="F93" s="43">
        <v>1.6041666666666666E-2</v>
      </c>
      <c r="G93" s="42" t="s">
        <v>146</v>
      </c>
      <c r="H93" s="42" t="s">
        <v>405</v>
      </c>
      <c r="I93" s="36" t="s">
        <v>397</v>
      </c>
      <c r="J93" s="36" t="s">
        <v>36</v>
      </c>
      <c r="K93" s="36">
        <v>1</v>
      </c>
      <c r="L93" s="36" t="s">
        <v>0</v>
      </c>
      <c r="M93" s="11"/>
      <c r="N93" s="11"/>
      <c r="O93" s="11"/>
      <c r="P93" s="11"/>
      <c r="Q93" s="11"/>
      <c r="R93" s="11"/>
      <c r="S93" s="11"/>
      <c r="T93" s="11"/>
      <c r="U93" s="11">
        <f>$B93</f>
        <v>89</v>
      </c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L93" s="11"/>
      <c r="AM93" s="11"/>
      <c r="AN93" s="11"/>
      <c r="AO93" s="11"/>
      <c r="AP93" s="11"/>
      <c r="AQ93" s="11"/>
      <c r="AR93" s="11"/>
      <c r="AS93" s="11"/>
      <c r="AT93" s="11">
        <f>$D93</f>
        <v>48</v>
      </c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</row>
    <row r="94" spans="1:61" ht="15.9" customHeight="1" x14ac:dyDescent="0.3">
      <c r="A94" s="36">
        <v>95</v>
      </c>
      <c r="B94" s="36">
        <v>90</v>
      </c>
      <c r="C94" s="1"/>
      <c r="D94" s="36"/>
      <c r="E94" s="36">
        <v>83</v>
      </c>
      <c r="F94" s="43">
        <v>1.6122685185185184E-2</v>
      </c>
      <c r="G94" s="42" t="s">
        <v>508</v>
      </c>
      <c r="H94" s="42" t="s">
        <v>509</v>
      </c>
      <c r="I94" s="36" t="s">
        <v>76</v>
      </c>
      <c r="J94" s="36" t="s">
        <v>38</v>
      </c>
      <c r="K94" s="36">
        <v>1</v>
      </c>
      <c r="L94" s="36" t="s">
        <v>0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>
        <f>$B94</f>
        <v>90</v>
      </c>
      <c r="AE94" s="11"/>
      <c r="AF94" s="11"/>
      <c r="AG94" s="11"/>
      <c r="AH94" s="11"/>
      <c r="AI94" s="11"/>
      <c r="AJ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</row>
    <row r="95" spans="1:61" ht="15.9" customHeight="1" x14ac:dyDescent="0.3">
      <c r="A95" s="36">
        <v>96</v>
      </c>
      <c r="B95" s="36">
        <v>91</v>
      </c>
      <c r="C95" s="1"/>
      <c r="D95" s="36"/>
      <c r="E95" s="36">
        <v>464</v>
      </c>
      <c r="F95" s="43">
        <v>1.6203703703703703E-2</v>
      </c>
      <c r="G95" s="42" t="s">
        <v>375</v>
      </c>
      <c r="H95" s="42" t="s">
        <v>510</v>
      </c>
      <c r="I95" s="36" t="s">
        <v>76</v>
      </c>
      <c r="J95" s="36" t="s">
        <v>25</v>
      </c>
      <c r="K95" s="36">
        <v>2</v>
      </c>
      <c r="L95" s="36" t="s">
        <v>0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>
        <f>$B95</f>
        <v>91</v>
      </c>
      <c r="AC95" s="11"/>
      <c r="AD95" s="11"/>
      <c r="AE95" s="11"/>
      <c r="AF95" s="11"/>
      <c r="AG95" s="11"/>
      <c r="AH95" s="11"/>
      <c r="AI95" s="11"/>
      <c r="AJ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</row>
    <row r="96" spans="1:61" ht="15.9" customHeight="1" x14ac:dyDescent="0.3">
      <c r="A96" s="36">
        <v>97</v>
      </c>
      <c r="B96" s="36">
        <v>92</v>
      </c>
      <c r="C96" s="1">
        <v>31</v>
      </c>
      <c r="D96" s="36">
        <v>49</v>
      </c>
      <c r="E96" s="36">
        <v>730</v>
      </c>
      <c r="F96" s="43">
        <v>1.6215277777777776E-2</v>
      </c>
      <c r="G96" s="42" t="s">
        <v>283</v>
      </c>
      <c r="H96" s="42" t="s">
        <v>361</v>
      </c>
      <c r="I96" s="36" t="s">
        <v>331</v>
      </c>
      <c r="J96" s="36" t="s">
        <v>36</v>
      </c>
      <c r="K96" s="36">
        <v>1</v>
      </c>
      <c r="L96" s="36" t="s">
        <v>0</v>
      </c>
      <c r="M96" s="11"/>
      <c r="N96" s="11"/>
      <c r="O96" s="11"/>
      <c r="P96" s="11"/>
      <c r="Q96" s="11"/>
      <c r="R96" s="11"/>
      <c r="S96" s="11"/>
      <c r="T96" s="11"/>
      <c r="U96" s="11">
        <f>$B96</f>
        <v>92</v>
      </c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L96" s="11"/>
      <c r="AM96" s="11"/>
      <c r="AN96" s="11"/>
      <c r="AO96" s="11"/>
      <c r="AP96" s="11"/>
      <c r="AQ96" s="11"/>
      <c r="AR96" s="11"/>
      <c r="AS96" s="11"/>
      <c r="AT96" s="11">
        <f>$D96</f>
        <v>49</v>
      </c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</row>
    <row r="97" spans="1:61" ht="15.9" customHeight="1" x14ac:dyDescent="0.3">
      <c r="A97" s="36">
        <v>99</v>
      </c>
      <c r="B97" s="36">
        <v>93</v>
      </c>
      <c r="C97" s="1">
        <v>1</v>
      </c>
      <c r="D97" s="36"/>
      <c r="E97" s="36">
        <v>115</v>
      </c>
      <c r="F97" s="43">
        <v>1.6261574074074074E-2</v>
      </c>
      <c r="G97" s="42" t="s">
        <v>328</v>
      </c>
      <c r="H97" s="42" t="s">
        <v>329</v>
      </c>
      <c r="I97" s="36" t="s">
        <v>115</v>
      </c>
      <c r="J97" s="36" t="s">
        <v>38</v>
      </c>
      <c r="K97" s="36">
        <v>1</v>
      </c>
      <c r="L97" s="36" t="s">
        <v>0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>
        <f>$B97</f>
        <v>93</v>
      </c>
      <c r="AE97" s="11"/>
      <c r="AF97" s="11"/>
      <c r="AG97" s="11"/>
      <c r="AH97" s="11"/>
      <c r="AI97" s="11"/>
      <c r="AJ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</row>
    <row r="98" spans="1:61" ht="15.9" customHeight="1" x14ac:dyDescent="0.3">
      <c r="A98" s="36">
        <v>100</v>
      </c>
      <c r="B98" s="36">
        <v>94</v>
      </c>
      <c r="C98" s="1">
        <v>32</v>
      </c>
      <c r="D98" s="36">
        <v>50</v>
      </c>
      <c r="E98" s="36">
        <v>33</v>
      </c>
      <c r="F98" s="43">
        <v>1.6261574074074074E-2</v>
      </c>
      <c r="G98" s="42" t="s">
        <v>280</v>
      </c>
      <c r="H98" s="42" t="s">
        <v>562</v>
      </c>
      <c r="I98" s="36" t="s">
        <v>331</v>
      </c>
      <c r="J98" s="36" t="s">
        <v>38</v>
      </c>
      <c r="K98" s="36">
        <v>1</v>
      </c>
      <c r="L98" s="36" t="s">
        <v>0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>
        <f>$B98</f>
        <v>94</v>
      </c>
      <c r="AE98" s="11"/>
      <c r="AF98" s="11"/>
      <c r="AG98" s="11"/>
      <c r="AH98" s="11"/>
      <c r="AI98" s="11"/>
      <c r="AJ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>
        <f>$D98</f>
        <v>50</v>
      </c>
      <c r="BD98" s="11"/>
      <c r="BE98" s="11"/>
      <c r="BF98" s="11"/>
      <c r="BG98" s="11"/>
      <c r="BH98" s="11"/>
      <c r="BI98" s="11"/>
    </row>
    <row r="99" spans="1:61" ht="15.9" customHeight="1" x14ac:dyDescent="0.3">
      <c r="A99" s="36">
        <v>101</v>
      </c>
      <c r="B99" s="36">
        <v>95</v>
      </c>
      <c r="C99" s="1">
        <v>33</v>
      </c>
      <c r="D99" s="36">
        <v>51</v>
      </c>
      <c r="E99" s="36">
        <v>972</v>
      </c>
      <c r="F99" s="43">
        <v>1.6296296296296295E-2</v>
      </c>
      <c r="G99" s="42" t="s">
        <v>142</v>
      </c>
      <c r="H99" s="42" t="s">
        <v>354</v>
      </c>
      <c r="I99" s="36" t="s">
        <v>331</v>
      </c>
      <c r="J99" s="36" t="s">
        <v>65</v>
      </c>
      <c r="K99" s="36">
        <v>1</v>
      </c>
      <c r="L99" s="36" t="s">
        <v>0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>
        <f>$B99</f>
        <v>95</v>
      </c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>
        <f>$D99</f>
        <v>51</v>
      </c>
    </row>
    <row r="100" spans="1:61" ht="15.9" customHeight="1" x14ac:dyDescent="0.3">
      <c r="A100" s="36">
        <v>102</v>
      </c>
      <c r="B100" s="36">
        <v>96</v>
      </c>
      <c r="C100" s="1">
        <v>34</v>
      </c>
      <c r="D100" s="36">
        <v>52</v>
      </c>
      <c r="E100" s="36">
        <v>913</v>
      </c>
      <c r="F100" s="43">
        <v>1.636574074074074E-2</v>
      </c>
      <c r="G100" s="42" t="s">
        <v>291</v>
      </c>
      <c r="H100" s="42" t="s">
        <v>563</v>
      </c>
      <c r="I100" s="36" t="s">
        <v>331</v>
      </c>
      <c r="J100" s="36" t="s">
        <v>65</v>
      </c>
      <c r="K100" s="36">
        <v>1</v>
      </c>
      <c r="L100" s="36" t="s">
        <v>0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>
        <f>$B100</f>
        <v>96</v>
      </c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>
        <f>$D100</f>
        <v>52</v>
      </c>
    </row>
    <row r="101" spans="1:61" ht="15.9" customHeight="1" x14ac:dyDescent="0.3">
      <c r="A101" s="36">
        <v>104</v>
      </c>
      <c r="B101" s="36">
        <v>97</v>
      </c>
      <c r="C101" s="1"/>
      <c r="D101" s="36"/>
      <c r="E101" s="36">
        <v>782</v>
      </c>
      <c r="F101" s="43">
        <v>1.6446759259259258E-2</v>
      </c>
      <c r="G101" s="42" t="s">
        <v>295</v>
      </c>
      <c r="H101" s="42" t="s">
        <v>296</v>
      </c>
      <c r="I101" s="36" t="s">
        <v>76</v>
      </c>
      <c r="J101" s="36" t="s">
        <v>70</v>
      </c>
      <c r="K101" s="36">
        <v>2</v>
      </c>
      <c r="L101" s="36" t="s">
        <v>0</v>
      </c>
      <c r="M101" s="11"/>
      <c r="N101" s="11"/>
      <c r="O101" s="11"/>
      <c r="P101" s="11">
        <f>$B101</f>
        <v>97</v>
      </c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</row>
    <row r="102" spans="1:61" ht="15.9" customHeight="1" x14ac:dyDescent="0.3">
      <c r="A102" s="36">
        <v>105</v>
      </c>
      <c r="B102" s="36">
        <v>98</v>
      </c>
      <c r="C102" s="1">
        <v>35</v>
      </c>
      <c r="D102" s="36">
        <v>53</v>
      </c>
      <c r="E102" s="36">
        <v>740</v>
      </c>
      <c r="F102" s="43">
        <v>1.6493055555555556E-2</v>
      </c>
      <c r="G102" s="42" t="s">
        <v>388</v>
      </c>
      <c r="H102" s="42" t="s">
        <v>173</v>
      </c>
      <c r="I102" s="36" t="s">
        <v>331</v>
      </c>
      <c r="J102" s="36" t="s">
        <v>36</v>
      </c>
      <c r="K102" s="36">
        <v>1</v>
      </c>
      <c r="L102" s="36" t="s">
        <v>0</v>
      </c>
      <c r="M102" s="11"/>
      <c r="N102" s="11"/>
      <c r="O102" s="11"/>
      <c r="P102" s="11"/>
      <c r="Q102" s="11"/>
      <c r="R102" s="11"/>
      <c r="S102" s="11"/>
      <c r="T102" s="11"/>
      <c r="U102" s="11">
        <f>$B102</f>
        <v>98</v>
      </c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L102" s="11"/>
      <c r="AM102" s="11"/>
      <c r="AN102" s="11"/>
      <c r="AO102" s="11"/>
      <c r="AP102" s="11"/>
      <c r="AQ102" s="11"/>
      <c r="AR102" s="11"/>
      <c r="AS102" s="11"/>
      <c r="AT102" s="11">
        <f>$D102</f>
        <v>53</v>
      </c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</row>
    <row r="103" spans="1:61" ht="15.9" customHeight="1" x14ac:dyDescent="0.3">
      <c r="A103" s="36">
        <v>106</v>
      </c>
      <c r="B103" s="36">
        <v>99</v>
      </c>
      <c r="C103" s="1">
        <v>2</v>
      </c>
      <c r="D103" s="36"/>
      <c r="E103" s="36">
        <v>2392</v>
      </c>
      <c r="F103" s="43">
        <v>1.6493055555555556E-2</v>
      </c>
      <c r="G103" s="42" t="s">
        <v>536</v>
      </c>
      <c r="H103" s="42" t="s">
        <v>173</v>
      </c>
      <c r="I103" s="36" t="s">
        <v>115</v>
      </c>
      <c r="J103" s="36" t="s">
        <v>24</v>
      </c>
      <c r="K103" s="36">
        <v>3</v>
      </c>
      <c r="L103" s="36" t="s">
        <v>0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>
        <f>$B103</f>
        <v>99</v>
      </c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</row>
    <row r="104" spans="1:61" ht="15.9" customHeight="1" x14ac:dyDescent="0.3">
      <c r="A104" s="36">
        <v>108</v>
      </c>
      <c r="B104" s="36">
        <v>100</v>
      </c>
      <c r="C104" s="1">
        <v>19</v>
      </c>
      <c r="D104" s="36">
        <v>54</v>
      </c>
      <c r="E104" s="36">
        <v>680</v>
      </c>
      <c r="F104" s="43">
        <v>1.6516203703703703E-2</v>
      </c>
      <c r="G104" s="42" t="s">
        <v>382</v>
      </c>
      <c r="H104" s="42" t="s">
        <v>406</v>
      </c>
      <c r="I104" s="36" t="s">
        <v>397</v>
      </c>
      <c r="J104" s="36" t="s">
        <v>36</v>
      </c>
      <c r="K104" s="36">
        <v>1</v>
      </c>
      <c r="L104" s="36" t="s">
        <v>0</v>
      </c>
      <c r="M104" s="11"/>
      <c r="N104" s="11"/>
      <c r="O104" s="11"/>
      <c r="P104" s="11"/>
      <c r="Q104" s="11"/>
      <c r="R104" s="11"/>
      <c r="S104" s="11"/>
      <c r="T104" s="11"/>
      <c r="U104" s="11">
        <f>$B104</f>
        <v>100</v>
      </c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L104" s="11"/>
      <c r="AM104" s="11"/>
      <c r="AN104" s="11"/>
      <c r="AO104" s="11"/>
      <c r="AP104" s="11"/>
      <c r="AQ104" s="11"/>
      <c r="AR104" s="11"/>
      <c r="AS104" s="11"/>
      <c r="AT104" s="11">
        <f>$D104</f>
        <v>54</v>
      </c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</row>
    <row r="105" spans="1:61" ht="15.9" customHeight="1" x14ac:dyDescent="0.3">
      <c r="A105" s="36">
        <v>110</v>
      </c>
      <c r="B105" s="36">
        <v>101</v>
      </c>
      <c r="C105" s="1">
        <v>36</v>
      </c>
      <c r="D105" s="36">
        <v>55</v>
      </c>
      <c r="E105" s="36">
        <v>1316</v>
      </c>
      <c r="F105" s="43">
        <v>1.6562500000000001E-2</v>
      </c>
      <c r="G105" s="42" t="s">
        <v>564</v>
      </c>
      <c r="H105" s="42" t="s">
        <v>565</v>
      </c>
      <c r="I105" s="36" t="s">
        <v>331</v>
      </c>
      <c r="J105" s="36" t="s">
        <v>26</v>
      </c>
      <c r="K105" s="36">
        <v>1</v>
      </c>
      <c r="L105" s="36" t="s">
        <v>0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>$B105</f>
        <v>101</v>
      </c>
      <c r="AD105" s="11"/>
      <c r="AE105" s="11"/>
      <c r="AF105" s="11"/>
      <c r="AG105" s="11"/>
      <c r="AH105" s="11"/>
      <c r="AI105" s="11"/>
      <c r="AJ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>
        <f>$D105</f>
        <v>55</v>
      </c>
      <c r="BC105" s="11"/>
      <c r="BD105" s="11"/>
      <c r="BE105" s="11"/>
      <c r="BF105" s="11"/>
      <c r="BG105" s="11"/>
      <c r="BH105" s="11"/>
      <c r="BI105" s="11"/>
    </row>
    <row r="106" spans="1:61" ht="15.9" customHeight="1" x14ac:dyDescent="0.3">
      <c r="A106" s="36">
        <v>111</v>
      </c>
      <c r="B106" s="36">
        <v>102</v>
      </c>
      <c r="C106" s="1">
        <v>37</v>
      </c>
      <c r="D106" s="36">
        <v>56</v>
      </c>
      <c r="E106" s="36">
        <v>1591</v>
      </c>
      <c r="F106" s="43">
        <v>1.6574074074074074E-2</v>
      </c>
      <c r="G106" s="42" t="s">
        <v>356</v>
      </c>
      <c r="H106" s="42" t="s">
        <v>357</v>
      </c>
      <c r="I106" s="36" t="s">
        <v>331</v>
      </c>
      <c r="J106" s="36" t="s">
        <v>59</v>
      </c>
      <c r="K106" s="36">
        <v>3</v>
      </c>
      <c r="L106" s="36" t="s">
        <v>0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>
        <f>$B106</f>
        <v>102</v>
      </c>
      <c r="AH106" s="11"/>
      <c r="AI106" s="11"/>
      <c r="AJ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>
        <f>$D106</f>
        <v>56</v>
      </c>
      <c r="BG106" s="11"/>
      <c r="BH106" s="11"/>
      <c r="BI106" s="11"/>
    </row>
    <row r="107" spans="1:61" ht="15.9" customHeight="1" x14ac:dyDescent="0.3">
      <c r="A107" s="36">
        <v>113</v>
      </c>
      <c r="B107" s="36">
        <v>103</v>
      </c>
      <c r="C107" s="1"/>
      <c r="D107" s="36"/>
      <c r="E107" s="36">
        <v>715</v>
      </c>
      <c r="F107" s="43">
        <v>1.6643518518518519E-2</v>
      </c>
      <c r="G107" s="42" t="s">
        <v>258</v>
      </c>
      <c r="H107" s="42" t="s">
        <v>303</v>
      </c>
      <c r="I107" s="36" t="s">
        <v>76</v>
      </c>
      <c r="J107" s="36" t="s">
        <v>36</v>
      </c>
      <c r="K107" s="36">
        <v>1</v>
      </c>
      <c r="L107" s="36" t="s">
        <v>0</v>
      </c>
      <c r="M107" s="11"/>
      <c r="N107" s="11"/>
      <c r="O107" s="11"/>
      <c r="P107" s="11"/>
      <c r="Q107" s="11"/>
      <c r="R107" s="11"/>
      <c r="S107" s="11"/>
      <c r="T107" s="11"/>
      <c r="U107" s="11">
        <f>$B107</f>
        <v>103</v>
      </c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</row>
    <row r="108" spans="1:61" ht="15.9" customHeight="1" x14ac:dyDescent="0.3">
      <c r="A108" s="36">
        <v>114</v>
      </c>
      <c r="B108" s="36">
        <v>104</v>
      </c>
      <c r="C108" s="1">
        <v>3</v>
      </c>
      <c r="D108" s="36"/>
      <c r="E108" s="36">
        <v>502</v>
      </c>
      <c r="F108" s="43">
        <v>1.6655092592592593E-2</v>
      </c>
      <c r="G108" s="42" t="s">
        <v>325</v>
      </c>
      <c r="H108" s="42" t="s">
        <v>326</v>
      </c>
      <c r="I108" s="36" t="s">
        <v>115</v>
      </c>
      <c r="J108" s="36" t="s">
        <v>25</v>
      </c>
      <c r="K108" s="36">
        <v>2</v>
      </c>
      <c r="L108" s="36" t="s">
        <v>0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>
        <f>$B108</f>
        <v>104</v>
      </c>
      <c r="AC108" s="11"/>
      <c r="AD108" s="11"/>
      <c r="AE108" s="11"/>
      <c r="AF108" s="11"/>
      <c r="AG108" s="11"/>
      <c r="AH108" s="11"/>
      <c r="AI108" s="11"/>
      <c r="AJ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</row>
    <row r="109" spans="1:61" ht="15.9" customHeight="1" x14ac:dyDescent="0.3">
      <c r="A109" s="36">
        <v>116</v>
      </c>
      <c r="B109" s="36">
        <v>105</v>
      </c>
      <c r="C109" s="1">
        <v>38</v>
      </c>
      <c r="D109" s="36">
        <v>57</v>
      </c>
      <c r="E109" s="36">
        <v>400</v>
      </c>
      <c r="F109" s="43">
        <v>1.667824074074074E-2</v>
      </c>
      <c r="G109" s="42" t="s">
        <v>403</v>
      </c>
      <c r="H109" s="42" t="s">
        <v>566</v>
      </c>
      <c r="I109" s="36" t="s">
        <v>331</v>
      </c>
      <c r="J109" s="36" t="s">
        <v>37</v>
      </c>
      <c r="K109" s="36">
        <v>1</v>
      </c>
      <c r="L109" s="36" t="s">
        <v>0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>
        <f>$B109</f>
        <v>105</v>
      </c>
      <c r="AB109" s="11"/>
      <c r="AC109" s="11"/>
      <c r="AD109" s="11"/>
      <c r="AE109" s="11"/>
      <c r="AF109" s="11"/>
      <c r="AG109" s="11"/>
      <c r="AH109" s="11"/>
      <c r="AI109" s="11"/>
      <c r="AJ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>
        <f>$D109</f>
        <v>57</v>
      </c>
      <c r="BA109" s="11"/>
      <c r="BB109" s="11"/>
      <c r="BC109" s="11"/>
      <c r="BD109" s="11"/>
      <c r="BE109" s="11"/>
      <c r="BF109" s="11"/>
      <c r="BG109" s="11"/>
      <c r="BH109" s="11"/>
      <c r="BI109" s="11"/>
    </row>
    <row r="110" spans="1:61" ht="15.9" customHeight="1" x14ac:dyDescent="0.3">
      <c r="A110" s="36">
        <v>117</v>
      </c>
      <c r="B110" s="36">
        <v>106</v>
      </c>
      <c r="C110" s="1">
        <v>39</v>
      </c>
      <c r="D110" s="36">
        <v>58</v>
      </c>
      <c r="E110" s="36">
        <v>1178</v>
      </c>
      <c r="F110" s="43">
        <v>1.6712962962962964E-2</v>
      </c>
      <c r="G110" s="42" t="s">
        <v>366</v>
      </c>
      <c r="H110" s="42" t="s">
        <v>367</v>
      </c>
      <c r="I110" s="36" t="s">
        <v>331</v>
      </c>
      <c r="J110" s="36" t="s">
        <v>35</v>
      </c>
      <c r="K110" s="36">
        <v>2</v>
      </c>
      <c r="L110" s="36" t="s">
        <v>0</v>
      </c>
      <c r="M110" s="11"/>
      <c r="N110" s="11"/>
      <c r="O110" s="11"/>
      <c r="P110" s="11"/>
      <c r="Q110" s="11"/>
      <c r="R110" s="11"/>
      <c r="S110" s="11"/>
      <c r="T110" s="11">
        <f>$B110</f>
        <v>106</v>
      </c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L110" s="11"/>
      <c r="AM110" s="11"/>
      <c r="AN110" s="11"/>
      <c r="AO110" s="11"/>
      <c r="AP110" s="11"/>
      <c r="AQ110" s="11"/>
      <c r="AR110" s="11"/>
      <c r="AS110" s="11">
        <f>$D110</f>
        <v>58</v>
      </c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</row>
    <row r="111" spans="1:61" ht="15.9" customHeight="1" x14ac:dyDescent="0.3">
      <c r="A111" s="36">
        <v>118</v>
      </c>
      <c r="B111" s="36">
        <v>107</v>
      </c>
      <c r="C111" s="1"/>
      <c r="D111" s="36"/>
      <c r="E111" s="36">
        <v>403</v>
      </c>
      <c r="F111" s="43">
        <v>1.6724537037037038E-2</v>
      </c>
      <c r="G111" s="42" t="s">
        <v>337</v>
      </c>
      <c r="H111" s="42" t="s">
        <v>511</v>
      </c>
      <c r="I111" s="36" t="s">
        <v>76</v>
      </c>
      <c r="J111" s="36" t="s">
        <v>37</v>
      </c>
      <c r="K111" s="36">
        <v>1</v>
      </c>
      <c r="L111" s="36" t="s">
        <v>0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>
        <f>$B111</f>
        <v>107</v>
      </c>
      <c r="AB111" s="11"/>
      <c r="AC111" s="11"/>
      <c r="AD111" s="11"/>
      <c r="AE111" s="11"/>
      <c r="AF111" s="11"/>
      <c r="AG111" s="11"/>
      <c r="AH111" s="11"/>
      <c r="AI111" s="11"/>
      <c r="AJ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</row>
    <row r="112" spans="1:61" ht="15.9" customHeight="1" x14ac:dyDescent="0.3">
      <c r="A112" s="36">
        <v>119</v>
      </c>
      <c r="B112" s="36">
        <v>108</v>
      </c>
      <c r="C112" s="1">
        <v>20</v>
      </c>
      <c r="D112" s="36">
        <v>59</v>
      </c>
      <c r="E112" s="36">
        <v>1670</v>
      </c>
      <c r="F112" s="43">
        <v>1.6736111111111111E-2</v>
      </c>
      <c r="G112" s="42" t="s">
        <v>254</v>
      </c>
      <c r="H112" s="42" t="s">
        <v>567</v>
      </c>
      <c r="I112" s="36" t="s">
        <v>397</v>
      </c>
      <c r="J112" s="36" t="s">
        <v>33</v>
      </c>
      <c r="K112" s="36">
        <v>2</v>
      </c>
      <c r="L112" s="36" t="s">
        <v>0</v>
      </c>
      <c r="M112" s="11">
        <f>$B112</f>
        <v>108</v>
      </c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L112" s="11">
        <f>$D112</f>
        <v>59</v>
      </c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</row>
    <row r="113" spans="1:61" ht="15.9" customHeight="1" x14ac:dyDescent="0.3">
      <c r="A113" s="36">
        <v>120</v>
      </c>
      <c r="B113" s="36">
        <v>109</v>
      </c>
      <c r="C113" s="1">
        <v>21</v>
      </c>
      <c r="D113" s="36">
        <v>60</v>
      </c>
      <c r="E113" s="36">
        <v>597</v>
      </c>
      <c r="F113" s="43">
        <v>1.6793981481481483E-2</v>
      </c>
      <c r="G113" s="42" t="s">
        <v>280</v>
      </c>
      <c r="H113" s="42" t="s">
        <v>568</v>
      </c>
      <c r="I113" s="36" t="s">
        <v>397</v>
      </c>
      <c r="J113" s="36" t="s">
        <v>36</v>
      </c>
      <c r="K113" s="36">
        <v>1</v>
      </c>
      <c r="L113" s="36" t="s">
        <v>0</v>
      </c>
      <c r="M113" s="11"/>
      <c r="N113" s="11"/>
      <c r="O113" s="11"/>
      <c r="P113" s="11"/>
      <c r="Q113" s="11"/>
      <c r="R113" s="11"/>
      <c r="S113" s="11"/>
      <c r="T113" s="11"/>
      <c r="U113" s="11">
        <f>$B113</f>
        <v>109</v>
      </c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L113" s="11"/>
      <c r="AM113" s="11"/>
      <c r="AN113" s="11"/>
      <c r="AO113" s="11"/>
      <c r="AP113" s="11"/>
      <c r="AQ113" s="11"/>
      <c r="AR113" s="11"/>
      <c r="AS113" s="11"/>
      <c r="AT113" s="11">
        <f>$D113</f>
        <v>60</v>
      </c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</row>
    <row r="114" spans="1:61" ht="15.9" customHeight="1" x14ac:dyDescent="0.3">
      <c r="A114" s="36">
        <v>121</v>
      </c>
      <c r="B114" s="36">
        <v>110</v>
      </c>
      <c r="C114" s="1"/>
      <c r="D114" s="36"/>
      <c r="E114" s="36">
        <v>2331</v>
      </c>
      <c r="F114" s="43">
        <v>1.6863425925925928E-2</v>
      </c>
      <c r="G114" s="42" t="s">
        <v>219</v>
      </c>
      <c r="H114" s="42" t="s">
        <v>512</v>
      </c>
      <c r="I114" s="36" t="s">
        <v>76</v>
      </c>
      <c r="J114" s="36" t="s">
        <v>49</v>
      </c>
      <c r="K114" s="36">
        <v>3</v>
      </c>
      <c r="L114" s="36" t="s">
        <v>0</v>
      </c>
      <c r="M114" s="11"/>
      <c r="N114" s="11"/>
      <c r="O114" s="11"/>
      <c r="P114" s="11"/>
      <c r="Q114" s="11"/>
      <c r="R114" s="11">
        <f>$B114</f>
        <v>110</v>
      </c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</row>
    <row r="115" spans="1:61" ht="15.9" customHeight="1" x14ac:dyDescent="0.3">
      <c r="A115" s="36">
        <v>122</v>
      </c>
      <c r="B115" s="36">
        <v>111</v>
      </c>
      <c r="C115" s="1"/>
      <c r="D115" s="36"/>
      <c r="E115" s="36">
        <v>164</v>
      </c>
      <c r="F115" s="43">
        <v>1.6886574074074075E-2</v>
      </c>
      <c r="G115" s="42" t="s">
        <v>84</v>
      </c>
      <c r="H115" s="42" t="s">
        <v>195</v>
      </c>
      <c r="I115" s="36" t="s">
        <v>76</v>
      </c>
      <c r="J115" s="36" t="s">
        <v>38</v>
      </c>
      <c r="K115" s="36">
        <v>1</v>
      </c>
      <c r="L115" s="36" t="s">
        <v>0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>
        <f>$B115</f>
        <v>111</v>
      </c>
      <c r="AE115" s="11"/>
      <c r="AF115" s="11"/>
      <c r="AG115" s="11"/>
      <c r="AH115" s="11"/>
      <c r="AI115" s="11"/>
      <c r="AJ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</row>
    <row r="116" spans="1:61" ht="15.9" customHeight="1" x14ac:dyDescent="0.3">
      <c r="A116" s="36">
        <v>123</v>
      </c>
      <c r="B116" s="36">
        <v>112</v>
      </c>
      <c r="C116" s="1"/>
      <c r="D116" s="36"/>
      <c r="E116" s="36">
        <v>663</v>
      </c>
      <c r="F116" s="43">
        <v>1.6909722222222222E-2</v>
      </c>
      <c r="G116" s="42" t="s">
        <v>266</v>
      </c>
      <c r="H116" s="42" t="s">
        <v>513</v>
      </c>
      <c r="I116" s="36" t="s">
        <v>76</v>
      </c>
      <c r="J116" s="36" t="s">
        <v>36</v>
      </c>
      <c r="K116" s="36">
        <v>1</v>
      </c>
      <c r="L116" s="36" t="s">
        <v>0</v>
      </c>
      <c r="M116" s="11"/>
      <c r="N116" s="11"/>
      <c r="O116" s="11"/>
      <c r="P116" s="11"/>
      <c r="Q116" s="11"/>
      <c r="R116" s="11"/>
      <c r="S116" s="11"/>
      <c r="T116" s="11"/>
      <c r="U116" s="11">
        <f>$B116</f>
        <v>112</v>
      </c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</row>
    <row r="117" spans="1:61" ht="15.9" customHeight="1" x14ac:dyDescent="0.3">
      <c r="A117" s="36">
        <v>126</v>
      </c>
      <c r="B117" s="36">
        <v>113</v>
      </c>
      <c r="C117" s="1"/>
      <c r="D117" s="36"/>
      <c r="E117" s="36">
        <v>1958</v>
      </c>
      <c r="F117" s="43">
        <v>1.6967592592592593E-2</v>
      </c>
      <c r="G117" s="42" t="s">
        <v>287</v>
      </c>
      <c r="H117" s="42" t="s">
        <v>288</v>
      </c>
      <c r="I117" s="36" t="s">
        <v>76</v>
      </c>
      <c r="J117" s="36" t="s">
        <v>71</v>
      </c>
      <c r="K117" s="36">
        <v>3</v>
      </c>
      <c r="L117" s="36" t="s">
        <v>0</v>
      </c>
      <c r="M117" s="11"/>
      <c r="N117" s="11"/>
      <c r="O117" s="11"/>
      <c r="P117" s="11"/>
      <c r="Q117" s="11">
        <f>$B117</f>
        <v>113</v>
      </c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</row>
    <row r="118" spans="1:61" ht="15.9" customHeight="1" x14ac:dyDescent="0.3">
      <c r="A118" s="36">
        <v>130</v>
      </c>
      <c r="B118" s="36">
        <v>114</v>
      </c>
      <c r="C118" s="1">
        <v>40</v>
      </c>
      <c r="D118" s="36">
        <v>61</v>
      </c>
      <c r="E118" s="36">
        <v>1418</v>
      </c>
      <c r="F118" s="43">
        <v>1.7071759259259259E-2</v>
      </c>
      <c r="G118" s="42" t="s">
        <v>291</v>
      </c>
      <c r="H118" s="42" t="s">
        <v>569</v>
      </c>
      <c r="I118" s="36" t="s">
        <v>331</v>
      </c>
      <c r="J118" s="36" t="s">
        <v>34</v>
      </c>
      <c r="K118" s="36">
        <v>2</v>
      </c>
      <c r="L118" s="36" t="s">
        <v>0</v>
      </c>
      <c r="M118" s="11"/>
      <c r="N118" s="11"/>
      <c r="O118" s="11">
        <f>$B118</f>
        <v>114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L118" s="11"/>
      <c r="AM118" s="11"/>
      <c r="AN118" s="11">
        <f>$D118</f>
        <v>61</v>
      </c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</row>
    <row r="119" spans="1:61" ht="15.9" customHeight="1" x14ac:dyDescent="0.3">
      <c r="A119" s="36">
        <v>131</v>
      </c>
      <c r="B119" s="36">
        <v>115</v>
      </c>
      <c r="C119" s="1"/>
      <c r="D119" s="36"/>
      <c r="E119" s="36">
        <v>665</v>
      </c>
      <c r="F119" s="43">
        <v>1.7071759259259259E-2</v>
      </c>
      <c r="G119" s="42" t="s">
        <v>248</v>
      </c>
      <c r="H119" s="42" t="s">
        <v>514</v>
      </c>
      <c r="I119" s="36" t="s">
        <v>76</v>
      </c>
      <c r="J119" s="36" t="s">
        <v>36</v>
      </c>
      <c r="K119" s="36">
        <v>1</v>
      </c>
      <c r="L119" s="36" t="s">
        <v>0</v>
      </c>
      <c r="M119" s="11"/>
      <c r="N119" s="11"/>
      <c r="O119" s="11"/>
      <c r="P119" s="11"/>
      <c r="Q119" s="11"/>
      <c r="R119" s="11"/>
      <c r="S119" s="11"/>
      <c r="T119" s="11"/>
      <c r="U119" s="11">
        <f>$B119</f>
        <v>115</v>
      </c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</row>
    <row r="120" spans="1:61" ht="15.9" customHeight="1" x14ac:dyDescent="0.3">
      <c r="A120" s="36">
        <v>133</v>
      </c>
      <c r="B120" s="36">
        <v>116</v>
      </c>
      <c r="C120" s="1">
        <v>41</v>
      </c>
      <c r="D120" s="36">
        <v>62</v>
      </c>
      <c r="E120" s="36">
        <v>1118</v>
      </c>
      <c r="F120" s="43">
        <v>1.7094907407407406E-2</v>
      </c>
      <c r="G120" s="42" t="s">
        <v>212</v>
      </c>
      <c r="H120" s="42" t="s">
        <v>570</v>
      </c>
      <c r="I120" s="36" t="s">
        <v>331</v>
      </c>
      <c r="J120" s="36" t="s">
        <v>35</v>
      </c>
      <c r="K120" s="36">
        <v>2</v>
      </c>
      <c r="L120" s="36" t="s">
        <v>0</v>
      </c>
      <c r="M120" s="11"/>
      <c r="N120" s="11"/>
      <c r="O120" s="11"/>
      <c r="P120" s="11"/>
      <c r="Q120" s="11"/>
      <c r="R120" s="11"/>
      <c r="S120" s="11"/>
      <c r="T120" s="11">
        <f>$B120</f>
        <v>116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L120" s="11"/>
      <c r="AM120" s="11"/>
      <c r="AN120" s="11"/>
      <c r="AO120" s="11"/>
      <c r="AP120" s="11"/>
      <c r="AQ120" s="11"/>
      <c r="AR120" s="11"/>
      <c r="AS120" s="11">
        <f>$D120</f>
        <v>62</v>
      </c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</row>
    <row r="121" spans="1:61" ht="15.9" customHeight="1" x14ac:dyDescent="0.3">
      <c r="A121" s="36">
        <v>134</v>
      </c>
      <c r="B121" s="36">
        <v>117</v>
      </c>
      <c r="C121" s="1"/>
      <c r="D121" s="36"/>
      <c r="E121" s="36">
        <v>1152</v>
      </c>
      <c r="F121" s="43">
        <v>1.7118055555555556E-2</v>
      </c>
      <c r="G121" s="42" t="s">
        <v>271</v>
      </c>
      <c r="H121" s="42" t="s">
        <v>515</v>
      </c>
      <c r="I121" s="36" t="s">
        <v>76</v>
      </c>
      <c r="J121" s="36" t="s">
        <v>35</v>
      </c>
      <c r="K121" s="36">
        <v>2</v>
      </c>
      <c r="L121" s="36" t="s">
        <v>0</v>
      </c>
      <c r="M121" s="11"/>
      <c r="N121" s="11"/>
      <c r="O121" s="11"/>
      <c r="P121" s="11"/>
      <c r="Q121" s="11"/>
      <c r="R121" s="11"/>
      <c r="S121" s="11"/>
      <c r="T121" s="11">
        <f>$B121</f>
        <v>117</v>
      </c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</row>
    <row r="122" spans="1:61" ht="15.9" customHeight="1" x14ac:dyDescent="0.3">
      <c r="A122" s="36">
        <v>135</v>
      </c>
      <c r="B122" s="36">
        <v>118</v>
      </c>
      <c r="C122" s="1"/>
      <c r="D122" s="36"/>
      <c r="E122" s="36">
        <v>2042</v>
      </c>
      <c r="F122" s="43">
        <v>1.7141203703703704E-2</v>
      </c>
      <c r="G122" s="42" t="s">
        <v>312</v>
      </c>
      <c r="H122" s="42" t="s">
        <v>516</v>
      </c>
      <c r="I122" s="36" t="s">
        <v>76</v>
      </c>
      <c r="J122" s="36" t="s">
        <v>479</v>
      </c>
      <c r="K122" s="36">
        <v>3</v>
      </c>
      <c r="L122" s="36" t="s">
        <v>0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>
        <f>$B122</f>
        <v>118</v>
      </c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</row>
    <row r="123" spans="1:61" ht="15.9" customHeight="1" x14ac:dyDescent="0.3">
      <c r="A123" s="36">
        <v>136</v>
      </c>
      <c r="B123" s="36">
        <v>119</v>
      </c>
      <c r="C123" s="1">
        <v>22</v>
      </c>
      <c r="D123" s="36">
        <v>63</v>
      </c>
      <c r="E123" s="36">
        <v>1560</v>
      </c>
      <c r="F123" s="43">
        <v>1.7141203703703704E-2</v>
      </c>
      <c r="G123" s="42" t="s">
        <v>571</v>
      </c>
      <c r="H123" s="42" t="s">
        <v>572</v>
      </c>
      <c r="I123" s="36" t="s">
        <v>397</v>
      </c>
      <c r="J123" s="36" t="s">
        <v>59</v>
      </c>
      <c r="K123" s="36">
        <v>3</v>
      </c>
      <c r="L123" s="36" t="s">
        <v>0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>
        <f>$B123</f>
        <v>119</v>
      </c>
      <c r="AH123" s="11"/>
      <c r="AI123" s="11"/>
      <c r="AJ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>
        <f>$D123</f>
        <v>63</v>
      </c>
      <c r="BG123" s="11"/>
      <c r="BH123" s="11"/>
      <c r="BI123" s="11"/>
    </row>
    <row r="124" spans="1:61" ht="15.9" customHeight="1" x14ac:dyDescent="0.3">
      <c r="A124" s="36">
        <v>138</v>
      </c>
      <c r="B124" s="36">
        <v>120</v>
      </c>
      <c r="C124" s="1">
        <v>2</v>
      </c>
      <c r="D124" s="36">
        <v>64</v>
      </c>
      <c r="E124" s="36">
        <v>93</v>
      </c>
      <c r="F124" s="43">
        <v>1.7210648148148149E-2</v>
      </c>
      <c r="G124" s="42" t="s">
        <v>171</v>
      </c>
      <c r="H124" s="42" t="s">
        <v>78</v>
      </c>
      <c r="I124" s="36" t="s">
        <v>442</v>
      </c>
      <c r="J124" s="36" t="s">
        <v>38</v>
      </c>
      <c r="K124" s="36">
        <v>1</v>
      </c>
      <c r="L124" s="36" t="s">
        <v>0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>
        <f>$B124</f>
        <v>120</v>
      </c>
      <c r="AE124" s="11"/>
      <c r="AF124" s="11"/>
      <c r="AG124" s="11"/>
      <c r="AH124" s="11"/>
      <c r="AI124" s="11"/>
      <c r="AJ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>
        <f>$D124</f>
        <v>64</v>
      </c>
      <c r="BD124" s="11"/>
      <c r="BE124" s="11"/>
      <c r="BF124" s="11"/>
      <c r="BG124" s="11"/>
      <c r="BH124" s="11"/>
      <c r="BI124" s="11"/>
    </row>
    <row r="125" spans="1:61" ht="15.9" customHeight="1" x14ac:dyDescent="0.3">
      <c r="A125" s="36">
        <v>139</v>
      </c>
      <c r="B125" s="36">
        <v>121</v>
      </c>
      <c r="C125" s="1">
        <v>3</v>
      </c>
      <c r="D125" s="36">
        <v>65</v>
      </c>
      <c r="E125" s="36">
        <v>916</v>
      </c>
      <c r="F125" s="43">
        <v>1.7210648148148149E-2</v>
      </c>
      <c r="G125" s="42" t="s">
        <v>573</v>
      </c>
      <c r="H125" s="42" t="s">
        <v>292</v>
      </c>
      <c r="I125" s="36" t="s">
        <v>442</v>
      </c>
      <c r="J125" s="36" t="s">
        <v>65</v>
      </c>
      <c r="K125" s="36">
        <v>1</v>
      </c>
      <c r="L125" s="36" t="s">
        <v>0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>
        <f>$B125</f>
        <v>121</v>
      </c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>
        <f>$D125</f>
        <v>65</v>
      </c>
    </row>
    <row r="126" spans="1:61" ht="15.9" customHeight="1" x14ac:dyDescent="0.3">
      <c r="A126" s="36">
        <v>140</v>
      </c>
      <c r="B126" s="36">
        <v>122</v>
      </c>
      <c r="C126" s="1"/>
      <c r="D126" s="36"/>
      <c r="E126" s="36">
        <v>1319</v>
      </c>
      <c r="F126" s="43">
        <v>1.7222222222222222E-2</v>
      </c>
      <c r="G126" s="42" t="s">
        <v>263</v>
      </c>
      <c r="H126" s="42" t="s">
        <v>900</v>
      </c>
      <c r="I126" s="36" t="s">
        <v>76</v>
      </c>
      <c r="J126" s="36" t="s">
        <v>26</v>
      </c>
      <c r="K126" s="36">
        <v>1</v>
      </c>
      <c r="L126" s="36" t="s">
        <v>0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>$B126</f>
        <v>122</v>
      </c>
      <c r="AD126" s="11"/>
      <c r="AE126" s="11"/>
      <c r="AF126" s="11"/>
      <c r="AG126" s="11"/>
      <c r="AH126" s="11"/>
      <c r="AI126" s="11"/>
      <c r="AJ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</row>
    <row r="127" spans="1:61" ht="15.9" customHeight="1" x14ac:dyDescent="0.3">
      <c r="A127" s="36">
        <v>142</v>
      </c>
      <c r="B127" s="36">
        <v>123</v>
      </c>
      <c r="C127" s="1"/>
      <c r="D127" s="36"/>
      <c r="E127" s="36">
        <v>2003</v>
      </c>
      <c r="F127" s="43">
        <v>1.7256944444444443E-2</v>
      </c>
      <c r="G127" s="42" t="s">
        <v>304</v>
      </c>
      <c r="H127" s="42" t="s">
        <v>305</v>
      </c>
      <c r="I127" s="36" t="s">
        <v>76</v>
      </c>
      <c r="J127" s="36" t="s">
        <v>71</v>
      </c>
      <c r="K127" s="36">
        <v>3</v>
      </c>
      <c r="L127" s="36" t="s">
        <v>0</v>
      </c>
      <c r="M127" s="11"/>
      <c r="N127" s="11"/>
      <c r="O127" s="11"/>
      <c r="P127" s="11"/>
      <c r="Q127" s="11">
        <f>$B127</f>
        <v>123</v>
      </c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</row>
    <row r="128" spans="1:61" ht="15.9" customHeight="1" x14ac:dyDescent="0.3">
      <c r="A128" s="36">
        <v>143</v>
      </c>
      <c r="B128" s="36">
        <v>124</v>
      </c>
      <c r="C128" s="1"/>
      <c r="D128" s="36"/>
      <c r="E128" s="36">
        <v>2021</v>
      </c>
      <c r="F128" s="43">
        <v>1.7291666666666667E-2</v>
      </c>
      <c r="G128" s="42" t="s">
        <v>245</v>
      </c>
      <c r="H128" s="42" t="s">
        <v>517</v>
      </c>
      <c r="I128" s="36" t="s">
        <v>76</v>
      </c>
      <c r="J128" s="36" t="s">
        <v>71</v>
      </c>
      <c r="K128" s="36">
        <v>3</v>
      </c>
      <c r="L128" s="36" t="s">
        <v>0</v>
      </c>
      <c r="M128" s="11"/>
      <c r="N128" s="11"/>
      <c r="O128" s="11"/>
      <c r="P128" s="11"/>
      <c r="Q128" s="11">
        <f>$B128</f>
        <v>124</v>
      </c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</row>
    <row r="129" spans="1:61" ht="15.9" customHeight="1" x14ac:dyDescent="0.3">
      <c r="A129" s="36">
        <v>144</v>
      </c>
      <c r="B129" s="36">
        <v>125</v>
      </c>
      <c r="C129" s="1">
        <v>23</v>
      </c>
      <c r="D129" s="36">
        <v>66</v>
      </c>
      <c r="E129" s="36">
        <v>2353</v>
      </c>
      <c r="F129" s="43">
        <v>1.7291666666666667E-2</v>
      </c>
      <c r="G129" s="42" t="s">
        <v>258</v>
      </c>
      <c r="H129" s="42" t="s">
        <v>574</v>
      </c>
      <c r="I129" s="36" t="s">
        <v>397</v>
      </c>
      <c r="J129" s="36" t="s">
        <v>34</v>
      </c>
      <c r="K129" s="36">
        <v>2</v>
      </c>
      <c r="L129" s="36" t="s">
        <v>0</v>
      </c>
      <c r="M129" s="11"/>
      <c r="N129" s="11"/>
      <c r="O129" s="11">
        <f>$B129</f>
        <v>125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L129" s="11"/>
      <c r="AM129" s="11"/>
      <c r="AN129" s="11">
        <f>$D129</f>
        <v>66</v>
      </c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</row>
    <row r="130" spans="1:61" ht="15.9" customHeight="1" x14ac:dyDescent="0.3">
      <c r="A130" s="36">
        <v>145</v>
      </c>
      <c r="B130" s="36">
        <v>126</v>
      </c>
      <c r="C130" s="1">
        <v>24</v>
      </c>
      <c r="D130" s="36">
        <v>67</v>
      </c>
      <c r="E130" s="36">
        <v>47</v>
      </c>
      <c r="F130" s="43">
        <v>1.7326388888888888E-2</v>
      </c>
      <c r="G130" s="42" t="s">
        <v>238</v>
      </c>
      <c r="H130" s="42" t="s">
        <v>575</v>
      </c>
      <c r="I130" s="36" t="s">
        <v>397</v>
      </c>
      <c r="J130" s="36" t="s">
        <v>38</v>
      </c>
      <c r="K130" s="36">
        <v>1</v>
      </c>
      <c r="L130" s="36" t="s">
        <v>0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>
        <f>$B130</f>
        <v>126</v>
      </c>
      <c r="AE130" s="11"/>
      <c r="AF130" s="11"/>
      <c r="AG130" s="11"/>
      <c r="AH130" s="11"/>
      <c r="AI130" s="11"/>
      <c r="AJ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>
        <f>$D130</f>
        <v>67</v>
      </c>
      <c r="BD130" s="11"/>
      <c r="BE130" s="11"/>
      <c r="BF130" s="11"/>
      <c r="BG130" s="11"/>
      <c r="BH130" s="11"/>
      <c r="BI130" s="11"/>
    </row>
    <row r="131" spans="1:61" ht="15.9" customHeight="1" x14ac:dyDescent="0.3">
      <c r="A131" s="36">
        <v>146</v>
      </c>
      <c r="B131" s="36">
        <v>127</v>
      </c>
      <c r="C131" s="1">
        <v>25</v>
      </c>
      <c r="D131" s="36">
        <v>68</v>
      </c>
      <c r="E131" s="36">
        <v>2117</v>
      </c>
      <c r="F131" s="43">
        <v>1.7361111111111112E-2</v>
      </c>
      <c r="G131" s="42" t="s">
        <v>368</v>
      </c>
      <c r="H131" s="42" t="s">
        <v>576</v>
      </c>
      <c r="I131" s="36" t="s">
        <v>397</v>
      </c>
      <c r="J131" s="36" t="s">
        <v>71</v>
      </c>
      <c r="K131" s="36">
        <v>3</v>
      </c>
      <c r="L131" s="36" t="s">
        <v>0</v>
      </c>
      <c r="M131" s="11"/>
      <c r="N131" s="11"/>
      <c r="O131" s="11"/>
      <c r="P131" s="11"/>
      <c r="Q131" s="11">
        <f>$B131</f>
        <v>127</v>
      </c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L131" s="11"/>
      <c r="AM131" s="11"/>
      <c r="AN131" s="11"/>
      <c r="AO131" s="11"/>
      <c r="AP131" s="11">
        <f>$D131</f>
        <v>68</v>
      </c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</row>
    <row r="132" spans="1:61" ht="15.9" customHeight="1" x14ac:dyDescent="0.3">
      <c r="A132" s="36">
        <v>147</v>
      </c>
      <c r="B132" s="36">
        <v>128</v>
      </c>
      <c r="C132" s="1"/>
      <c r="D132" s="36"/>
      <c r="E132" s="36">
        <v>1555</v>
      </c>
      <c r="F132" s="43">
        <v>1.7395833333333333E-2</v>
      </c>
      <c r="G132" s="42" t="s">
        <v>248</v>
      </c>
      <c r="H132" s="42" t="s">
        <v>413</v>
      </c>
      <c r="I132" s="36" t="s">
        <v>76</v>
      </c>
      <c r="J132" s="36" t="s">
        <v>59</v>
      </c>
      <c r="K132" s="36">
        <v>3</v>
      </c>
      <c r="L132" s="36" t="s">
        <v>0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>
        <f>$B132</f>
        <v>128</v>
      </c>
      <c r="AH132" s="11"/>
      <c r="AI132" s="11"/>
      <c r="AJ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</row>
    <row r="133" spans="1:61" ht="15.9" customHeight="1" x14ac:dyDescent="0.3">
      <c r="A133" s="36">
        <v>148</v>
      </c>
      <c r="B133" s="36">
        <v>129</v>
      </c>
      <c r="C133" s="1"/>
      <c r="D133" s="36"/>
      <c r="E133" s="36">
        <v>1323</v>
      </c>
      <c r="F133" s="43">
        <v>1.7407407407407406E-2</v>
      </c>
      <c r="G133" s="42" t="s">
        <v>212</v>
      </c>
      <c r="H133" s="42" t="s">
        <v>167</v>
      </c>
      <c r="I133" s="36" t="s">
        <v>76</v>
      </c>
      <c r="J133" s="36" t="s">
        <v>26</v>
      </c>
      <c r="K133" s="36">
        <v>1</v>
      </c>
      <c r="L133" s="36" t="s">
        <v>0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>$B133</f>
        <v>129</v>
      </c>
      <c r="AD133" s="11"/>
      <c r="AE133" s="11"/>
      <c r="AF133" s="11"/>
      <c r="AG133" s="11"/>
      <c r="AH133" s="11"/>
      <c r="AI133" s="11"/>
      <c r="AJ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</row>
    <row r="134" spans="1:61" ht="15.9" customHeight="1" x14ac:dyDescent="0.3">
      <c r="A134" s="36">
        <v>149</v>
      </c>
      <c r="B134" s="36">
        <v>130</v>
      </c>
      <c r="C134" s="1"/>
      <c r="D134" s="36"/>
      <c r="E134" s="36">
        <v>1773</v>
      </c>
      <c r="F134" s="43">
        <v>1.744212962962963E-2</v>
      </c>
      <c r="G134" s="42" t="s">
        <v>243</v>
      </c>
      <c r="H134" s="42" t="s">
        <v>485</v>
      </c>
      <c r="I134" s="36" t="s">
        <v>486</v>
      </c>
      <c r="J134" s="36" t="s">
        <v>62</v>
      </c>
      <c r="K134" s="36">
        <v>2</v>
      </c>
      <c r="L134" s="36" t="s">
        <v>0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>
        <f>$B134</f>
        <v>130</v>
      </c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</row>
    <row r="135" spans="1:61" ht="15.9" customHeight="1" x14ac:dyDescent="0.3">
      <c r="A135" s="36">
        <v>150</v>
      </c>
      <c r="B135" s="36">
        <v>131</v>
      </c>
      <c r="C135" s="1">
        <v>42</v>
      </c>
      <c r="D135" s="36">
        <v>69</v>
      </c>
      <c r="E135" s="36">
        <v>223</v>
      </c>
      <c r="F135" s="43">
        <v>1.7465277777777777E-2</v>
      </c>
      <c r="G135" s="42" t="s">
        <v>280</v>
      </c>
      <c r="H135" s="42" t="s">
        <v>210</v>
      </c>
      <c r="I135" s="36" t="s">
        <v>331</v>
      </c>
      <c r="J135" s="36" t="s">
        <v>27</v>
      </c>
      <c r="K135" s="36">
        <v>1</v>
      </c>
      <c r="L135" s="36" t="s">
        <v>0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>
        <f>$B135</f>
        <v>131</v>
      </c>
      <c r="AI135" s="11"/>
      <c r="AJ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>
        <f>$D135</f>
        <v>69</v>
      </c>
      <c r="BH135" s="11"/>
      <c r="BI135" s="11"/>
    </row>
    <row r="136" spans="1:61" ht="15.9" customHeight="1" x14ac:dyDescent="0.3">
      <c r="A136" s="36">
        <v>151</v>
      </c>
      <c r="B136" s="36">
        <v>132</v>
      </c>
      <c r="C136" s="1">
        <v>26</v>
      </c>
      <c r="D136" s="36">
        <v>70</v>
      </c>
      <c r="E136" s="36">
        <v>2060</v>
      </c>
      <c r="F136" s="43">
        <v>1.7476851851851851E-2</v>
      </c>
      <c r="G136" s="42" t="s">
        <v>258</v>
      </c>
      <c r="H136" s="42" t="s">
        <v>577</v>
      </c>
      <c r="I136" s="36" t="s">
        <v>397</v>
      </c>
      <c r="J136" s="36" t="s">
        <v>479</v>
      </c>
      <c r="K136" s="36">
        <v>3</v>
      </c>
      <c r="L136" s="36" t="s">
        <v>0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>
        <f>$B136</f>
        <v>132</v>
      </c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>
        <f>$D136</f>
        <v>70</v>
      </c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</row>
    <row r="137" spans="1:61" ht="15.9" customHeight="1" x14ac:dyDescent="0.3">
      <c r="A137" s="36">
        <v>152</v>
      </c>
      <c r="B137" s="36">
        <v>133</v>
      </c>
      <c r="C137" s="1">
        <v>27</v>
      </c>
      <c r="D137" s="36">
        <v>71</v>
      </c>
      <c r="E137" s="36">
        <v>1642</v>
      </c>
      <c r="F137" s="43">
        <v>1.7500000000000002E-2</v>
      </c>
      <c r="G137" s="42" t="s">
        <v>261</v>
      </c>
      <c r="H137" s="42" t="s">
        <v>425</v>
      </c>
      <c r="I137" s="36" t="s">
        <v>397</v>
      </c>
      <c r="J137" s="36" t="s">
        <v>33</v>
      </c>
      <c r="K137" s="36">
        <v>2</v>
      </c>
      <c r="L137" s="36" t="s">
        <v>0</v>
      </c>
      <c r="M137" s="11">
        <f>$B137</f>
        <v>133</v>
      </c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L137" s="11">
        <f>$D137</f>
        <v>71</v>
      </c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</row>
    <row r="138" spans="1:61" ht="15.9" customHeight="1" x14ac:dyDescent="0.3">
      <c r="A138" s="36">
        <v>153</v>
      </c>
      <c r="B138" s="36">
        <v>134</v>
      </c>
      <c r="C138" s="1">
        <v>28</v>
      </c>
      <c r="D138" s="36">
        <v>72</v>
      </c>
      <c r="E138" s="36">
        <v>960</v>
      </c>
      <c r="F138" s="43">
        <v>1.7511574074074075E-2</v>
      </c>
      <c r="G138" s="42" t="s">
        <v>171</v>
      </c>
      <c r="H138" s="42" t="s">
        <v>578</v>
      </c>
      <c r="I138" s="36" t="s">
        <v>397</v>
      </c>
      <c r="J138" s="36" t="s">
        <v>65</v>
      </c>
      <c r="K138" s="36">
        <v>1</v>
      </c>
      <c r="L138" s="36" t="s">
        <v>0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>
        <f>$B138</f>
        <v>134</v>
      </c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>
        <f>$D138</f>
        <v>72</v>
      </c>
    </row>
    <row r="139" spans="1:61" ht="15.9" customHeight="1" x14ac:dyDescent="0.3">
      <c r="A139" s="36">
        <v>154</v>
      </c>
      <c r="B139" s="36">
        <v>135</v>
      </c>
      <c r="C139" s="1"/>
      <c r="D139" s="36"/>
      <c r="E139" s="36">
        <v>1798</v>
      </c>
      <c r="F139" s="43">
        <v>1.7534722222222222E-2</v>
      </c>
      <c r="G139" s="42" t="s">
        <v>301</v>
      </c>
      <c r="H139" s="42" t="s">
        <v>87</v>
      </c>
      <c r="I139" s="36" t="s">
        <v>76</v>
      </c>
      <c r="J139" s="36" t="s">
        <v>61</v>
      </c>
      <c r="K139" s="36">
        <v>3</v>
      </c>
      <c r="L139" s="36" t="s">
        <v>0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>
        <f>$B139</f>
        <v>135</v>
      </c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</row>
    <row r="140" spans="1:61" ht="15.9" customHeight="1" x14ac:dyDescent="0.3">
      <c r="A140" s="36">
        <v>155</v>
      </c>
      <c r="B140" s="36">
        <v>136</v>
      </c>
      <c r="C140" s="1">
        <v>29</v>
      </c>
      <c r="D140" s="36">
        <v>73</v>
      </c>
      <c r="E140" s="36">
        <v>2026</v>
      </c>
      <c r="F140" s="43">
        <v>1.755787037037037E-2</v>
      </c>
      <c r="G140" s="42" t="s">
        <v>579</v>
      </c>
      <c r="H140" s="42" t="s">
        <v>580</v>
      </c>
      <c r="I140" s="36" t="s">
        <v>397</v>
      </c>
      <c r="J140" s="36" t="s">
        <v>479</v>
      </c>
      <c r="K140" s="36">
        <v>3</v>
      </c>
      <c r="L140" s="36" t="s">
        <v>0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>
        <f>$B140</f>
        <v>136</v>
      </c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>
        <f>$D140</f>
        <v>73</v>
      </c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</row>
    <row r="141" spans="1:61" ht="15.9" customHeight="1" x14ac:dyDescent="0.3">
      <c r="A141" s="36">
        <v>156</v>
      </c>
      <c r="B141" s="36">
        <v>137</v>
      </c>
      <c r="C141" s="1">
        <v>43</v>
      </c>
      <c r="D141" s="36">
        <v>74</v>
      </c>
      <c r="E141" s="36">
        <v>1800</v>
      </c>
      <c r="F141" s="43">
        <v>1.7592592592592594E-2</v>
      </c>
      <c r="G141" s="42" t="s">
        <v>250</v>
      </c>
      <c r="H141" s="42" t="s">
        <v>227</v>
      </c>
      <c r="I141" s="36" t="s">
        <v>331</v>
      </c>
      <c r="J141" s="36" t="s">
        <v>61</v>
      </c>
      <c r="K141" s="36">
        <v>3</v>
      </c>
      <c r="L141" s="36" t="s">
        <v>0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>
        <f>$B141</f>
        <v>137</v>
      </c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>
        <f>$D141</f>
        <v>74</v>
      </c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</row>
    <row r="142" spans="1:61" ht="15.9" customHeight="1" x14ac:dyDescent="0.3">
      <c r="A142" s="36">
        <v>158</v>
      </c>
      <c r="B142" s="36">
        <v>138</v>
      </c>
      <c r="C142" s="1">
        <v>44</v>
      </c>
      <c r="D142" s="36">
        <v>75</v>
      </c>
      <c r="E142" s="36">
        <v>2010</v>
      </c>
      <c r="F142" s="43">
        <v>1.7627314814814814E-2</v>
      </c>
      <c r="G142" s="42" t="s">
        <v>581</v>
      </c>
      <c r="H142" s="42" t="s">
        <v>582</v>
      </c>
      <c r="I142" s="36" t="s">
        <v>331</v>
      </c>
      <c r="J142" s="36" t="s">
        <v>71</v>
      </c>
      <c r="K142" s="36">
        <v>3</v>
      </c>
      <c r="L142" s="36" t="s">
        <v>0</v>
      </c>
      <c r="M142" s="11"/>
      <c r="N142" s="11"/>
      <c r="O142" s="11"/>
      <c r="P142" s="11"/>
      <c r="Q142" s="11">
        <f>$B142</f>
        <v>138</v>
      </c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L142" s="11"/>
      <c r="AM142" s="11"/>
      <c r="AN142" s="11"/>
      <c r="AO142" s="11"/>
      <c r="AP142" s="11">
        <f>$D142</f>
        <v>75</v>
      </c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</row>
    <row r="143" spans="1:61" ht="15.9" customHeight="1" x14ac:dyDescent="0.3">
      <c r="A143" s="36">
        <v>159</v>
      </c>
      <c r="B143" s="36">
        <v>139</v>
      </c>
      <c r="C143" s="1">
        <v>45</v>
      </c>
      <c r="D143" s="36">
        <v>76</v>
      </c>
      <c r="E143" s="36">
        <v>882</v>
      </c>
      <c r="F143" s="43">
        <v>1.7627314814814814E-2</v>
      </c>
      <c r="G143" s="42" t="s">
        <v>261</v>
      </c>
      <c r="H143" s="42" t="s">
        <v>360</v>
      </c>
      <c r="I143" s="36" t="s">
        <v>331</v>
      </c>
      <c r="J143" s="36" t="s">
        <v>65</v>
      </c>
      <c r="K143" s="36">
        <v>1</v>
      </c>
      <c r="L143" s="36" t="s">
        <v>0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>
        <f>$B143</f>
        <v>139</v>
      </c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>
        <f>$D143</f>
        <v>76</v>
      </c>
    </row>
    <row r="144" spans="1:61" ht="15.9" customHeight="1" x14ac:dyDescent="0.3">
      <c r="A144" s="36">
        <v>161</v>
      </c>
      <c r="B144" s="36">
        <v>140</v>
      </c>
      <c r="C144" s="1">
        <v>46</v>
      </c>
      <c r="D144" s="36">
        <v>77</v>
      </c>
      <c r="E144" s="36">
        <v>684</v>
      </c>
      <c r="F144" s="43">
        <v>1.7696759259259259E-2</v>
      </c>
      <c r="G144" s="42" t="s">
        <v>297</v>
      </c>
      <c r="H144" s="42" t="s">
        <v>142</v>
      </c>
      <c r="I144" s="36" t="s">
        <v>331</v>
      </c>
      <c r="J144" s="36" t="s">
        <v>36</v>
      </c>
      <c r="K144" s="36">
        <v>1</v>
      </c>
      <c r="L144" s="36" t="s">
        <v>0</v>
      </c>
      <c r="M144" s="11"/>
      <c r="N144" s="11"/>
      <c r="O144" s="11"/>
      <c r="P144" s="11"/>
      <c r="Q144" s="11"/>
      <c r="R144" s="11"/>
      <c r="S144" s="11"/>
      <c r="T144" s="11"/>
      <c r="U144" s="11">
        <f>$B144</f>
        <v>140</v>
      </c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L144" s="11"/>
      <c r="AM144" s="11"/>
      <c r="AN144" s="11"/>
      <c r="AO144" s="11"/>
      <c r="AP144" s="11"/>
      <c r="AQ144" s="11"/>
      <c r="AR144" s="11"/>
      <c r="AS144" s="11"/>
      <c r="AT144" s="11">
        <f>$D144</f>
        <v>77</v>
      </c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</row>
    <row r="145" spans="1:61" ht="15.9" customHeight="1" x14ac:dyDescent="0.3">
      <c r="A145" s="36">
        <v>163</v>
      </c>
      <c r="B145" s="36">
        <v>141</v>
      </c>
      <c r="C145" s="1">
        <v>30</v>
      </c>
      <c r="D145" s="36">
        <v>78</v>
      </c>
      <c r="E145" s="36">
        <v>1930</v>
      </c>
      <c r="F145" s="43">
        <v>1.7708333333333333E-2</v>
      </c>
      <c r="G145" s="42" t="s">
        <v>270</v>
      </c>
      <c r="H145" s="42" t="s">
        <v>459</v>
      </c>
      <c r="I145" s="36" t="s">
        <v>397</v>
      </c>
      <c r="J145" s="36" t="s">
        <v>52</v>
      </c>
      <c r="K145" s="36">
        <v>3</v>
      </c>
      <c r="L145" s="36" t="s">
        <v>0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>
        <f>$B145</f>
        <v>141</v>
      </c>
      <c r="AF145" s="11"/>
      <c r="AG145" s="11"/>
      <c r="AH145" s="11"/>
      <c r="AI145" s="11"/>
      <c r="AJ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>
        <f>$D145</f>
        <v>78</v>
      </c>
      <c r="BE145" s="11"/>
      <c r="BF145" s="11"/>
      <c r="BG145" s="11"/>
      <c r="BH145" s="11"/>
      <c r="BI145" s="11"/>
    </row>
    <row r="146" spans="1:61" ht="15.9" customHeight="1" x14ac:dyDescent="0.3">
      <c r="A146" s="36">
        <v>164</v>
      </c>
      <c r="B146" s="36">
        <v>142</v>
      </c>
      <c r="C146" s="1">
        <v>4</v>
      </c>
      <c r="D146" s="36"/>
      <c r="E146" s="36">
        <v>284</v>
      </c>
      <c r="F146" s="43">
        <v>1.7708333333333333E-2</v>
      </c>
      <c r="G146" s="42" t="s">
        <v>243</v>
      </c>
      <c r="H146" s="42" t="s">
        <v>537</v>
      </c>
      <c r="I146" s="36" t="s">
        <v>115</v>
      </c>
      <c r="J146" s="36" t="s">
        <v>27</v>
      </c>
      <c r="K146" s="36">
        <v>1</v>
      </c>
      <c r="L146" s="36" t="s">
        <v>0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>
        <f>$B146</f>
        <v>142</v>
      </c>
      <c r="AI146" s="11"/>
      <c r="AJ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</row>
    <row r="147" spans="1:61" ht="15.9" customHeight="1" x14ac:dyDescent="0.3">
      <c r="A147" s="36">
        <v>165</v>
      </c>
      <c r="B147" s="36">
        <v>143</v>
      </c>
      <c r="C147" s="1"/>
      <c r="D147" s="36"/>
      <c r="E147" s="36">
        <v>726</v>
      </c>
      <c r="F147" s="43">
        <v>1.7719907407407406E-2</v>
      </c>
      <c r="G147" s="42" t="s">
        <v>365</v>
      </c>
      <c r="H147" s="42" t="s">
        <v>518</v>
      </c>
      <c r="I147" s="36" t="s">
        <v>76</v>
      </c>
      <c r="J147" s="36" t="s">
        <v>36</v>
      </c>
      <c r="K147" s="36">
        <v>1</v>
      </c>
      <c r="L147" s="36" t="s">
        <v>0</v>
      </c>
      <c r="M147" s="11"/>
      <c r="N147" s="11"/>
      <c r="O147" s="11"/>
      <c r="P147" s="11"/>
      <c r="Q147" s="11"/>
      <c r="R147" s="11"/>
      <c r="S147" s="11"/>
      <c r="T147" s="11"/>
      <c r="U147" s="11">
        <f>$B147</f>
        <v>143</v>
      </c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</row>
    <row r="148" spans="1:61" ht="15.9" customHeight="1" x14ac:dyDescent="0.3">
      <c r="A148" s="36">
        <v>166</v>
      </c>
      <c r="B148" s="36">
        <v>144</v>
      </c>
      <c r="C148" s="1"/>
      <c r="D148" s="36"/>
      <c r="E148" s="36">
        <v>1577</v>
      </c>
      <c r="F148" s="43">
        <v>1.773148148148148E-2</v>
      </c>
      <c r="G148" s="42" t="s">
        <v>308</v>
      </c>
      <c r="H148" s="42" t="s">
        <v>309</v>
      </c>
      <c r="I148" s="36" t="s">
        <v>76</v>
      </c>
      <c r="J148" s="36" t="s">
        <v>59</v>
      </c>
      <c r="K148" s="36">
        <v>3</v>
      </c>
      <c r="L148" s="36" t="s">
        <v>0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>
        <f>$B148</f>
        <v>144</v>
      </c>
      <c r="AH148" s="11"/>
      <c r="AI148" s="11"/>
      <c r="AJ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</row>
    <row r="149" spans="1:61" ht="15.9" customHeight="1" x14ac:dyDescent="0.3">
      <c r="A149" s="36">
        <v>167</v>
      </c>
      <c r="B149" s="36">
        <v>145</v>
      </c>
      <c r="C149" s="1">
        <v>47</v>
      </c>
      <c r="D149" s="36">
        <v>79</v>
      </c>
      <c r="E149" s="36">
        <v>1549</v>
      </c>
      <c r="F149" s="43">
        <v>1.7743055555555557E-2</v>
      </c>
      <c r="G149" s="42" t="s">
        <v>248</v>
      </c>
      <c r="H149" s="42" t="s">
        <v>583</v>
      </c>
      <c r="I149" s="36" t="s">
        <v>331</v>
      </c>
      <c r="J149" s="36" t="s">
        <v>59</v>
      </c>
      <c r="K149" s="36">
        <v>3</v>
      </c>
      <c r="L149" s="36" t="s">
        <v>0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>
        <f>$B149</f>
        <v>145</v>
      </c>
      <c r="AH149" s="11"/>
      <c r="AI149" s="11"/>
      <c r="AJ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>
        <f>$D149</f>
        <v>79</v>
      </c>
      <c r="BG149" s="11"/>
      <c r="BH149" s="11"/>
      <c r="BI149" s="11"/>
    </row>
    <row r="150" spans="1:61" ht="15.9" customHeight="1" x14ac:dyDescent="0.3">
      <c r="A150" s="36">
        <v>168</v>
      </c>
      <c r="B150" s="36">
        <v>146</v>
      </c>
      <c r="C150" s="1">
        <v>48</v>
      </c>
      <c r="D150" s="36">
        <v>80</v>
      </c>
      <c r="E150" s="36">
        <v>2036</v>
      </c>
      <c r="F150" s="43">
        <v>1.7754629629629631E-2</v>
      </c>
      <c r="G150" s="42" t="s">
        <v>270</v>
      </c>
      <c r="H150" s="42" t="s">
        <v>584</v>
      </c>
      <c r="I150" s="36" t="s">
        <v>331</v>
      </c>
      <c r="J150" s="36" t="s">
        <v>479</v>
      </c>
      <c r="K150" s="36">
        <v>3</v>
      </c>
      <c r="L150" s="36" t="s">
        <v>0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>
        <f>$B150</f>
        <v>146</v>
      </c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>
        <f>$D150</f>
        <v>80</v>
      </c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</row>
    <row r="151" spans="1:61" ht="15.9" customHeight="1" x14ac:dyDescent="0.3">
      <c r="A151" s="36">
        <v>169</v>
      </c>
      <c r="B151" s="36">
        <v>147</v>
      </c>
      <c r="C151" s="1">
        <v>31</v>
      </c>
      <c r="D151" s="36">
        <v>81</v>
      </c>
      <c r="E151" s="36">
        <v>470</v>
      </c>
      <c r="F151" s="43">
        <v>1.7766203703703704E-2</v>
      </c>
      <c r="G151" s="42" t="s">
        <v>250</v>
      </c>
      <c r="H151" s="42" t="s">
        <v>585</v>
      </c>
      <c r="I151" s="36" t="s">
        <v>397</v>
      </c>
      <c r="J151" s="36" t="s">
        <v>25</v>
      </c>
      <c r="K151" s="36">
        <v>2</v>
      </c>
      <c r="L151" s="36" t="s">
        <v>0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>
        <f>$B151</f>
        <v>147</v>
      </c>
      <c r="AC151" s="11"/>
      <c r="AD151" s="11"/>
      <c r="AE151" s="11"/>
      <c r="AF151" s="11"/>
      <c r="AG151" s="11"/>
      <c r="AH151" s="11"/>
      <c r="AI151" s="11"/>
      <c r="AJ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>
        <f>$D151</f>
        <v>81</v>
      </c>
      <c r="BB151" s="11"/>
      <c r="BC151" s="11"/>
      <c r="BD151" s="11"/>
      <c r="BE151" s="11"/>
      <c r="BF151" s="11"/>
      <c r="BG151" s="11"/>
      <c r="BH151" s="11"/>
      <c r="BI151" s="11"/>
    </row>
    <row r="152" spans="1:61" ht="15.9" customHeight="1" x14ac:dyDescent="0.3">
      <c r="A152" s="36">
        <v>170</v>
      </c>
      <c r="B152" s="36">
        <v>148</v>
      </c>
      <c r="C152" s="1">
        <v>4</v>
      </c>
      <c r="D152" s="36">
        <v>82</v>
      </c>
      <c r="E152" s="36">
        <v>691</v>
      </c>
      <c r="F152" s="43">
        <v>1.7777777777777778E-2</v>
      </c>
      <c r="G152" s="42" t="s">
        <v>586</v>
      </c>
      <c r="H152" s="42" t="s">
        <v>587</v>
      </c>
      <c r="I152" s="36" t="s">
        <v>442</v>
      </c>
      <c r="J152" s="36" t="s">
        <v>36</v>
      </c>
      <c r="K152" s="36">
        <v>1</v>
      </c>
      <c r="L152" s="36" t="s">
        <v>0</v>
      </c>
      <c r="M152" s="11"/>
      <c r="N152" s="11"/>
      <c r="O152" s="11"/>
      <c r="P152" s="11"/>
      <c r="Q152" s="11"/>
      <c r="R152" s="11"/>
      <c r="S152" s="11"/>
      <c r="T152" s="11"/>
      <c r="U152" s="11">
        <f>$B152</f>
        <v>148</v>
      </c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L152" s="11"/>
      <c r="AM152" s="11"/>
      <c r="AN152" s="11"/>
      <c r="AO152" s="11"/>
      <c r="AP152" s="11"/>
      <c r="AQ152" s="11"/>
      <c r="AR152" s="11"/>
      <c r="AS152" s="11"/>
      <c r="AT152" s="11">
        <f>$D152</f>
        <v>82</v>
      </c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</row>
    <row r="153" spans="1:61" ht="15.9" customHeight="1" x14ac:dyDescent="0.3">
      <c r="A153" s="36">
        <v>171</v>
      </c>
      <c r="B153" s="36">
        <v>149</v>
      </c>
      <c r="C153" s="1">
        <v>5</v>
      </c>
      <c r="D153" s="36">
        <v>83</v>
      </c>
      <c r="E153" s="36">
        <v>172</v>
      </c>
      <c r="F153" s="43">
        <v>1.7800925925925925E-2</v>
      </c>
      <c r="G153" s="42" t="s">
        <v>339</v>
      </c>
      <c r="H153" s="42" t="s">
        <v>478</v>
      </c>
      <c r="I153" s="36" t="s">
        <v>442</v>
      </c>
      <c r="J153" s="36" t="s">
        <v>38</v>
      </c>
      <c r="K153" s="36">
        <v>1</v>
      </c>
      <c r="L153" s="36" t="s">
        <v>0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>
        <f>$B153</f>
        <v>149</v>
      </c>
      <c r="AE153" s="11"/>
      <c r="AF153" s="11"/>
      <c r="AG153" s="11"/>
      <c r="AH153" s="11"/>
      <c r="AI153" s="11"/>
      <c r="AJ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>
        <f>$D153</f>
        <v>83</v>
      </c>
      <c r="BD153" s="11"/>
      <c r="BE153" s="11"/>
      <c r="BF153" s="11"/>
      <c r="BG153" s="11"/>
      <c r="BH153" s="11"/>
      <c r="BI153" s="11"/>
    </row>
    <row r="154" spans="1:61" ht="15.9" customHeight="1" x14ac:dyDescent="0.3">
      <c r="A154" s="36">
        <v>172</v>
      </c>
      <c r="B154" s="36">
        <v>150</v>
      </c>
      <c r="C154" s="1">
        <v>32</v>
      </c>
      <c r="D154" s="36">
        <v>84</v>
      </c>
      <c r="E154" s="36">
        <v>1511</v>
      </c>
      <c r="F154" s="43">
        <v>1.7812499999999998E-2</v>
      </c>
      <c r="G154" s="42" t="s">
        <v>588</v>
      </c>
      <c r="H154" s="42" t="s">
        <v>589</v>
      </c>
      <c r="I154" s="36" t="s">
        <v>397</v>
      </c>
      <c r="J154" s="36" t="s">
        <v>67</v>
      </c>
      <c r="K154" s="36">
        <v>3</v>
      </c>
      <c r="L154" s="36" t="s">
        <v>0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>
        <f>$B154</f>
        <v>150</v>
      </c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>
        <f>$D154</f>
        <v>84</v>
      </c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</row>
    <row r="155" spans="1:61" ht="15.9" customHeight="1" x14ac:dyDescent="0.3">
      <c r="A155" s="36">
        <v>173</v>
      </c>
      <c r="B155" s="36">
        <v>151</v>
      </c>
      <c r="C155" s="1">
        <v>49</v>
      </c>
      <c r="D155" s="36">
        <v>85</v>
      </c>
      <c r="E155" s="36">
        <v>1088</v>
      </c>
      <c r="F155" s="43">
        <v>1.7824074074074076E-2</v>
      </c>
      <c r="G155" s="42" t="s">
        <v>239</v>
      </c>
      <c r="H155" s="42" t="s">
        <v>383</v>
      </c>
      <c r="I155" s="36" t="s">
        <v>331</v>
      </c>
      <c r="J155" s="36" t="s">
        <v>35</v>
      </c>
      <c r="K155" s="36">
        <v>2</v>
      </c>
      <c r="L155" s="36" t="s">
        <v>0</v>
      </c>
      <c r="M155" s="11"/>
      <c r="N155" s="11"/>
      <c r="O155" s="11"/>
      <c r="P155" s="11"/>
      <c r="Q155" s="11"/>
      <c r="R155" s="11"/>
      <c r="S155" s="11"/>
      <c r="T155" s="11">
        <f>$B155</f>
        <v>151</v>
      </c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L155" s="11"/>
      <c r="AM155" s="11"/>
      <c r="AN155" s="11"/>
      <c r="AO155" s="11"/>
      <c r="AP155" s="11"/>
      <c r="AQ155" s="11"/>
      <c r="AR155" s="11"/>
      <c r="AS155" s="11">
        <f>$D155</f>
        <v>85</v>
      </c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</row>
    <row r="156" spans="1:61" ht="15.9" customHeight="1" x14ac:dyDescent="0.3">
      <c r="A156" s="36">
        <v>174</v>
      </c>
      <c r="B156" s="36">
        <v>152</v>
      </c>
      <c r="C156" s="1">
        <v>50</v>
      </c>
      <c r="D156" s="36">
        <v>86</v>
      </c>
      <c r="E156" s="36">
        <v>1078</v>
      </c>
      <c r="F156" s="43">
        <v>1.7835648148148149E-2</v>
      </c>
      <c r="G156" s="42" t="s">
        <v>289</v>
      </c>
      <c r="H156" s="42" t="s">
        <v>290</v>
      </c>
      <c r="I156" s="36" t="s">
        <v>331</v>
      </c>
      <c r="J156" s="36" t="s">
        <v>63</v>
      </c>
      <c r="K156" s="36">
        <v>2</v>
      </c>
      <c r="L156" s="36" t="s">
        <v>0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>
        <f>$B156</f>
        <v>152</v>
      </c>
      <c r="AJ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>
        <f>$D156</f>
        <v>86</v>
      </c>
      <c r="BI156" s="11"/>
    </row>
    <row r="157" spans="1:61" ht="15.9" customHeight="1" x14ac:dyDescent="0.3">
      <c r="A157" s="36">
        <v>175</v>
      </c>
      <c r="B157" s="36">
        <v>153</v>
      </c>
      <c r="C157" s="1">
        <v>6</v>
      </c>
      <c r="D157" s="36">
        <v>87</v>
      </c>
      <c r="E157" s="36">
        <v>636</v>
      </c>
      <c r="F157" s="43">
        <v>1.7893518518518517E-2</v>
      </c>
      <c r="G157" s="42" t="s">
        <v>336</v>
      </c>
      <c r="H157" s="42" t="s">
        <v>590</v>
      </c>
      <c r="I157" s="36" t="s">
        <v>442</v>
      </c>
      <c r="J157" s="36" t="s">
        <v>36</v>
      </c>
      <c r="K157" s="36">
        <v>1</v>
      </c>
      <c r="L157" s="36" t="s">
        <v>0</v>
      </c>
      <c r="M157" s="11"/>
      <c r="N157" s="11"/>
      <c r="O157" s="11"/>
      <c r="P157" s="11"/>
      <c r="Q157" s="11"/>
      <c r="R157" s="11"/>
      <c r="S157" s="11"/>
      <c r="T157" s="11"/>
      <c r="U157" s="11">
        <f>$B157</f>
        <v>153</v>
      </c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L157" s="11"/>
      <c r="AM157" s="11"/>
      <c r="AN157" s="11"/>
      <c r="AO157" s="11"/>
      <c r="AP157" s="11"/>
      <c r="AQ157" s="11"/>
      <c r="AR157" s="11"/>
      <c r="AS157" s="11"/>
      <c r="AT157" s="11">
        <f>$D157</f>
        <v>87</v>
      </c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</row>
    <row r="158" spans="1:61" ht="15.9" customHeight="1" x14ac:dyDescent="0.3">
      <c r="A158" s="36">
        <v>178</v>
      </c>
      <c r="B158" s="36">
        <v>154</v>
      </c>
      <c r="C158" s="1">
        <v>33</v>
      </c>
      <c r="D158" s="36">
        <v>88</v>
      </c>
      <c r="E158" s="36">
        <v>1295</v>
      </c>
      <c r="F158" s="43">
        <v>1.7939814814814815E-2</v>
      </c>
      <c r="G158" s="42" t="s">
        <v>373</v>
      </c>
      <c r="H158" s="42" t="s">
        <v>374</v>
      </c>
      <c r="I158" s="36" t="s">
        <v>397</v>
      </c>
      <c r="J158" s="36" t="s">
        <v>26</v>
      </c>
      <c r="K158" s="36">
        <v>1</v>
      </c>
      <c r="L158" s="36" t="s">
        <v>0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f>$B158</f>
        <v>154</v>
      </c>
      <c r="AD158" s="11"/>
      <c r="AE158" s="11"/>
      <c r="AF158" s="11"/>
      <c r="AG158" s="11"/>
      <c r="AH158" s="11"/>
      <c r="AI158" s="11"/>
      <c r="AJ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>
        <f>$D158</f>
        <v>88</v>
      </c>
      <c r="BC158" s="11"/>
      <c r="BD158" s="11"/>
      <c r="BE158" s="11"/>
      <c r="BF158" s="11"/>
      <c r="BG158" s="11"/>
      <c r="BH158" s="11"/>
      <c r="BI158" s="11"/>
    </row>
    <row r="159" spans="1:61" ht="15.9" customHeight="1" x14ac:dyDescent="0.3">
      <c r="A159" s="36">
        <v>179</v>
      </c>
      <c r="B159" s="36">
        <v>155</v>
      </c>
      <c r="C159" s="1"/>
      <c r="D159" s="36"/>
      <c r="E159" s="36">
        <v>1218</v>
      </c>
      <c r="F159" s="43">
        <v>1.7962962962962962E-2</v>
      </c>
      <c r="G159" s="42" t="s">
        <v>313</v>
      </c>
      <c r="H159" s="42" t="s">
        <v>314</v>
      </c>
      <c r="I159" s="36" t="s">
        <v>76</v>
      </c>
      <c r="J159" s="36" t="s">
        <v>26</v>
      </c>
      <c r="K159" s="36">
        <v>1</v>
      </c>
      <c r="L159" s="36" t="s">
        <v>0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f>$B159</f>
        <v>155</v>
      </c>
      <c r="AD159" s="11"/>
      <c r="AE159" s="11"/>
      <c r="AF159" s="11"/>
      <c r="AG159" s="11"/>
      <c r="AH159" s="11"/>
      <c r="AI159" s="11"/>
      <c r="AJ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</row>
    <row r="160" spans="1:61" ht="15.9" customHeight="1" x14ac:dyDescent="0.3">
      <c r="A160" s="36">
        <v>181</v>
      </c>
      <c r="B160" s="36">
        <v>156</v>
      </c>
      <c r="C160" s="1">
        <v>34</v>
      </c>
      <c r="D160" s="36">
        <v>89</v>
      </c>
      <c r="E160" s="36">
        <v>2031</v>
      </c>
      <c r="F160" s="43">
        <v>1.7986111111111112E-2</v>
      </c>
      <c r="G160" s="42" t="s">
        <v>323</v>
      </c>
      <c r="H160" s="42" t="s">
        <v>591</v>
      </c>
      <c r="I160" s="36" t="s">
        <v>397</v>
      </c>
      <c r="J160" s="36" t="s">
        <v>479</v>
      </c>
      <c r="K160" s="36">
        <v>3</v>
      </c>
      <c r="L160" s="36" t="s">
        <v>0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>
        <f>$B160</f>
        <v>156</v>
      </c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>
        <f>$D160</f>
        <v>89</v>
      </c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</row>
    <row r="161" spans="1:61" ht="15.9" customHeight="1" x14ac:dyDescent="0.3">
      <c r="A161" s="36">
        <v>182</v>
      </c>
      <c r="B161" s="36">
        <v>157</v>
      </c>
      <c r="C161" s="1">
        <v>35</v>
      </c>
      <c r="D161" s="36">
        <v>90</v>
      </c>
      <c r="E161" s="36">
        <v>1697</v>
      </c>
      <c r="F161" s="43">
        <v>1.7986111111111112E-2</v>
      </c>
      <c r="G161" s="42" t="s">
        <v>373</v>
      </c>
      <c r="H161" s="42" t="s">
        <v>409</v>
      </c>
      <c r="I161" s="36" t="s">
        <v>397</v>
      </c>
      <c r="J161" s="36" t="s">
        <v>33</v>
      </c>
      <c r="K161" s="36">
        <v>2</v>
      </c>
      <c r="L161" s="36" t="s">
        <v>0</v>
      </c>
      <c r="M161" s="11">
        <f>$B161</f>
        <v>157</v>
      </c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L161" s="11">
        <f>$D161</f>
        <v>90</v>
      </c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</row>
    <row r="162" spans="1:61" ht="15.9" customHeight="1" x14ac:dyDescent="0.3">
      <c r="A162" s="36">
        <v>184</v>
      </c>
      <c r="B162" s="36">
        <v>158</v>
      </c>
      <c r="C162" s="1">
        <v>36</v>
      </c>
      <c r="D162" s="36">
        <v>91</v>
      </c>
      <c r="E162" s="36">
        <v>1495</v>
      </c>
      <c r="F162" s="43">
        <v>1.7997685185185186E-2</v>
      </c>
      <c r="G162" s="42" t="s">
        <v>270</v>
      </c>
      <c r="H162" s="42" t="s">
        <v>592</v>
      </c>
      <c r="I162" s="36" t="s">
        <v>397</v>
      </c>
      <c r="J162" s="36" t="s">
        <v>67</v>
      </c>
      <c r="K162" s="36">
        <v>3</v>
      </c>
      <c r="L162" s="36" t="s">
        <v>0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>
        <f>$B162</f>
        <v>158</v>
      </c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>
        <f>$D162</f>
        <v>91</v>
      </c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</row>
    <row r="163" spans="1:61" ht="15.9" customHeight="1" x14ac:dyDescent="0.3">
      <c r="A163" s="36">
        <v>185</v>
      </c>
      <c r="B163" s="36">
        <v>159</v>
      </c>
      <c r="C163" s="1">
        <v>37</v>
      </c>
      <c r="D163" s="36">
        <v>92</v>
      </c>
      <c r="E163" s="36">
        <v>1691</v>
      </c>
      <c r="F163" s="43">
        <v>1.8020833333333333E-2</v>
      </c>
      <c r="G163" s="42" t="s">
        <v>557</v>
      </c>
      <c r="H163" s="42" t="s">
        <v>593</v>
      </c>
      <c r="I163" s="36" t="s">
        <v>397</v>
      </c>
      <c r="J163" s="36" t="s">
        <v>33</v>
      </c>
      <c r="K163" s="36">
        <v>2</v>
      </c>
      <c r="L163" s="36" t="s">
        <v>0</v>
      </c>
      <c r="M163" s="11">
        <f>$B163</f>
        <v>159</v>
      </c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L163" s="11">
        <f>$D163</f>
        <v>92</v>
      </c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</row>
    <row r="164" spans="1:61" ht="15.9" customHeight="1" x14ac:dyDescent="0.3">
      <c r="A164" s="36">
        <v>186</v>
      </c>
      <c r="B164" s="36">
        <v>160</v>
      </c>
      <c r="C164" s="1">
        <v>38</v>
      </c>
      <c r="D164" s="36">
        <v>93</v>
      </c>
      <c r="E164" s="36">
        <v>1973</v>
      </c>
      <c r="F164" s="43">
        <v>1.8078703703703704E-2</v>
      </c>
      <c r="G164" s="42" t="s">
        <v>270</v>
      </c>
      <c r="H164" s="42" t="s">
        <v>594</v>
      </c>
      <c r="I164" s="36" t="s">
        <v>397</v>
      </c>
      <c r="J164" s="36" t="s">
        <v>71</v>
      </c>
      <c r="K164" s="36">
        <v>3</v>
      </c>
      <c r="L164" s="36" t="s">
        <v>0</v>
      </c>
      <c r="M164" s="11"/>
      <c r="N164" s="11"/>
      <c r="O164" s="11"/>
      <c r="P164" s="11"/>
      <c r="Q164" s="11">
        <f>$B164</f>
        <v>160</v>
      </c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L164" s="11"/>
      <c r="AM164" s="11"/>
      <c r="AN164" s="11"/>
      <c r="AO164" s="11"/>
      <c r="AP164" s="11">
        <f>$D164</f>
        <v>93</v>
      </c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</row>
    <row r="165" spans="1:61" ht="15.9" customHeight="1" x14ac:dyDescent="0.3">
      <c r="A165" s="36">
        <v>189</v>
      </c>
      <c r="B165" s="36">
        <v>161</v>
      </c>
      <c r="C165" s="1">
        <v>7</v>
      </c>
      <c r="D165" s="36">
        <v>94</v>
      </c>
      <c r="E165" s="36">
        <v>2354</v>
      </c>
      <c r="F165" s="43">
        <v>1.8101851851851852E-2</v>
      </c>
      <c r="G165" s="42" t="s">
        <v>444</v>
      </c>
      <c r="H165" s="42" t="s">
        <v>445</v>
      </c>
      <c r="I165" s="36" t="s">
        <v>442</v>
      </c>
      <c r="J165" s="36" t="s">
        <v>34</v>
      </c>
      <c r="K165" s="36">
        <v>2</v>
      </c>
      <c r="L165" s="36" t="s">
        <v>0</v>
      </c>
      <c r="M165" s="11"/>
      <c r="N165" s="11"/>
      <c r="O165" s="11">
        <f>$B165</f>
        <v>161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L165" s="11"/>
      <c r="AM165" s="11"/>
      <c r="AN165" s="11">
        <f>$D165</f>
        <v>94</v>
      </c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</row>
    <row r="166" spans="1:61" ht="15.9" customHeight="1" x14ac:dyDescent="0.3">
      <c r="A166" s="36">
        <v>192</v>
      </c>
      <c r="B166" s="36">
        <v>162</v>
      </c>
      <c r="C166" s="1">
        <v>51</v>
      </c>
      <c r="D166" s="36">
        <v>95</v>
      </c>
      <c r="E166" s="36">
        <v>1819</v>
      </c>
      <c r="F166" s="43">
        <v>1.8194444444444444E-2</v>
      </c>
      <c r="G166" s="42" t="s">
        <v>363</v>
      </c>
      <c r="H166" s="42" t="s">
        <v>364</v>
      </c>
      <c r="I166" s="36" t="s">
        <v>331</v>
      </c>
      <c r="J166" s="36" t="s">
        <v>49</v>
      </c>
      <c r="K166" s="36">
        <v>3</v>
      </c>
      <c r="L166" s="36" t="s">
        <v>0</v>
      </c>
      <c r="M166" s="11"/>
      <c r="N166" s="11"/>
      <c r="O166" s="11"/>
      <c r="P166" s="11"/>
      <c r="Q166" s="11"/>
      <c r="R166" s="11">
        <f>$B166</f>
        <v>162</v>
      </c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L166" s="11"/>
      <c r="AM166" s="11"/>
      <c r="AN166" s="11"/>
      <c r="AO166" s="11"/>
      <c r="AP166" s="11"/>
      <c r="AQ166" s="11">
        <f>$D166</f>
        <v>95</v>
      </c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</row>
    <row r="167" spans="1:61" ht="15.9" customHeight="1" x14ac:dyDescent="0.3">
      <c r="A167" s="36">
        <v>193</v>
      </c>
      <c r="B167" s="36">
        <v>163</v>
      </c>
      <c r="C167" s="1"/>
      <c r="D167" s="36"/>
      <c r="E167" s="36">
        <v>645</v>
      </c>
      <c r="F167" s="43">
        <v>1.8206018518518517E-2</v>
      </c>
      <c r="G167" s="42" t="s">
        <v>89</v>
      </c>
      <c r="H167" s="42" t="s">
        <v>294</v>
      </c>
      <c r="I167" s="36" t="s">
        <v>76</v>
      </c>
      <c r="J167" s="36" t="s">
        <v>36</v>
      </c>
      <c r="K167" s="36">
        <v>1</v>
      </c>
      <c r="L167" s="36" t="s">
        <v>0</v>
      </c>
      <c r="M167" s="11"/>
      <c r="N167" s="11"/>
      <c r="O167" s="11"/>
      <c r="P167" s="11"/>
      <c r="Q167" s="11"/>
      <c r="R167" s="11"/>
      <c r="S167" s="11"/>
      <c r="T167" s="11"/>
      <c r="U167" s="11">
        <f>$B167</f>
        <v>163</v>
      </c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</row>
    <row r="168" spans="1:61" ht="15.9" customHeight="1" x14ac:dyDescent="0.3">
      <c r="A168" s="36">
        <v>195</v>
      </c>
      <c r="B168" s="36">
        <v>164</v>
      </c>
      <c r="C168" s="1">
        <v>8</v>
      </c>
      <c r="D168" s="36">
        <v>96</v>
      </c>
      <c r="E168" s="36">
        <v>248</v>
      </c>
      <c r="F168" s="43">
        <v>1.8240740740740741E-2</v>
      </c>
      <c r="G168" s="42" t="s">
        <v>422</v>
      </c>
      <c r="H168" s="42" t="s">
        <v>92</v>
      </c>
      <c r="I168" s="36" t="s">
        <v>442</v>
      </c>
      <c r="J168" s="36" t="s">
        <v>27</v>
      </c>
      <c r="K168" s="36">
        <v>1</v>
      </c>
      <c r="L168" s="36" t="s">
        <v>0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>
        <f>$B168</f>
        <v>164</v>
      </c>
      <c r="AI168" s="11"/>
      <c r="AJ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>
        <f>$D168</f>
        <v>96</v>
      </c>
      <c r="BH168" s="11"/>
      <c r="BI168" s="11"/>
    </row>
    <row r="169" spans="1:61" ht="15.9" customHeight="1" x14ac:dyDescent="0.3">
      <c r="A169" s="36">
        <v>196</v>
      </c>
      <c r="B169" s="36">
        <v>165</v>
      </c>
      <c r="C169" s="1"/>
      <c r="D169" s="36"/>
      <c r="E169" s="36">
        <v>624</v>
      </c>
      <c r="F169" s="43">
        <v>1.8252314814814815E-2</v>
      </c>
      <c r="G169" s="42" t="s">
        <v>519</v>
      </c>
      <c r="H169" s="42" t="s">
        <v>520</v>
      </c>
      <c r="I169" s="36" t="s">
        <v>76</v>
      </c>
      <c r="J169" s="36" t="s">
        <v>36</v>
      </c>
      <c r="K169" s="36">
        <v>1</v>
      </c>
      <c r="L169" s="36" t="s">
        <v>0</v>
      </c>
      <c r="M169" s="11"/>
      <c r="N169" s="11"/>
      <c r="O169" s="11"/>
      <c r="P169" s="11"/>
      <c r="Q169" s="11"/>
      <c r="R169" s="11"/>
      <c r="S169" s="11"/>
      <c r="T169" s="11"/>
      <c r="U169" s="11">
        <f>$B169</f>
        <v>165</v>
      </c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</row>
    <row r="170" spans="1:61" ht="15.9" customHeight="1" x14ac:dyDescent="0.3">
      <c r="A170" s="36">
        <v>197</v>
      </c>
      <c r="B170" s="36">
        <v>166</v>
      </c>
      <c r="C170" s="1"/>
      <c r="D170" s="36"/>
      <c r="E170" s="36">
        <v>377</v>
      </c>
      <c r="F170" s="43">
        <v>1.8252314814814815E-2</v>
      </c>
      <c r="G170" s="42" t="s">
        <v>521</v>
      </c>
      <c r="H170" s="42" t="s">
        <v>87</v>
      </c>
      <c r="I170" s="36" t="s">
        <v>76</v>
      </c>
      <c r="J170" s="36" t="s">
        <v>37</v>
      </c>
      <c r="K170" s="36">
        <v>1</v>
      </c>
      <c r="L170" s="36" t="s">
        <v>0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>
        <f>$B170</f>
        <v>166</v>
      </c>
      <c r="AB170" s="11"/>
      <c r="AC170" s="11"/>
      <c r="AD170" s="11"/>
      <c r="AE170" s="11"/>
      <c r="AF170" s="11"/>
      <c r="AG170" s="11"/>
      <c r="AH170" s="11"/>
      <c r="AI170" s="11"/>
      <c r="AJ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</row>
    <row r="171" spans="1:61" ht="15.9" customHeight="1" x14ac:dyDescent="0.3">
      <c r="A171" s="36">
        <v>198</v>
      </c>
      <c r="B171" s="36">
        <v>167</v>
      </c>
      <c r="C171" s="1">
        <v>39</v>
      </c>
      <c r="D171" s="36">
        <v>97</v>
      </c>
      <c r="E171" s="36">
        <v>1695</v>
      </c>
      <c r="F171" s="43">
        <v>1.8263888888888889E-2</v>
      </c>
      <c r="G171" s="42" t="s">
        <v>595</v>
      </c>
      <c r="H171" s="42" t="s">
        <v>300</v>
      </c>
      <c r="I171" s="36" t="s">
        <v>397</v>
      </c>
      <c r="J171" s="36" t="s">
        <v>33</v>
      </c>
      <c r="K171" s="36">
        <v>2</v>
      </c>
      <c r="L171" s="36" t="s">
        <v>0</v>
      </c>
      <c r="M171" s="11">
        <f>$B171</f>
        <v>167</v>
      </c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L171" s="11">
        <f>$D171</f>
        <v>97</v>
      </c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</row>
    <row r="172" spans="1:61" ht="15.9" customHeight="1" x14ac:dyDescent="0.3">
      <c r="A172" s="36">
        <v>200</v>
      </c>
      <c r="B172" s="36">
        <v>168</v>
      </c>
      <c r="C172" s="1">
        <v>52</v>
      </c>
      <c r="D172" s="36">
        <v>98</v>
      </c>
      <c r="E172" s="36">
        <v>2035</v>
      </c>
      <c r="F172" s="43">
        <v>1.8275462962962962E-2</v>
      </c>
      <c r="G172" s="42" t="s">
        <v>311</v>
      </c>
      <c r="H172" s="42" t="s">
        <v>196</v>
      </c>
      <c r="I172" s="36" t="s">
        <v>331</v>
      </c>
      <c r="J172" s="36" t="s">
        <v>479</v>
      </c>
      <c r="K172" s="36">
        <v>3</v>
      </c>
      <c r="L172" s="36" t="s">
        <v>0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>
        <f>$B172</f>
        <v>168</v>
      </c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>
        <f>$D172</f>
        <v>98</v>
      </c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</row>
    <row r="173" spans="1:61" ht="15.9" customHeight="1" x14ac:dyDescent="0.3">
      <c r="A173" s="36">
        <v>201</v>
      </c>
      <c r="B173" s="36">
        <v>169</v>
      </c>
      <c r="C173" s="1">
        <v>53</v>
      </c>
      <c r="D173" s="36">
        <v>99</v>
      </c>
      <c r="E173" s="36">
        <v>2069</v>
      </c>
      <c r="F173" s="43">
        <v>1.8287037037037036E-2</v>
      </c>
      <c r="G173" s="42" t="s">
        <v>330</v>
      </c>
      <c r="H173" s="42" t="s">
        <v>370</v>
      </c>
      <c r="I173" s="36" t="s">
        <v>331</v>
      </c>
      <c r="J173" s="36" t="s">
        <v>480</v>
      </c>
      <c r="K173" s="36">
        <v>3</v>
      </c>
      <c r="L173" s="36" t="s">
        <v>0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>
        <f>$B173</f>
        <v>169</v>
      </c>
      <c r="AG173" s="11"/>
      <c r="AH173" s="11"/>
      <c r="AI173" s="11"/>
      <c r="AJ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>
        <f>$D173</f>
        <v>99</v>
      </c>
      <c r="BF173" s="11"/>
      <c r="BG173" s="11"/>
      <c r="BH173" s="11"/>
      <c r="BI173" s="11"/>
    </row>
    <row r="174" spans="1:61" ht="15.9" customHeight="1" x14ac:dyDescent="0.3">
      <c r="A174" s="36">
        <v>202</v>
      </c>
      <c r="B174" s="36">
        <v>170</v>
      </c>
      <c r="C174" s="1">
        <v>54</v>
      </c>
      <c r="D174" s="36">
        <v>100</v>
      </c>
      <c r="E174" s="36">
        <v>650</v>
      </c>
      <c r="F174" s="43">
        <v>1.8298611111111113E-2</v>
      </c>
      <c r="G174" s="42" t="s">
        <v>293</v>
      </c>
      <c r="H174" s="42" t="s">
        <v>596</v>
      </c>
      <c r="I174" s="36" t="s">
        <v>331</v>
      </c>
      <c r="J174" s="36" t="s">
        <v>36</v>
      </c>
      <c r="K174" s="36">
        <v>1</v>
      </c>
      <c r="L174" s="36" t="s">
        <v>0</v>
      </c>
      <c r="M174" s="11"/>
      <c r="N174" s="11"/>
      <c r="O174" s="11"/>
      <c r="P174" s="11"/>
      <c r="Q174" s="11"/>
      <c r="R174" s="11"/>
      <c r="S174" s="11"/>
      <c r="T174" s="11"/>
      <c r="U174" s="11">
        <f>$B174</f>
        <v>170</v>
      </c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L174" s="11"/>
      <c r="AM174" s="11"/>
      <c r="AN174" s="11"/>
      <c r="AO174" s="11"/>
      <c r="AP174" s="11"/>
      <c r="AQ174" s="11"/>
      <c r="AR174" s="11"/>
      <c r="AS174" s="11"/>
      <c r="AT174" s="11">
        <f>$D174</f>
        <v>100</v>
      </c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</row>
    <row r="175" spans="1:61" ht="15.9" customHeight="1" x14ac:dyDescent="0.3">
      <c r="A175" s="36">
        <v>203</v>
      </c>
      <c r="B175" s="36">
        <v>171</v>
      </c>
      <c r="C175" s="1">
        <v>40</v>
      </c>
      <c r="D175" s="36">
        <v>101</v>
      </c>
      <c r="E175" s="36">
        <v>1582</v>
      </c>
      <c r="F175" s="43">
        <v>1.8310185185185186E-2</v>
      </c>
      <c r="G175" s="42" t="s">
        <v>341</v>
      </c>
      <c r="H175" s="42" t="s">
        <v>413</v>
      </c>
      <c r="I175" s="36" t="s">
        <v>397</v>
      </c>
      <c r="J175" s="36" t="s">
        <v>59</v>
      </c>
      <c r="K175" s="36">
        <v>3</v>
      </c>
      <c r="L175" s="36" t="s">
        <v>0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>
        <f>$B175</f>
        <v>171</v>
      </c>
      <c r="AH175" s="11"/>
      <c r="AI175" s="11"/>
      <c r="AJ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>
        <f>$D175</f>
        <v>101</v>
      </c>
      <c r="BG175" s="11"/>
      <c r="BH175" s="11"/>
      <c r="BI175" s="11"/>
    </row>
    <row r="176" spans="1:61" ht="15.9" customHeight="1" x14ac:dyDescent="0.3">
      <c r="A176" s="36">
        <v>204</v>
      </c>
      <c r="B176" s="36">
        <v>172</v>
      </c>
      <c r="C176" s="1">
        <v>9</v>
      </c>
      <c r="D176" s="36">
        <v>102</v>
      </c>
      <c r="E176" s="36">
        <v>959</v>
      </c>
      <c r="F176" s="43">
        <v>1.8310185185185186E-2</v>
      </c>
      <c r="G176" s="42" t="s">
        <v>171</v>
      </c>
      <c r="H176" s="42" t="s">
        <v>335</v>
      </c>
      <c r="I176" s="36" t="s">
        <v>442</v>
      </c>
      <c r="J176" s="36" t="s">
        <v>65</v>
      </c>
      <c r="K176" s="36">
        <v>1</v>
      </c>
      <c r="L176" s="36" t="s">
        <v>0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>
        <f>$B176</f>
        <v>172</v>
      </c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>
        <f>$D176</f>
        <v>102</v>
      </c>
    </row>
    <row r="177" spans="1:61" ht="15.9" customHeight="1" x14ac:dyDescent="0.3">
      <c r="A177" s="36">
        <v>205</v>
      </c>
      <c r="B177" s="36">
        <v>173</v>
      </c>
      <c r="C177" s="1">
        <v>41</v>
      </c>
      <c r="D177" s="36">
        <v>103</v>
      </c>
      <c r="E177" s="36">
        <v>1518</v>
      </c>
      <c r="F177" s="43">
        <v>1.832175925925926E-2</v>
      </c>
      <c r="G177" s="42" t="s">
        <v>277</v>
      </c>
      <c r="H177" s="42" t="s">
        <v>597</v>
      </c>
      <c r="I177" s="36" t="s">
        <v>397</v>
      </c>
      <c r="J177" s="36" t="s">
        <v>67</v>
      </c>
      <c r="K177" s="36">
        <v>3</v>
      </c>
      <c r="L177" s="36" t="s">
        <v>0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>
        <f>$B177</f>
        <v>173</v>
      </c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>
        <f>$D177</f>
        <v>103</v>
      </c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</row>
    <row r="178" spans="1:61" ht="15.9" customHeight="1" x14ac:dyDescent="0.3">
      <c r="A178" s="36">
        <v>206</v>
      </c>
      <c r="B178" s="36">
        <v>174</v>
      </c>
      <c r="C178" s="1">
        <v>10</v>
      </c>
      <c r="D178" s="36">
        <v>104</v>
      </c>
      <c r="E178" s="36">
        <v>783</v>
      </c>
      <c r="F178" s="43">
        <v>1.8333333333333333E-2</v>
      </c>
      <c r="G178" s="42" t="s">
        <v>389</v>
      </c>
      <c r="H178" s="42" t="s">
        <v>296</v>
      </c>
      <c r="I178" s="36" t="s">
        <v>442</v>
      </c>
      <c r="J178" s="36" t="s">
        <v>70</v>
      </c>
      <c r="K178" s="36">
        <v>2</v>
      </c>
      <c r="L178" s="36" t="s">
        <v>0</v>
      </c>
      <c r="M178" s="11"/>
      <c r="N178" s="11"/>
      <c r="O178" s="11"/>
      <c r="P178" s="11">
        <f>$B178</f>
        <v>174</v>
      </c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L178" s="11"/>
      <c r="AM178" s="11"/>
      <c r="AN178" s="11"/>
      <c r="AO178" s="11">
        <f>$D178</f>
        <v>104</v>
      </c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</row>
    <row r="179" spans="1:61" ht="15.9" customHeight="1" x14ac:dyDescent="0.3">
      <c r="A179" s="36">
        <v>208</v>
      </c>
      <c r="B179" s="36">
        <v>175</v>
      </c>
      <c r="C179" s="1">
        <v>42</v>
      </c>
      <c r="D179" s="36">
        <v>105</v>
      </c>
      <c r="E179" s="36">
        <v>1957</v>
      </c>
      <c r="F179" s="43">
        <v>1.8437499999999999E-2</v>
      </c>
      <c r="G179" s="42" t="s">
        <v>238</v>
      </c>
      <c r="H179" s="42" t="s">
        <v>411</v>
      </c>
      <c r="I179" s="36" t="s">
        <v>397</v>
      </c>
      <c r="J179" s="36" t="s">
        <v>71</v>
      </c>
      <c r="K179" s="36">
        <v>3</v>
      </c>
      <c r="L179" s="36" t="s">
        <v>0</v>
      </c>
      <c r="M179" s="11"/>
      <c r="N179" s="11"/>
      <c r="O179" s="11"/>
      <c r="P179" s="11"/>
      <c r="Q179" s="11">
        <f>$B179</f>
        <v>175</v>
      </c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L179" s="11"/>
      <c r="AM179" s="11"/>
      <c r="AN179" s="11"/>
      <c r="AO179" s="11"/>
      <c r="AP179" s="11">
        <f>$D179</f>
        <v>105</v>
      </c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</row>
    <row r="180" spans="1:61" ht="15.9" customHeight="1" x14ac:dyDescent="0.3">
      <c r="A180" s="36">
        <v>210</v>
      </c>
      <c r="B180" s="36">
        <v>176</v>
      </c>
      <c r="C180" s="1">
        <v>55</v>
      </c>
      <c r="D180" s="36">
        <v>106</v>
      </c>
      <c r="E180" s="36">
        <v>2014</v>
      </c>
      <c r="F180" s="43">
        <v>1.8449074074074073E-2</v>
      </c>
      <c r="G180" s="42" t="s">
        <v>598</v>
      </c>
      <c r="H180" s="42" t="s">
        <v>599</v>
      </c>
      <c r="I180" s="36" t="s">
        <v>331</v>
      </c>
      <c r="J180" s="36" t="s">
        <v>71</v>
      </c>
      <c r="K180" s="36">
        <v>3</v>
      </c>
      <c r="L180" s="36" t="s">
        <v>0</v>
      </c>
      <c r="M180" s="11"/>
      <c r="N180" s="11"/>
      <c r="O180" s="11"/>
      <c r="P180" s="11"/>
      <c r="Q180" s="11">
        <f>$B180</f>
        <v>176</v>
      </c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L180" s="11"/>
      <c r="AM180" s="11"/>
      <c r="AN180" s="11"/>
      <c r="AO180" s="11"/>
      <c r="AP180" s="11">
        <f>$D180</f>
        <v>106</v>
      </c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</row>
    <row r="181" spans="1:61" ht="15.9" customHeight="1" x14ac:dyDescent="0.3">
      <c r="A181" s="36">
        <v>211</v>
      </c>
      <c r="B181" s="36">
        <v>177</v>
      </c>
      <c r="C181" s="1">
        <v>56</v>
      </c>
      <c r="D181" s="36">
        <v>107</v>
      </c>
      <c r="E181" s="36">
        <v>1445</v>
      </c>
      <c r="F181" s="43">
        <v>1.8449074074074073E-2</v>
      </c>
      <c r="G181" s="42" t="s">
        <v>241</v>
      </c>
      <c r="H181" s="42" t="s">
        <v>600</v>
      </c>
      <c r="I181" s="36" t="s">
        <v>331</v>
      </c>
      <c r="J181" s="36" t="s">
        <v>67</v>
      </c>
      <c r="K181" s="36">
        <v>3</v>
      </c>
      <c r="L181" s="36" t="s">
        <v>0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>
        <f>$B181</f>
        <v>177</v>
      </c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>
        <f>$D181</f>
        <v>107</v>
      </c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</row>
    <row r="182" spans="1:61" ht="15.9" customHeight="1" x14ac:dyDescent="0.3">
      <c r="A182" s="36">
        <v>212</v>
      </c>
      <c r="B182" s="36">
        <v>178</v>
      </c>
      <c r="C182" s="1">
        <v>57</v>
      </c>
      <c r="D182" s="36">
        <v>108</v>
      </c>
      <c r="E182" s="36">
        <v>2355</v>
      </c>
      <c r="F182" s="43">
        <v>1.8472222222222223E-2</v>
      </c>
      <c r="G182" s="42" t="s">
        <v>171</v>
      </c>
      <c r="H182" s="42" t="s">
        <v>381</v>
      </c>
      <c r="I182" s="36" t="s">
        <v>331</v>
      </c>
      <c r="J182" s="36" t="s">
        <v>34</v>
      </c>
      <c r="K182" s="36">
        <v>2</v>
      </c>
      <c r="L182" s="36" t="s">
        <v>0</v>
      </c>
      <c r="M182" s="11"/>
      <c r="N182" s="11"/>
      <c r="O182" s="11">
        <f>$B182</f>
        <v>178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L182" s="11"/>
      <c r="AM182" s="11"/>
      <c r="AN182" s="11">
        <f>$D182</f>
        <v>108</v>
      </c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</row>
    <row r="183" spans="1:61" ht="15.9" customHeight="1" x14ac:dyDescent="0.3">
      <c r="A183" s="36">
        <v>213</v>
      </c>
      <c r="B183" s="36">
        <v>179</v>
      </c>
      <c r="C183" s="1">
        <v>43</v>
      </c>
      <c r="D183" s="36">
        <v>109</v>
      </c>
      <c r="E183" s="36">
        <v>451</v>
      </c>
      <c r="F183" s="43">
        <v>1.8483796296296297E-2</v>
      </c>
      <c r="G183" s="42" t="s">
        <v>401</v>
      </c>
      <c r="H183" s="42" t="s">
        <v>402</v>
      </c>
      <c r="I183" s="36" t="s">
        <v>397</v>
      </c>
      <c r="J183" s="36" t="s">
        <v>25</v>
      </c>
      <c r="K183" s="36">
        <v>2</v>
      </c>
      <c r="L183" s="36" t="s">
        <v>0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>
        <f>$B183</f>
        <v>179</v>
      </c>
      <c r="AC183" s="11"/>
      <c r="AD183" s="11"/>
      <c r="AE183" s="11"/>
      <c r="AF183" s="11"/>
      <c r="AG183" s="11"/>
      <c r="AH183" s="11"/>
      <c r="AI183" s="11"/>
      <c r="AJ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>
        <f>$D183</f>
        <v>109</v>
      </c>
      <c r="BB183" s="11"/>
      <c r="BC183" s="11"/>
      <c r="BD183" s="11"/>
      <c r="BE183" s="11"/>
      <c r="BF183" s="11"/>
      <c r="BG183" s="11"/>
      <c r="BH183" s="11"/>
      <c r="BI183" s="11"/>
    </row>
    <row r="184" spans="1:61" ht="15.9" customHeight="1" x14ac:dyDescent="0.3">
      <c r="A184" s="36">
        <v>214</v>
      </c>
      <c r="B184" s="36">
        <v>180</v>
      </c>
      <c r="C184" s="1">
        <v>11</v>
      </c>
      <c r="D184" s="36">
        <v>110</v>
      </c>
      <c r="E184" s="36">
        <v>2027</v>
      </c>
      <c r="F184" s="43">
        <v>1.8483796296296297E-2</v>
      </c>
      <c r="G184" s="42" t="s">
        <v>601</v>
      </c>
      <c r="H184" s="42" t="s">
        <v>522</v>
      </c>
      <c r="I184" s="36" t="s">
        <v>442</v>
      </c>
      <c r="J184" s="36" t="s">
        <v>479</v>
      </c>
      <c r="K184" s="36">
        <v>3</v>
      </c>
      <c r="L184" s="36" t="s">
        <v>0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>
        <f>$B184</f>
        <v>180</v>
      </c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>
        <f>$D184</f>
        <v>110</v>
      </c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</row>
    <row r="185" spans="1:61" ht="15.9" customHeight="1" x14ac:dyDescent="0.3">
      <c r="A185" s="36">
        <v>215</v>
      </c>
      <c r="B185" s="36">
        <v>181</v>
      </c>
      <c r="C185" s="1"/>
      <c r="D185" s="36"/>
      <c r="E185" s="36">
        <v>644</v>
      </c>
      <c r="F185" s="43">
        <v>1.849537037037037E-2</v>
      </c>
      <c r="G185" s="42" t="s">
        <v>302</v>
      </c>
      <c r="H185" s="42" t="s">
        <v>220</v>
      </c>
      <c r="I185" s="36" t="s">
        <v>76</v>
      </c>
      <c r="J185" s="36" t="s">
        <v>36</v>
      </c>
      <c r="K185" s="36">
        <v>1</v>
      </c>
      <c r="L185" s="36" t="s">
        <v>0</v>
      </c>
      <c r="M185" s="11"/>
      <c r="N185" s="11"/>
      <c r="O185" s="11"/>
      <c r="P185" s="11"/>
      <c r="Q185" s="11"/>
      <c r="R185" s="11"/>
      <c r="S185" s="11"/>
      <c r="T185" s="11"/>
      <c r="U185" s="11">
        <f>$B185</f>
        <v>181</v>
      </c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</row>
    <row r="186" spans="1:61" ht="15.9" customHeight="1" x14ac:dyDescent="0.3">
      <c r="A186" s="36">
        <v>217</v>
      </c>
      <c r="B186" s="36">
        <v>182</v>
      </c>
      <c r="C186" s="1">
        <v>44</v>
      </c>
      <c r="D186" s="36">
        <v>111</v>
      </c>
      <c r="E186" s="36">
        <v>2385</v>
      </c>
      <c r="F186" s="43">
        <v>1.8518518518518517E-2</v>
      </c>
      <c r="G186" s="42" t="s">
        <v>602</v>
      </c>
      <c r="H186" s="42" t="s">
        <v>603</v>
      </c>
      <c r="I186" s="36" t="s">
        <v>397</v>
      </c>
      <c r="J186" s="36" t="s">
        <v>479</v>
      </c>
      <c r="K186" s="36">
        <v>3</v>
      </c>
      <c r="L186" s="36" t="s">
        <v>0</v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>
        <f>$B186</f>
        <v>182</v>
      </c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>
        <f>$D186</f>
        <v>111</v>
      </c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</row>
    <row r="187" spans="1:61" ht="15.9" customHeight="1" x14ac:dyDescent="0.3">
      <c r="A187" s="36">
        <v>218</v>
      </c>
      <c r="B187" s="36">
        <v>183</v>
      </c>
      <c r="C187" s="1">
        <v>5</v>
      </c>
      <c r="D187" s="36"/>
      <c r="E187" s="36">
        <v>723</v>
      </c>
      <c r="F187" s="43">
        <v>1.8530092592592591E-2</v>
      </c>
      <c r="G187" s="42" t="s">
        <v>238</v>
      </c>
      <c r="H187" s="42" t="s">
        <v>392</v>
      </c>
      <c r="I187" s="36" t="s">
        <v>115</v>
      </c>
      <c r="J187" s="36" t="s">
        <v>36</v>
      </c>
      <c r="K187" s="36">
        <v>1</v>
      </c>
      <c r="L187" s="36" t="s">
        <v>0</v>
      </c>
      <c r="M187" s="11"/>
      <c r="N187" s="11"/>
      <c r="O187" s="11"/>
      <c r="P187" s="11"/>
      <c r="Q187" s="11"/>
      <c r="R187" s="11"/>
      <c r="S187" s="11"/>
      <c r="T187" s="11"/>
      <c r="U187" s="11">
        <f>$B187</f>
        <v>183</v>
      </c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</row>
    <row r="188" spans="1:61" ht="15.9" customHeight="1" x14ac:dyDescent="0.3">
      <c r="A188" s="36">
        <v>220</v>
      </c>
      <c r="B188" s="36">
        <v>184</v>
      </c>
      <c r="C188" s="1">
        <v>12</v>
      </c>
      <c r="D188" s="36">
        <v>112</v>
      </c>
      <c r="E188" s="36">
        <v>210</v>
      </c>
      <c r="F188" s="43">
        <v>1.8564814814814815E-2</v>
      </c>
      <c r="G188" s="42" t="s">
        <v>319</v>
      </c>
      <c r="H188" s="42" t="s">
        <v>108</v>
      </c>
      <c r="I188" s="36" t="s">
        <v>442</v>
      </c>
      <c r="J188" s="36" t="s">
        <v>27</v>
      </c>
      <c r="K188" s="36">
        <v>1</v>
      </c>
      <c r="L188" s="36" t="s">
        <v>0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>
        <f>$B188</f>
        <v>184</v>
      </c>
      <c r="AI188" s="11"/>
      <c r="AJ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>
        <f>$D188</f>
        <v>112</v>
      </c>
      <c r="BH188" s="11"/>
      <c r="BI188" s="11"/>
    </row>
    <row r="189" spans="1:61" ht="15.9" customHeight="1" x14ac:dyDescent="0.3">
      <c r="A189" s="36">
        <v>222</v>
      </c>
      <c r="B189" s="36">
        <v>185</v>
      </c>
      <c r="C189" s="1">
        <v>45</v>
      </c>
      <c r="D189" s="36">
        <v>113</v>
      </c>
      <c r="E189" s="36">
        <v>897</v>
      </c>
      <c r="F189" s="43">
        <v>1.863425925925926E-2</v>
      </c>
      <c r="G189" s="42" t="s">
        <v>368</v>
      </c>
      <c r="H189" s="42" t="s">
        <v>164</v>
      </c>
      <c r="I189" s="36" t="s">
        <v>397</v>
      </c>
      <c r="J189" s="36" t="s">
        <v>65</v>
      </c>
      <c r="K189" s="36">
        <v>1</v>
      </c>
      <c r="L189" s="36" t="s">
        <v>0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>
        <f>$B189</f>
        <v>185</v>
      </c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>
        <f>$D189</f>
        <v>113</v>
      </c>
    </row>
    <row r="190" spans="1:61" ht="15.9" customHeight="1" x14ac:dyDescent="0.3">
      <c r="A190" s="36">
        <v>223</v>
      </c>
      <c r="B190" s="36">
        <v>186</v>
      </c>
      <c r="C190" s="1">
        <v>46</v>
      </c>
      <c r="D190" s="36">
        <v>114</v>
      </c>
      <c r="E190" s="36">
        <v>1901</v>
      </c>
      <c r="F190" s="43">
        <v>1.8645833333333334E-2</v>
      </c>
      <c r="G190" s="42" t="s">
        <v>171</v>
      </c>
      <c r="H190" s="42" t="s">
        <v>421</v>
      </c>
      <c r="I190" s="36" t="s">
        <v>397</v>
      </c>
      <c r="J190" s="36" t="s">
        <v>55</v>
      </c>
      <c r="K190" s="36">
        <v>3</v>
      </c>
      <c r="L190" s="36" t="s">
        <v>0</v>
      </c>
      <c r="M190" s="11"/>
      <c r="N190" s="11"/>
      <c r="O190" s="11"/>
      <c r="P190" s="11"/>
      <c r="Q190" s="11"/>
      <c r="R190" s="11"/>
      <c r="S190" s="11">
        <f>$B190</f>
        <v>186</v>
      </c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L190" s="11"/>
      <c r="AM190" s="11"/>
      <c r="AN190" s="11"/>
      <c r="AO190" s="11"/>
      <c r="AP190" s="11"/>
      <c r="AQ190" s="11"/>
      <c r="AR190" s="11">
        <f>$D190</f>
        <v>114</v>
      </c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</row>
    <row r="191" spans="1:61" ht="15.9" customHeight="1" x14ac:dyDescent="0.3">
      <c r="A191" s="36">
        <v>224</v>
      </c>
      <c r="B191" s="36">
        <v>187</v>
      </c>
      <c r="C191" s="1">
        <v>58</v>
      </c>
      <c r="D191" s="36">
        <v>115</v>
      </c>
      <c r="E191" s="36">
        <v>568</v>
      </c>
      <c r="F191" s="43">
        <v>1.8645833333333334E-2</v>
      </c>
      <c r="G191" s="42" t="s">
        <v>250</v>
      </c>
      <c r="H191" s="42" t="s">
        <v>369</v>
      </c>
      <c r="I191" s="36" t="s">
        <v>331</v>
      </c>
      <c r="J191" s="36" t="s">
        <v>25</v>
      </c>
      <c r="K191" s="36">
        <v>2</v>
      </c>
      <c r="L191" s="36" t="s">
        <v>0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>
        <f>$B191</f>
        <v>187</v>
      </c>
      <c r="AC191" s="11"/>
      <c r="AD191" s="11"/>
      <c r="AE191" s="11"/>
      <c r="AF191" s="11"/>
      <c r="AG191" s="11"/>
      <c r="AH191" s="11"/>
      <c r="AI191" s="11"/>
      <c r="AJ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>
        <f>$D191</f>
        <v>115</v>
      </c>
      <c r="BB191" s="11"/>
      <c r="BC191" s="11"/>
      <c r="BD191" s="11"/>
      <c r="BE191" s="11"/>
      <c r="BF191" s="11"/>
      <c r="BG191" s="11"/>
      <c r="BH191" s="11"/>
      <c r="BI191" s="11"/>
    </row>
    <row r="192" spans="1:61" ht="15.9" customHeight="1" x14ac:dyDescent="0.3">
      <c r="A192" s="36">
        <v>225</v>
      </c>
      <c r="B192" s="36">
        <v>188</v>
      </c>
      <c r="C192" s="1">
        <v>59</v>
      </c>
      <c r="D192" s="36">
        <v>116</v>
      </c>
      <c r="E192" s="36">
        <v>1022</v>
      </c>
      <c r="F192" s="43">
        <v>1.8726851851851852E-2</v>
      </c>
      <c r="G192" s="42" t="s">
        <v>250</v>
      </c>
      <c r="H192" s="42" t="s">
        <v>604</v>
      </c>
      <c r="I192" s="36" t="s">
        <v>331</v>
      </c>
      <c r="J192" s="36" t="s">
        <v>63</v>
      </c>
      <c r="K192" s="36">
        <v>2</v>
      </c>
      <c r="L192" s="36" t="s">
        <v>0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>
        <f>$B192</f>
        <v>188</v>
      </c>
      <c r="AJ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>
        <f>$D192</f>
        <v>116</v>
      </c>
      <c r="BI192" s="11"/>
    </row>
    <row r="193" spans="1:61" ht="15.9" customHeight="1" x14ac:dyDescent="0.3">
      <c r="A193" s="36">
        <v>226</v>
      </c>
      <c r="B193" s="36">
        <v>189</v>
      </c>
      <c r="C193" s="1">
        <v>6</v>
      </c>
      <c r="D193" s="36"/>
      <c r="E193" s="36">
        <v>2391</v>
      </c>
      <c r="F193" s="43">
        <v>1.8749999999999999E-2</v>
      </c>
      <c r="G193" s="42" t="s">
        <v>263</v>
      </c>
      <c r="H193" s="42" t="s">
        <v>538</v>
      </c>
      <c r="I193" s="36" t="s">
        <v>115</v>
      </c>
      <c r="J193" s="36" t="s">
        <v>24</v>
      </c>
      <c r="K193" s="36">
        <v>3</v>
      </c>
      <c r="L193" s="36" t="s">
        <v>0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>
        <f>$B193</f>
        <v>189</v>
      </c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</row>
    <row r="194" spans="1:61" ht="15.9" customHeight="1" x14ac:dyDescent="0.3">
      <c r="A194" s="36">
        <v>227</v>
      </c>
      <c r="B194" s="36">
        <v>190</v>
      </c>
      <c r="C194" s="1">
        <v>60</v>
      </c>
      <c r="D194" s="36">
        <v>117</v>
      </c>
      <c r="E194" s="36">
        <v>1443</v>
      </c>
      <c r="F194" s="43">
        <v>1.8796296296296297E-2</v>
      </c>
      <c r="G194" s="42" t="s">
        <v>348</v>
      </c>
      <c r="H194" s="42" t="s">
        <v>372</v>
      </c>
      <c r="I194" s="36" t="s">
        <v>331</v>
      </c>
      <c r="J194" s="36" t="s">
        <v>67</v>
      </c>
      <c r="K194" s="36">
        <v>3</v>
      </c>
      <c r="L194" s="36" t="s">
        <v>0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>
        <f>$B194</f>
        <v>190</v>
      </c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>
        <f>$D194</f>
        <v>117</v>
      </c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</row>
    <row r="195" spans="1:61" ht="15.9" customHeight="1" x14ac:dyDescent="0.3">
      <c r="A195" s="36">
        <v>228</v>
      </c>
      <c r="B195" s="36">
        <v>191</v>
      </c>
      <c r="C195" s="1">
        <v>47</v>
      </c>
      <c r="D195" s="36">
        <v>118</v>
      </c>
      <c r="E195" s="36">
        <v>2123</v>
      </c>
      <c r="F195" s="43">
        <v>1.8831018518518518E-2</v>
      </c>
      <c r="G195" s="42" t="s">
        <v>904</v>
      </c>
      <c r="H195" s="42" t="s">
        <v>725</v>
      </c>
      <c r="I195" s="36" t="s">
        <v>397</v>
      </c>
      <c r="J195" s="36" t="s">
        <v>479</v>
      </c>
      <c r="K195" s="36">
        <v>3</v>
      </c>
      <c r="L195" s="36" t="s">
        <v>0</v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>
        <f>$B195</f>
        <v>191</v>
      </c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>
        <f>$D195</f>
        <v>118</v>
      </c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</row>
    <row r="196" spans="1:61" ht="15.9" customHeight="1" x14ac:dyDescent="0.3">
      <c r="A196" s="36">
        <v>229</v>
      </c>
      <c r="B196" s="36">
        <v>192</v>
      </c>
      <c r="C196" s="1">
        <v>61</v>
      </c>
      <c r="D196" s="36">
        <v>119</v>
      </c>
      <c r="E196" s="36">
        <v>2005</v>
      </c>
      <c r="F196" s="43">
        <v>1.8854166666666668E-2</v>
      </c>
      <c r="G196" s="42" t="s">
        <v>382</v>
      </c>
      <c r="H196" s="42" t="s">
        <v>605</v>
      </c>
      <c r="I196" s="36" t="s">
        <v>331</v>
      </c>
      <c r="J196" s="36" t="s">
        <v>71</v>
      </c>
      <c r="K196" s="36">
        <v>3</v>
      </c>
      <c r="L196" s="36" t="s">
        <v>0</v>
      </c>
      <c r="M196" s="11"/>
      <c r="N196" s="11"/>
      <c r="O196" s="11"/>
      <c r="P196" s="11"/>
      <c r="Q196" s="11">
        <f>$B196</f>
        <v>192</v>
      </c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L196" s="11"/>
      <c r="AM196" s="11"/>
      <c r="AN196" s="11"/>
      <c r="AO196" s="11"/>
      <c r="AP196" s="11">
        <f>$D196</f>
        <v>119</v>
      </c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</row>
    <row r="197" spans="1:61" ht="15.9" customHeight="1" x14ac:dyDescent="0.3">
      <c r="A197" s="36">
        <v>230</v>
      </c>
      <c r="B197" s="36">
        <v>193</v>
      </c>
      <c r="C197" s="1"/>
      <c r="D197" s="36"/>
      <c r="E197" s="36">
        <v>1165</v>
      </c>
      <c r="F197" s="43">
        <v>1.8877314814814816E-2</v>
      </c>
      <c r="G197" s="42" t="s">
        <v>254</v>
      </c>
      <c r="H197" s="42" t="s">
        <v>523</v>
      </c>
      <c r="I197" s="36" t="s">
        <v>76</v>
      </c>
      <c r="J197" s="36" t="s">
        <v>35</v>
      </c>
      <c r="K197" s="36">
        <v>2</v>
      </c>
      <c r="L197" s="36" t="s">
        <v>0</v>
      </c>
      <c r="M197" s="11"/>
      <c r="N197" s="11"/>
      <c r="O197" s="11"/>
      <c r="P197" s="11"/>
      <c r="Q197" s="11"/>
      <c r="R197" s="11"/>
      <c r="S197" s="11"/>
      <c r="T197" s="11">
        <f>$B197</f>
        <v>193</v>
      </c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</row>
    <row r="198" spans="1:61" ht="15.9" customHeight="1" x14ac:dyDescent="0.3">
      <c r="A198" s="36">
        <v>231</v>
      </c>
      <c r="B198" s="36">
        <v>194</v>
      </c>
      <c r="C198" s="1"/>
      <c r="D198" s="36"/>
      <c r="E198" s="36">
        <v>1676</v>
      </c>
      <c r="F198" s="43">
        <v>1.8912037037037036E-2</v>
      </c>
      <c r="G198" s="42" t="s">
        <v>524</v>
      </c>
      <c r="H198" s="42" t="s">
        <v>82</v>
      </c>
      <c r="I198" s="36" t="s">
        <v>76</v>
      </c>
      <c r="J198" s="36" t="s">
        <v>33</v>
      </c>
      <c r="K198" s="36">
        <v>2</v>
      </c>
      <c r="L198" s="36" t="s">
        <v>0</v>
      </c>
      <c r="M198" s="11">
        <f>$B198</f>
        <v>194</v>
      </c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</row>
    <row r="199" spans="1:61" ht="15.9" customHeight="1" x14ac:dyDescent="0.3">
      <c r="A199" s="36">
        <v>232</v>
      </c>
      <c r="B199" s="36">
        <v>195</v>
      </c>
      <c r="C199" s="1">
        <v>13</v>
      </c>
      <c r="D199" s="36">
        <v>120</v>
      </c>
      <c r="E199" s="36">
        <v>666</v>
      </c>
      <c r="F199" s="43">
        <v>1.892361111111111E-2</v>
      </c>
      <c r="G199" s="42" t="s">
        <v>282</v>
      </c>
      <c r="H199" s="42" t="s">
        <v>606</v>
      </c>
      <c r="I199" s="36" t="s">
        <v>442</v>
      </c>
      <c r="J199" s="36" t="s">
        <v>36</v>
      </c>
      <c r="K199" s="36">
        <v>1</v>
      </c>
      <c r="L199" s="36" t="s">
        <v>0</v>
      </c>
      <c r="M199" s="11"/>
      <c r="N199" s="11"/>
      <c r="O199" s="11"/>
      <c r="P199" s="11"/>
      <c r="Q199" s="11"/>
      <c r="R199" s="11"/>
      <c r="S199" s="11"/>
      <c r="T199" s="11"/>
      <c r="U199" s="11">
        <f>$B199</f>
        <v>195</v>
      </c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L199" s="11"/>
      <c r="AM199" s="11"/>
      <c r="AN199" s="11"/>
      <c r="AO199" s="11"/>
      <c r="AP199" s="11"/>
      <c r="AQ199" s="11"/>
      <c r="AR199" s="11"/>
      <c r="AS199" s="11"/>
      <c r="AT199" s="11">
        <f>$D199</f>
        <v>120</v>
      </c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</row>
    <row r="200" spans="1:61" ht="15.9" customHeight="1" x14ac:dyDescent="0.3">
      <c r="A200" s="36">
        <v>233</v>
      </c>
      <c r="B200" s="36">
        <v>196</v>
      </c>
      <c r="C200" s="1">
        <v>48</v>
      </c>
      <c r="D200" s="36">
        <v>121</v>
      </c>
      <c r="E200" s="36">
        <v>1792</v>
      </c>
      <c r="F200" s="43">
        <v>1.8935185185185187E-2</v>
      </c>
      <c r="G200" s="42" t="s">
        <v>391</v>
      </c>
      <c r="H200" s="42" t="s">
        <v>159</v>
      </c>
      <c r="I200" s="36" t="s">
        <v>397</v>
      </c>
      <c r="J200" s="36" t="s">
        <v>61</v>
      </c>
      <c r="K200" s="36">
        <v>3</v>
      </c>
      <c r="L200" s="36" t="s">
        <v>0</v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>
        <f>$B200</f>
        <v>196</v>
      </c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>
        <f>$D200</f>
        <v>121</v>
      </c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</row>
    <row r="201" spans="1:61" ht="15.9" customHeight="1" x14ac:dyDescent="0.3">
      <c r="A201" s="36">
        <v>234</v>
      </c>
      <c r="B201" s="36">
        <v>197</v>
      </c>
      <c r="C201" s="1">
        <v>62</v>
      </c>
      <c r="D201" s="36">
        <v>122</v>
      </c>
      <c r="E201" s="36">
        <v>237</v>
      </c>
      <c r="F201" s="43">
        <v>1.894675925925926E-2</v>
      </c>
      <c r="G201" s="42" t="s">
        <v>337</v>
      </c>
      <c r="H201" s="42" t="s">
        <v>379</v>
      </c>
      <c r="I201" s="36" t="s">
        <v>331</v>
      </c>
      <c r="J201" s="36" t="s">
        <v>27</v>
      </c>
      <c r="K201" s="36">
        <v>1</v>
      </c>
      <c r="L201" s="36" t="s">
        <v>0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>
        <f>$B201</f>
        <v>197</v>
      </c>
      <c r="AI201" s="11"/>
      <c r="AJ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>
        <f>$D201</f>
        <v>122</v>
      </c>
      <c r="BH201" s="11"/>
      <c r="BI201" s="11"/>
    </row>
    <row r="202" spans="1:61" ht="15.9" customHeight="1" x14ac:dyDescent="0.3">
      <c r="A202" s="36">
        <v>235</v>
      </c>
      <c r="B202" s="36">
        <v>198</v>
      </c>
      <c r="C202" s="1">
        <v>14</v>
      </c>
      <c r="D202" s="36">
        <v>123</v>
      </c>
      <c r="E202" s="36">
        <v>1663</v>
      </c>
      <c r="F202" s="43">
        <v>1.9004629629629628E-2</v>
      </c>
      <c r="G202" s="42" t="s">
        <v>446</v>
      </c>
      <c r="H202" s="42" t="s">
        <v>447</v>
      </c>
      <c r="I202" s="36" t="s">
        <v>442</v>
      </c>
      <c r="J202" s="36" t="s">
        <v>33</v>
      </c>
      <c r="K202" s="36">
        <v>2</v>
      </c>
      <c r="L202" s="36" t="s">
        <v>0</v>
      </c>
      <c r="M202" s="11">
        <f>$B202</f>
        <v>198</v>
      </c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L202" s="11">
        <f>$D202</f>
        <v>123</v>
      </c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</row>
    <row r="203" spans="1:61" ht="15.9" customHeight="1" x14ac:dyDescent="0.3">
      <c r="A203" s="36">
        <v>236</v>
      </c>
      <c r="B203" s="36">
        <v>199</v>
      </c>
      <c r="C203" s="1">
        <v>15</v>
      </c>
      <c r="D203" s="36">
        <v>124</v>
      </c>
      <c r="E203" s="36">
        <v>1831</v>
      </c>
      <c r="F203" s="43">
        <v>1.9016203703703705E-2</v>
      </c>
      <c r="G203" s="42" t="s">
        <v>89</v>
      </c>
      <c r="H203" s="42" t="s">
        <v>607</v>
      </c>
      <c r="I203" s="36" t="s">
        <v>442</v>
      </c>
      <c r="J203" s="36" t="s">
        <v>49</v>
      </c>
      <c r="K203" s="36">
        <v>3</v>
      </c>
      <c r="L203" s="36" t="s">
        <v>0</v>
      </c>
      <c r="M203" s="11"/>
      <c r="N203" s="11"/>
      <c r="O203" s="11"/>
      <c r="P203" s="11"/>
      <c r="Q203" s="11"/>
      <c r="R203" s="11">
        <f>$B203</f>
        <v>199</v>
      </c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L203" s="11"/>
      <c r="AM203" s="11"/>
      <c r="AN203" s="11"/>
      <c r="AO203" s="11"/>
      <c r="AP203" s="11"/>
      <c r="AQ203" s="11">
        <f>$D203</f>
        <v>124</v>
      </c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</row>
    <row r="204" spans="1:61" ht="15.9" customHeight="1" x14ac:dyDescent="0.3">
      <c r="A204" s="36">
        <v>237</v>
      </c>
      <c r="B204" s="36">
        <v>200</v>
      </c>
      <c r="C204" s="1">
        <v>63</v>
      </c>
      <c r="D204" s="36">
        <v>125</v>
      </c>
      <c r="E204" s="36">
        <v>1438</v>
      </c>
      <c r="F204" s="43">
        <v>1.9027777777777779E-2</v>
      </c>
      <c r="G204" s="42" t="s">
        <v>302</v>
      </c>
      <c r="H204" s="42" t="s">
        <v>608</v>
      </c>
      <c r="I204" s="36" t="s">
        <v>331</v>
      </c>
      <c r="J204" s="36" t="s">
        <v>67</v>
      </c>
      <c r="K204" s="36">
        <v>3</v>
      </c>
      <c r="L204" s="36" t="s">
        <v>0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>
        <f>$B204</f>
        <v>200</v>
      </c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>
        <f>$D204</f>
        <v>125</v>
      </c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</row>
    <row r="205" spans="1:61" ht="15.9" customHeight="1" x14ac:dyDescent="0.3">
      <c r="A205" s="36">
        <v>238</v>
      </c>
      <c r="B205" s="36">
        <v>201</v>
      </c>
      <c r="C205" s="1">
        <v>49</v>
      </c>
      <c r="D205" s="36">
        <v>126</v>
      </c>
      <c r="E205" s="36">
        <v>4</v>
      </c>
      <c r="F205" s="43">
        <v>1.9039351851851852E-2</v>
      </c>
      <c r="G205" s="42" t="s">
        <v>171</v>
      </c>
      <c r="H205" s="42" t="s">
        <v>609</v>
      </c>
      <c r="I205" s="36" t="s">
        <v>397</v>
      </c>
      <c r="J205" s="36" t="s">
        <v>38</v>
      </c>
      <c r="K205" s="36">
        <v>1</v>
      </c>
      <c r="L205" s="36" t="s">
        <v>0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>
        <f>$B205</f>
        <v>201</v>
      </c>
      <c r="AE205" s="11"/>
      <c r="AF205" s="11"/>
      <c r="AG205" s="11"/>
      <c r="AH205" s="11"/>
      <c r="AI205" s="11"/>
      <c r="AJ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>
        <f>$D205</f>
        <v>126</v>
      </c>
      <c r="BD205" s="11"/>
      <c r="BE205" s="11"/>
      <c r="BF205" s="11"/>
      <c r="BG205" s="11"/>
      <c r="BH205" s="11"/>
      <c r="BI205" s="11"/>
    </row>
    <row r="206" spans="1:61" ht="15.9" customHeight="1" x14ac:dyDescent="0.3">
      <c r="A206" s="36">
        <v>240</v>
      </c>
      <c r="B206" s="36">
        <v>202</v>
      </c>
      <c r="C206" s="1">
        <v>50</v>
      </c>
      <c r="D206" s="36">
        <v>127</v>
      </c>
      <c r="E206" s="36">
        <v>1066</v>
      </c>
      <c r="F206" s="43">
        <v>1.9050925925925926E-2</v>
      </c>
      <c r="G206" s="42" t="s">
        <v>293</v>
      </c>
      <c r="H206" s="42" t="s">
        <v>610</v>
      </c>
      <c r="I206" s="36" t="s">
        <v>397</v>
      </c>
      <c r="J206" s="36" t="s">
        <v>63</v>
      </c>
      <c r="K206" s="36">
        <v>2</v>
      </c>
      <c r="L206" s="36" t="s">
        <v>0</v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>
        <f>$B206</f>
        <v>202</v>
      </c>
      <c r="AJ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>
        <f>$D206</f>
        <v>127</v>
      </c>
      <c r="BI206" s="11"/>
    </row>
    <row r="207" spans="1:61" ht="15.9" customHeight="1" x14ac:dyDescent="0.3">
      <c r="A207" s="36">
        <v>241</v>
      </c>
      <c r="B207" s="36">
        <v>203</v>
      </c>
      <c r="C207" s="1">
        <v>7</v>
      </c>
      <c r="D207" s="36"/>
      <c r="E207" s="36">
        <v>1941</v>
      </c>
      <c r="F207" s="43">
        <v>1.9143518518518518E-2</v>
      </c>
      <c r="G207" s="42" t="s">
        <v>248</v>
      </c>
      <c r="H207" s="42" t="s">
        <v>327</v>
      </c>
      <c r="I207" s="36" t="s">
        <v>115</v>
      </c>
      <c r="J207" s="36" t="s">
        <v>52</v>
      </c>
      <c r="K207" s="36">
        <v>3</v>
      </c>
      <c r="L207" s="36" t="s">
        <v>0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>
        <f>$B207</f>
        <v>203</v>
      </c>
      <c r="AF207" s="11"/>
      <c r="AG207" s="11"/>
      <c r="AH207" s="11"/>
      <c r="AI207" s="11"/>
      <c r="AJ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</row>
    <row r="208" spans="1:61" ht="15.9" customHeight="1" x14ac:dyDescent="0.3">
      <c r="A208" s="36">
        <v>242</v>
      </c>
      <c r="B208" s="36">
        <v>204</v>
      </c>
      <c r="C208" s="1">
        <v>8</v>
      </c>
      <c r="D208" s="36"/>
      <c r="E208" s="36">
        <v>1921</v>
      </c>
      <c r="F208" s="43">
        <v>1.9143518518518518E-2</v>
      </c>
      <c r="G208" s="42" t="s">
        <v>263</v>
      </c>
      <c r="H208" s="42" t="s">
        <v>539</v>
      </c>
      <c r="I208" s="36" t="s">
        <v>115</v>
      </c>
      <c r="J208" s="36" t="s">
        <v>52</v>
      </c>
      <c r="K208" s="36">
        <v>3</v>
      </c>
      <c r="L208" s="36" t="s">
        <v>0</v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>
        <f>$B208</f>
        <v>204</v>
      </c>
      <c r="AF208" s="11"/>
      <c r="AG208" s="11"/>
      <c r="AH208" s="11"/>
      <c r="AI208" s="11"/>
      <c r="AJ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</row>
    <row r="209" spans="1:61" ht="15.9" customHeight="1" x14ac:dyDescent="0.3">
      <c r="A209" s="36">
        <v>243</v>
      </c>
      <c r="B209" s="36">
        <v>205</v>
      </c>
      <c r="C209" s="1">
        <v>64</v>
      </c>
      <c r="D209" s="36">
        <v>128</v>
      </c>
      <c r="E209" s="36">
        <v>368</v>
      </c>
      <c r="F209" s="43">
        <v>1.9143518518518518E-2</v>
      </c>
      <c r="G209" s="42" t="s">
        <v>245</v>
      </c>
      <c r="H209" s="42" t="s">
        <v>611</v>
      </c>
      <c r="I209" s="36" t="s">
        <v>331</v>
      </c>
      <c r="J209" s="36" t="s">
        <v>37</v>
      </c>
      <c r="K209" s="36">
        <v>1</v>
      </c>
      <c r="L209" s="36" t="s">
        <v>0</v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>
        <f>$B209</f>
        <v>205</v>
      </c>
      <c r="AB209" s="11"/>
      <c r="AC209" s="11"/>
      <c r="AD209" s="11"/>
      <c r="AE209" s="11"/>
      <c r="AF209" s="11"/>
      <c r="AG209" s="11"/>
      <c r="AH209" s="11"/>
      <c r="AI209" s="11"/>
      <c r="AJ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>
        <f>$D209</f>
        <v>128</v>
      </c>
      <c r="BA209" s="11"/>
      <c r="BB209" s="11"/>
      <c r="BC209" s="11"/>
      <c r="BD209" s="11"/>
      <c r="BE209" s="11"/>
      <c r="BF209" s="11"/>
      <c r="BG209" s="11"/>
      <c r="BH209" s="11"/>
      <c r="BI209" s="11"/>
    </row>
    <row r="210" spans="1:61" ht="15.9" customHeight="1" x14ac:dyDescent="0.3">
      <c r="A210" s="36">
        <v>244</v>
      </c>
      <c r="B210" s="36">
        <v>206</v>
      </c>
      <c r="C210" s="1">
        <v>16</v>
      </c>
      <c r="D210" s="36">
        <v>129</v>
      </c>
      <c r="E210" s="36">
        <v>282</v>
      </c>
      <c r="F210" s="43">
        <v>1.9166666666666665E-2</v>
      </c>
      <c r="G210" s="42" t="s">
        <v>612</v>
      </c>
      <c r="H210" s="42" t="s">
        <v>346</v>
      </c>
      <c r="I210" s="36" t="s">
        <v>442</v>
      </c>
      <c r="J210" s="36" t="s">
        <v>27</v>
      </c>
      <c r="K210" s="36">
        <v>1</v>
      </c>
      <c r="L210" s="36" t="s">
        <v>0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>
        <f>$B210</f>
        <v>206</v>
      </c>
      <c r="AI210" s="11"/>
      <c r="AJ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>
        <f>$D210</f>
        <v>129</v>
      </c>
      <c r="BH210" s="11"/>
      <c r="BI210" s="11"/>
    </row>
    <row r="211" spans="1:61" ht="15.9" customHeight="1" x14ac:dyDescent="0.3">
      <c r="A211" s="36">
        <v>247</v>
      </c>
      <c r="B211" s="36">
        <v>207</v>
      </c>
      <c r="C211" s="1">
        <v>65</v>
      </c>
      <c r="D211" s="36">
        <v>130</v>
      </c>
      <c r="E211" s="36">
        <v>1428</v>
      </c>
      <c r="F211" s="43">
        <v>1.9178240740740742E-2</v>
      </c>
      <c r="G211" s="42" t="s">
        <v>142</v>
      </c>
      <c r="H211" s="42" t="s">
        <v>613</v>
      </c>
      <c r="I211" s="36" t="s">
        <v>331</v>
      </c>
      <c r="J211" s="36" t="s">
        <v>67</v>
      </c>
      <c r="K211" s="36">
        <v>3</v>
      </c>
      <c r="L211" s="36" t="s">
        <v>0</v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>
        <f>$B211</f>
        <v>207</v>
      </c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>
        <f>$D211</f>
        <v>130</v>
      </c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</row>
    <row r="212" spans="1:61" ht="15.9" customHeight="1" x14ac:dyDescent="0.3">
      <c r="A212" s="36">
        <v>248</v>
      </c>
      <c r="B212" s="36">
        <v>208</v>
      </c>
      <c r="C212" s="1">
        <v>17</v>
      </c>
      <c r="D212" s="36">
        <v>131</v>
      </c>
      <c r="E212" s="36">
        <v>197</v>
      </c>
      <c r="F212" s="43">
        <v>1.9212962962962963E-2</v>
      </c>
      <c r="G212" s="42" t="s">
        <v>450</v>
      </c>
      <c r="H212" s="42" t="s">
        <v>614</v>
      </c>
      <c r="I212" s="36" t="s">
        <v>442</v>
      </c>
      <c r="J212" s="36" t="s">
        <v>27</v>
      </c>
      <c r="K212" s="36">
        <v>1</v>
      </c>
      <c r="L212" s="36" t="s">
        <v>0</v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>
        <f>$B212</f>
        <v>208</v>
      </c>
      <c r="AI212" s="11"/>
      <c r="AJ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>
        <f>$D212</f>
        <v>131</v>
      </c>
      <c r="BH212" s="11"/>
      <c r="BI212" s="11"/>
    </row>
    <row r="213" spans="1:61" ht="15.9" customHeight="1" x14ac:dyDescent="0.3">
      <c r="A213" s="36">
        <v>249</v>
      </c>
      <c r="B213" s="36">
        <v>209</v>
      </c>
      <c r="C213" s="1">
        <v>66</v>
      </c>
      <c r="D213" s="36">
        <v>132</v>
      </c>
      <c r="E213" s="36">
        <v>80</v>
      </c>
      <c r="F213" s="43">
        <v>1.923611111111111E-2</v>
      </c>
      <c r="G213" s="42" t="s">
        <v>355</v>
      </c>
      <c r="H213" s="42" t="s">
        <v>377</v>
      </c>
      <c r="I213" s="36" t="s">
        <v>331</v>
      </c>
      <c r="J213" s="36" t="s">
        <v>38</v>
      </c>
      <c r="K213" s="36">
        <v>1</v>
      </c>
      <c r="L213" s="36" t="s">
        <v>0</v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>
        <f>$B213</f>
        <v>209</v>
      </c>
      <c r="AE213" s="11"/>
      <c r="AF213" s="11"/>
      <c r="AG213" s="11"/>
      <c r="AH213" s="11"/>
      <c r="AI213" s="11"/>
      <c r="AJ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>
        <f>$D213</f>
        <v>132</v>
      </c>
      <c r="BD213" s="11"/>
      <c r="BE213" s="11"/>
      <c r="BF213" s="11"/>
      <c r="BG213" s="11"/>
      <c r="BH213" s="11"/>
      <c r="BI213" s="11"/>
    </row>
    <row r="214" spans="1:61" ht="15.9" customHeight="1" x14ac:dyDescent="0.3">
      <c r="A214" s="36">
        <v>250</v>
      </c>
      <c r="B214" s="36">
        <v>210</v>
      </c>
      <c r="C214" s="1">
        <v>18</v>
      </c>
      <c r="D214" s="36">
        <v>133</v>
      </c>
      <c r="E214" s="36">
        <v>23</v>
      </c>
      <c r="F214" s="43">
        <v>1.9282407407407408E-2</v>
      </c>
      <c r="G214" s="42" t="s">
        <v>450</v>
      </c>
      <c r="H214" s="42" t="s">
        <v>451</v>
      </c>
      <c r="I214" s="36" t="s">
        <v>442</v>
      </c>
      <c r="J214" s="36" t="s">
        <v>38</v>
      </c>
      <c r="K214" s="36">
        <v>1</v>
      </c>
      <c r="L214" s="36" t="s">
        <v>0</v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>
        <f>$B214</f>
        <v>210</v>
      </c>
      <c r="AE214" s="11"/>
      <c r="AF214" s="11"/>
      <c r="AG214" s="11"/>
      <c r="AH214" s="11"/>
      <c r="AI214" s="11"/>
      <c r="AJ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>
        <f>$D214</f>
        <v>133</v>
      </c>
      <c r="BD214" s="11"/>
      <c r="BE214" s="11"/>
      <c r="BF214" s="11"/>
      <c r="BG214" s="11"/>
      <c r="BH214" s="11"/>
      <c r="BI214" s="11"/>
    </row>
    <row r="215" spans="1:61" ht="15.9" customHeight="1" x14ac:dyDescent="0.3">
      <c r="A215" s="36">
        <v>252</v>
      </c>
      <c r="B215" s="36">
        <v>211</v>
      </c>
      <c r="C215" s="1">
        <v>19</v>
      </c>
      <c r="D215" s="36">
        <v>134</v>
      </c>
      <c r="E215" s="36">
        <v>1219</v>
      </c>
      <c r="F215" s="43">
        <v>1.9317129629629629E-2</v>
      </c>
      <c r="G215" s="42" t="s">
        <v>371</v>
      </c>
      <c r="H215" s="42" t="s">
        <v>92</v>
      </c>
      <c r="I215" s="36" t="s">
        <v>442</v>
      </c>
      <c r="J215" s="36" t="s">
        <v>26</v>
      </c>
      <c r="K215" s="36">
        <v>1</v>
      </c>
      <c r="L215" s="36" t="s">
        <v>0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>
        <f>$B215</f>
        <v>211</v>
      </c>
      <c r="AD215" s="11"/>
      <c r="AE215" s="11"/>
      <c r="AF215" s="11"/>
      <c r="AG215" s="11"/>
      <c r="AH215" s="11"/>
      <c r="AI215" s="11"/>
      <c r="AJ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>
        <f>$D215</f>
        <v>134</v>
      </c>
      <c r="BC215" s="11"/>
      <c r="BD215" s="11"/>
      <c r="BE215" s="11"/>
      <c r="BF215" s="11"/>
      <c r="BG215" s="11"/>
      <c r="BH215" s="11"/>
      <c r="BI215" s="11"/>
    </row>
    <row r="216" spans="1:61" ht="15.9" customHeight="1" x14ac:dyDescent="0.3">
      <c r="A216" s="36">
        <v>253</v>
      </c>
      <c r="B216" s="36">
        <v>212</v>
      </c>
      <c r="C216" s="1">
        <v>51</v>
      </c>
      <c r="D216" s="36">
        <v>135</v>
      </c>
      <c r="E216" s="36">
        <v>1455</v>
      </c>
      <c r="F216" s="43">
        <v>1.9328703703703702E-2</v>
      </c>
      <c r="G216" s="42" t="s">
        <v>258</v>
      </c>
      <c r="H216" s="42" t="s">
        <v>427</v>
      </c>
      <c r="I216" s="36" t="s">
        <v>397</v>
      </c>
      <c r="J216" s="36" t="s">
        <v>67</v>
      </c>
      <c r="K216" s="36">
        <v>3</v>
      </c>
      <c r="L216" s="36" t="s">
        <v>0</v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>
        <f>$B216</f>
        <v>212</v>
      </c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>
        <f>$D216</f>
        <v>135</v>
      </c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</row>
    <row r="217" spans="1:61" ht="15.9" customHeight="1" x14ac:dyDescent="0.3">
      <c r="A217" s="36">
        <v>255</v>
      </c>
      <c r="B217" s="36">
        <v>213</v>
      </c>
      <c r="C217" s="1">
        <v>20</v>
      </c>
      <c r="D217" s="36">
        <v>136</v>
      </c>
      <c r="E217" s="36">
        <v>1964</v>
      </c>
      <c r="F217" s="43">
        <v>1.9351851851851853E-2</v>
      </c>
      <c r="G217" s="42" t="s">
        <v>252</v>
      </c>
      <c r="H217" s="42" t="s">
        <v>305</v>
      </c>
      <c r="I217" s="36" t="s">
        <v>442</v>
      </c>
      <c r="J217" s="36" t="s">
        <v>71</v>
      </c>
      <c r="K217" s="36">
        <v>3</v>
      </c>
      <c r="L217" s="36" t="s">
        <v>0</v>
      </c>
      <c r="M217" s="11"/>
      <c r="N217" s="11"/>
      <c r="O217" s="11"/>
      <c r="P217" s="11"/>
      <c r="Q217" s="11">
        <f>$B217</f>
        <v>213</v>
      </c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L217" s="11"/>
      <c r="AM217" s="11"/>
      <c r="AN217" s="11"/>
      <c r="AO217" s="11"/>
      <c r="AP217" s="11">
        <f>$D217</f>
        <v>136</v>
      </c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</row>
    <row r="218" spans="1:61" ht="15.9" customHeight="1" x14ac:dyDescent="0.3">
      <c r="A218" s="36">
        <v>256</v>
      </c>
      <c r="B218" s="36">
        <v>214</v>
      </c>
      <c r="C218" s="1">
        <v>67</v>
      </c>
      <c r="D218" s="36">
        <v>137</v>
      </c>
      <c r="E218" s="36">
        <v>2044</v>
      </c>
      <c r="F218" s="43">
        <v>1.9363425925925926E-2</v>
      </c>
      <c r="G218" s="42" t="s">
        <v>268</v>
      </c>
      <c r="H218" s="42" t="s">
        <v>615</v>
      </c>
      <c r="I218" s="36" t="s">
        <v>331</v>
      </c>
      <c r="J218" s="36" t="s">
        <v>479</v>
      </c>
      <c r="K218" s="36">
        <v>3</v>
      </c>
      <c r="L218" s="36" t="s">
        <v>0</v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>
        <f>$B218</f>
        <v>214</v>
      </c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>
        <f>$D218</f>
        <v>137</v>
      </c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</row>
    <row r="219" spans="1:61" ht="15.9" customHeight="1" x14ac:dyDescent="0.3">
      <c r="A219" s="36">
        <v>257</v>
      </c>
      <c r="B219" s="36">
        <v>215</v>
      </c>
      <c r="C219" s="1"/>
      <c r="D219" s="36"/>
      <c r="E219" s="36">
        <v>2383</v>
      </c>
      <c r="F219" s="43">
        <v>1.9375E-2</v>
      </c>
      <c r="G219" s="42" t="s">
        <v>315</v>
      </c>
      <c r="H219" s="42" t="s">
        <v>525</v>
      </c>
      <c r="I219" s="36" t="s">
        <v>76</v>
      </c>
      <c r="J219" s="36" t="s">
        <v>479</v>
      </c>
      <c r="K219" s="36">
        <v>3</v>
      </c>
      <c r="L219" s="36" t="s">
        <v>0</v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>
        <f>$B219</f>
        <v>215</v>
      </c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</row>
    <row r="220" spans="1:61" ht="15.9" customHeight="1" x14ac:dyDescent="0.3">
      <c r="A220" s="36">
        <v>258</v>
      </c>
      <c r="B220" s="36">
        <v>216</v>
      </c>
      <c r="C220" s="1"/>
      <c r="D220" s="36"/>
      <c r="E220" s="36">
        <v>1205</v>
      </c>
      <c r="F220" s="43">
        <v>1.9398148148148147E-2</v>
      </c>
      <c r="G220" s="42" t="s">
        <v>238</v>
      </c>
      <c r="H220" s="42" t="s">
        <v>296</v>
      </c>
      <c r="I220" s="36" t="s">
        <v>76</v>
      </c>
      <c r="J220" s="36" t="s">
        <v>35</v>
      </c>
      <c r="K220" s="36">
        <v>2</v>
      </c>
      <c r="L220" s="36" t="s">
        <v>0</v>
      </c>
      <c r="M220" s="11"/>
      <c r="N220" s="11"/>
      <c r="O220" s="11"/>
      <c r="P220" s="11"/>
      <c r="Q220" s="11"/>
      <c r="R220" s="11"/>
      <c r="S220" s="11"/>
      <c r="T220" s="11">
        <f>$B220</f>
        <v>216</v>
      </c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</row>
    <row r="221" spans="1:61" ht="15.9" customHeight="1" x14ac:dyDescent="0.3">
      <c r="A221" s="36">
        <v>262</v>
      </c>
      <c r="B221" s="36">
        <v>217</v>
      </c>
      <c r="C221" s="1">
        <v>52</v>
      </c>
      <c r="D221" s="36">
        <v>138</v>
      </c>
      <c r="E221" s="36">
        <v>1130</v>
      </c>
      <c r="F221" s="43">
        <v>1.951388888888889E-2</v>
      </c>
      <c r="G221" s="42" t="s">
        <v>375</v>
      </c>
      <c r="H221" s="42" t="s">
        <v>412</v>
      </c>
      <c r="I221" s="36" t="s">
        <v>397</v>
      </c>
      <c r="J221" s="36" t="s">
        <v>35</v>
      </c>
      <c r="K221" s="36">
        <v>2</v>
      </c>
      <c r="L221" s="36" t="s">
        <v>0</v>
      </c>
      <c r="M221" s="11"/>
      <c r="N221" s="11"/>
      <c r="O221" s="11"/>
      <c r="P221" s="11"/>
      <c r="Q221" s="11"/>
      <c r="R221" s="11"/>
      <c r="S221" s="11"/>
      <c r="T221" s="11">
        <f>$B221</f>
        <v>217</v>
      </c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L221" s="11"/>
      <c r="AM221" s="11"/>
      <c r="AN221" s="11"/>
      <c r="AO221" s="11"/>
      <c r="AP221" s="11"/>
      <c r="AQ221" s="11"/>
      <c r="AR221" s="11"/>
      <c r="AS221" s="11">
        <f>$D221</f>
        <v>138</v>
      </c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</row>
    <row r="222" spans="1:61" ht="15.9" customHeight="1" x14ac:dyDescent="0.3">
      <c r="A222" s="36">
        <v>264</v>
      </c>
      <c r="B222" s="36">
        <v>218</v>
      </c>
      <c r="C222" s="1">
        <v>53</v>
      </c>
      <c r="D222" s="36">
        <v>139</v>
      </c>
      <c r="E222" s="36">
        <v>1354</v>
      </c>
      <c r="F222" s="43">
        <v>1.954861111111111E-2</v>
      </c>
      <c r="G222" s="42" t="s">
        <v>392</v>
      </c>
      <c r="H222" s="42" t="s">
        <v>434</v>
      </c>
      <c r="I222" s="36" t="s">
        <v>397</v>
      </c>
      <c r="J222" s="36" t="s">
        <v>34</v>
      </c>
      <c r="K222" s="36">
        <v>2</v>
      </c>
      <c r="L222" s="36" t="s">
        <v>0</v>
      </c>
      <c r="M222" s="11"/>
      <c r="N222" s="11"/>
      <c r="O222" s="11">
        <f>$B222</f>
        <v>218</v>
      </c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L222" s="11"/>
      <c r="AM222" s="11"/>
      <c r="AN222" s="11">
        <f>$D222</f>
        <v>139</v>
      </c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</row>
    <row r="223" spans="1:61" ht="15.9" customHeight="1" x14ac:dyDescent="0.3">
      <c r="A223" s="36">
        <v>265</v>
      </c>
      <c r="B223" s="36">
        <v>219</v>
      </c>
      <c r="C223" s="1"/>
      <c r="D223" s="36"/>
      <c r="E223" s="36">
        <v>2073</v>
      </c>
      <c r="F223" s="43">
        <v>1.9560185185185184E-2</v>
      </c>
      <c r="G223" s="42" t="s">
        <v>270</v>
      </c>
      <c r="H223" s="42" t="s">
        <v>310</v>
      </c>
      <c r="I223" s="36" t="s">
        <v>76</v>
      </c>
      <c r="J223" s="36" t="s">
        <v>480</v>
      </c>
      <c r="K223" s="36">
        <v>3</v>
      </c>
      <c r="L223" s="36" t="s">
        <v>0</v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>
        <f>$B223</f>
        <v>219</v>
      </c>
      <c r="AG223" s="11"/>
      <c r="AH223" s="11"/>
      <c r="AI223" s="11"/>
      <c r="AJ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</row>
    <row r="224" spans="1:61" ht="15.9" customHeight="1" x14ac:dyDescent="0.3">
      <c r="A224" s="36">
        <v>266</v>
      </c>
      <c r="B224" s="36">
        <v>220</v>
      </c>
      <c r="C224" s="1">
        <v>54</v>
      </c>
      <c r="D224" s="36">
        <v>140</v>
      </c>
      <c r="E224" s="36">
        <v>716</v>
      </c>
      <c r="F224" s="43">
        <v>1.9571759259259261E-2</v>
      </c>
      <c r="G224" s="42" t="s">
        <v>302</v>
      </c>
      <c r="H224" s="42" t="s">
        <v>616</v>
      </c>
      <c r="I224" s="36" t="s">
        <v>397</v>
      </c>
      <c r="J224" s="36" t="s">
        <v>36</v>
      </c>
      <c r="K224" s="36">
        <v>1</v>
      </c>
      <c r="L224" s="36" t="s">
        <v>0</v>
      </c>
      <c r="M224" s="11"/>
      <c r="N224" s="11"/>
      <c r="O224" s="11"/>
      <c r="P224" s="11"/>
      <c r="Q224" s="11"/>
      <c r="R224" s="11"/>
      <c r="S224" s="11"/>
      <c r="T224" s="11"/>
      <c r="U224" s="11">
        <f>$B224</f>
        <v>220</v>
      </c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L224" s="11"/>
      <c r="AM224" s="11"/>
      <c r="AN224" s="11"/>
      <c r="AO224" s="11"/>
      <c r="AP224" s="11"/>
      <c r="AQ224" s="11"/>
      <c r="AR224" s="11"/>
      <c r="AS224" s="11"/>
      <c r="AT224" s="11">
        <f>$D224</f>
        <v>140</v>
      </c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</row>
    <row r="225" spans="1:61" ht="15.9" customHeight="1" x14ac:dyDescent="0.3">
      <c r="A225" s="36">
        <v>268</v>
      </c>
      <c r="B225" s="36">
        <v>221</v>
      </c>
      <c r="C225" s="1">
        <v>55</v>
      </c>
      <c r="D225" s="36">
        <v>141</v>
      </c>
      <c r="E225" s="36">
        <v>2130</v>
      </c>
      <c r="F225" s="43">
        <v>1.9583333333333335E-2</v>
      </c>
      <c r="G225" s="42" t="s">
        <v>270</v>
      </c>
      <c r="H225" s="42" t="s">
        <v>617</v>
      </c>
      <c r="I225" s="36" t="s">
        <v>397</v>
      </c>
      <c r="J225" s="36" t="s">
        <v>479</v>
      </c>
      <c r="K225" s="36">
        <v>3</v>
      </c>
      <c r="L225" s="36" t="s">
        <v>0</v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>
        <f>$B225</f>
        <v>221</v>
      </c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>
        <f>$D225</f>
        <v>141</v>
      </c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</row>
    <row r="226" spans="1:61" ht="15.9" customHeight="1" x14ac:dyDescent="0.3">
      <c r="A226" s="36">
        <v>269</v>
      </c>
      <c r="B226" s="36">
        <v>222</v>
      </c>
      <c r="C226" s="1">
        <v>21</v>
      </c>
      <c r="D226" s="36">
        <v>142</v>
      </c>
      <c r="E226" s="36">
        <v>1176</v>
      </c>
      <c r="F226" s="43">
        <v>1.9641203703703702E-2</v>
      </c>
      <c r="G226" s="42" t="s">
        <v>443</v>
      </c>
      <c r="H226" s="42" t="s">
        <v>820</v>
      </c>
      <c r="I226" s="36" t="s">
        <v>442</v>
      </c>
      <c r="J226" s="36" t="s">
        <v>35</v>
      </c>
      <c r="K226" s="36">
        <v>2</v>
      </c>
      <c r="L226" s="36" t="s">
        <v>0</v>
      </c>
      <c r="M226" s="11"/>
      <c r="N226" s="11"/>
      <c r="O226" s="11"/>
      <c r="P226" s="11"/>
      <c r="Q226" s="11"/>
      <c r="R226" s="11"/>
      <c r="S226" s="11"/>
      <c r="T226" s="11">
        <f>$B226</f>
        <v>222</v>
      </c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L226" s="11"/>
      <c r="AM226" s="11"/>
      <c r="AN226" s="11"/>
      <c r="AO226" s="11"/>
      <c r="AP226" s="11"/>
      <c r="AQ226" s="11"/>
      <c r="AR226" s="11"/>
      <c r="AS226" s="11">
        <f>$D226</f>
        <v>142</v>
      </c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</row>
    <row r="227" spans="1:61" ht="15.9" customHeight="1" x14ac:dyDescent="0.3">
      <c r="A227" s="36">
        <v>270</v>
      </c>
      <c r="B227" s="36">
        <v>223</v>
      </c>
      <c r="C227" s="1">
        <v>68</v>
      </c>
      <c r="D227" s="36">
        <v>143</v>
      </c>
      <c r="E227" s="36">
        <v>976</v>
      </c>
      <c r="F227" s="43">
        <v>1.9675925925925927E-2</v>
      </c>
      <c r="G227" s="42" t="s">
        <v>618</v>
      </c>
      <c r="H227" s="42" t="s">
        <v>619</v>
      </c>
      <c r="I227" s="36" t="s">
        <v>331</v>
      </c>
      <c r="J227" s="36" t="s">
        <v>63</v>
      </c>
      <c r="K227" s="36">
        <v>2</v>
      </c>
      <c r="L227" s="36" t="s">
        <v>0</v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>
        <f>$B227</f>
        <v>223</v>
      </c>
      <c r="AJ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>
        <f>$D227</f>
        <v>143</v>
      </c>
      <c r="BI227" s="11"/>
    </row>
    <row r="228" spans="1:61" ht="15.9" customHeight="1" x14ac:dyDescent="0.3">
      <c r="A228" s="36">
        <v>273</v>
      </c>
      <c r="B228" s="36">
        <v>224</v>
      </c>
      <c r="C228" s="1">
        <v>69</v>
      </c>
      <c r="D228" s="36">
        <v>144</v>
      </c>
      <c r="E228" s="36">
        <v>395</v>
      </c>
      <c r="F228" s="43">
        <v>1.9733796296296298E-2</v>
      </c>
      <c r="G228" s="42" t="s">
        <v>250</v>
      </c>
      <c r="H228" s="42" t="s">
        <v>902</v>
      </c>
      <c r="I228" s="36" t="s">
        <v>331</v>
      </c>
      <c r="J228" s="36" t="s">
        <v>37</v>
      </c>
      <c r="K228" s="36">
        <v>1</v>
      </c>
      <c r="L228" s="36" t="s">
        <v>0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>
        <f>$B228</f>
        <v>224</v>
      </c>
      <c r="AB228" s="11"/>
      <c r="AC228" s="11"/>
      <c r="AD228" s="11"/>
      <c r="AE228" s="11"/>
      <c r="AF228" s="11"/>
      <c r="AG228" s="11"/>
      <c r="AH228" s="11"/>
      <c r="AI228" s="11"/>
      <c r="AJ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>
        <f>$D228</f>
        <v>144</v>
      </c>
      <c r="BA228" s="11"/>
      <c r="BB228" s="11"/>
      <c r="BC228" s="11"/>
      <c r="BD228" s="11"/>
      <c r="BE228" s="11"/>
      <c r="BF228" s="11"/>
      <c r="BG228" s="11"/>
      <c r="BH228" s="11"/>
      <c r="BI228" s="11"/>
    </row>
    <row r="229" spans="1:61" ht="15.9" customHeight="1" x14ac:dyDescent="0.3">
      <c r="A229" s="36">
        <v>275</v>
      </c>
      <c r="B229" s="36">
        <v>225</v>
      </c>
      <c r="C229" s="1">
        <v>22</v>
      </c>
      <c r="D229" s="36">
        <v>145</v>
      </c>
      <c r="E229" s="36">
        <v>1181</v>
      </c>
      <c r="F229" s="43">
        <v>1.9745370370370371E-2</v>
      </c>
      <c r="G229" s="42" t="s">
        <v>271</v>
      </c>
      <c r="H229" s="42" t="s">
        <v>620</v>
      </c>
      <c r="I229" s="36" t="s">
        <v>442</v>
      </c>
      <c r="J229" s="36" t="s">
        <v>35</v>
      </c>
      <c r="K229" s="36">
        <v>2</v>
      </c>
      <c r="L229" s="36" t="s">
        <v>0</v>
      </c>
      <c r="M229" s="11"/>
      <c r="N229" s="11"/>
      <c r="O229" s="11"/>
      <c r="P229" s="11"/>
      <c r="Q229" s="11"/>
      <c r="R229" s="11"/>
      <c r="S229" s="11"/>
      <c r="T229" s="11">
        <f>$B229</f>
        <v>225</v>
      </c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L229" s="11"/>
      <c r="AM229" s="11"/>
      <c r="AN229" s="11"/>
      <c r="AO229" s="11"/>
      <c r="AP229" s="11"/>
      <c r="AQ229" s="11"/>
      <c r="AR229" s="11"/>
      <c r="AS229" s="11">
        <f>$D229</f>
        <v>145</v>
      </c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</row>
    <row r="230" spans="1:61" ht="15.9" customHeight="1" x14ac:dyDescent="0.3">
      <c r="A230" s="36">
        <v>277</v>
      </c>
      <c r="B230" s="36">
        <v>226</v>
      </c>
      <c r="C230" s="1">
        <v>56</v>
      </c>
      <c r="D230" s="36">
        <v>146</v>
      </c>
      <c r="E230" s="36">
        <v>1630</v>
      </c>
      <c r="F230" s="43">
        <v>1.9780092592592592E-2</v>
      </c>
      <c r="G230" s="42" t="s">
        <v>393</v>
      </c>
      <c r="H230" s="42" t="s">
        <v>493</v>
      </c>
      <c r="I230" s="36" t="s">
        <v>397</v>
      </c>
      <c r="J230" s="36" t="s">
        <v>33</v>
      </c>
      <c r="K230" s="36">
        <v>2</v>
      </c>
      <c r="L230" s="36" t="s">
        <v>0</v>
      </c>
      <c r="M230" s="11">
        <f>$B230</f>
        <v>226</v>
      </c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L230" s="11">
        <f>$D230</f>
        <v>146</v>
      </c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</row>
    <row r="231" spans="1:61" ht="15.9" customHeight="1" x14ac:dyDescent="0.3">
      <c r="A231" s="36">
        <v>278</v>
      </c>
      <c r="B231" s="36">
        <v>227</v>
      </c>
      <c r="C231" s="1">
        <v>70</v>
      </c>
      <c r="D231" s="36">
        <v>147</v>
      </c>
      <c r="E231" s="36">
        <v>2325</v>
      </c>
      <c r="F231" s="43">
        <v>1.9837962962962963E-2</v>
      </c>
      <c r="G231" s="42" t="s">
        <v>375</v>
      </c>
      <c r="H231" s="42" t="s">
        <v>621</v>
      </c>
      <c r="I231" s="36" t="s">
        <v>331</v>
      </c>
      <c r="J231" s="36" t="s">
        <v>37</v>
      </c>
      <c r="K231" s="36">
        <v>1</v>
      </c>
      <c r="L231" s="36" t="s">
        <v>0</v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>
        <f>$B231</f>
        <v>227</v>
      </c>
      <c r="AB231" s="11"/>
      <c r="AC231" s="11"/>
      <c r="AD231" s="11"/>
      <c r="AE231" s="11"/>
      <c r="AF231" s="11"/>
      <c r="AG231" s="11"/>
      <c r="AH231" s="11"/>
      <c r="AI231" s="11"/>
      <c r="AJ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>
        <f>$D231</f>
        <v>147</v>
      </c>
      <c r="BA231" s="11"/>
      <c r="BB231" s="11"/>
      <c r="BC231" s="11"/>
      <c r="BD231" s="11"/>
      <c r="BE231" s="11"/>
      <c r="BF231" s="11"/>
      <c r="BG231" s="11"/>
      <c r="BH231" s="11"/>
      <c r="BI231" s="11"/>
    </row>
    <row r="232" spans="1:61" ht="15.9" customHeight="1" x14ac:dyDescent="0.3">
      <c r="A232" s="36">
        <v>280</v>
      </c>
      <c r="B232" s="36">
        <v>228</v>
      </c>
      <c r="C232" s="1">
        <v>23</v>
      </c>
      <c r="D232" s="36">
        <v>148</v>
      </c>
      <c r="E232" s="36">
        <v>1571</v>
      </c>
      <c r="F232" s="43">
        <v>1.9884259259259258E-2</v>
      </c>
      <c r="G232" s="42" t="s">
        <v>435</v>
      </c>
      <c r="H232" s="42" t="s">
        <v>622</v>
      </c>
      <c r="I232" s="36" t="s">
        <v>442</v>
      </c>
      <c r="J232" s="36" t="s">
        <v>59</v>
      </c>
      <c r="K232" s="36">
        <v>3</v>
      </c>
      <c r="L232" s="36" t="s">
        <v>0</v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>
        <f>$B232</f>
        <v>228</v>
      </c>
      <c r="AH232" s="11"/>
      <c r="AI232" s="11"/>
      <c r="AJ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>
        <f>$D232</f>
        <v>148</v>
      </c>
      <c r="BG232" s="11"/>
      <c r="BH232" s="11"/>
      <c r="BI232" s="11"/>
    </row>
    <row r="233" spans="1:61" ht="15.9" customHeight="1" x14ac:dyDescent="0.3">
      <c r="A233" s="36">
        <v>282</v>
      </c>
      <c r="B233" s="36">
        <v>229</v>
      </c>
      <c r="C233" s="1">
        <v>71</v>
      </c>
      <c r="D233" s="36">
        <v>149</v>
      </c>
      <c r="E233" s="36">
        <v>926</v>
      </c>
      <c r="F233" s="43">
        <v>1.9918981481481482E-2</v>
      </c>
      <c r="G233" s="42" t="s">
        <v>258</v>
      </c>
      <c r="H233" s="42" t="s">
        <v>623</v>
      </c>
      <c r="I233" s="36" t="s">
        <v>331</v>
      </c>
      <c r="J233" s="36" t="s">
        <v>65</v>
      </c>
      <c r="K233" s="36">
        <v>1</v>
      </c>
      <c r="L233" s="36" t="s">
        <v>0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>
        <f>$B233</f>
        <v>229</v>
      </c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>
        <f>$D233</f>
        <v>149</v>
      </c>
    </row>
    <row r="234" spans="1:61" ht="15.9" customHeight="1" x14ac:dyDescent="0.3">
      <c r="A234" s="36">
        <v>284</v>
      </c>
      <c r="B234" s="36">
        <v>230</v>
      </c>
      <c r="C234" s="1">
        <v>57</v>
      </c>
      <c r="D234" s="36">
        <v>150</v>
      </c>
      <c r="E234" s="36">
        <v>1742</v>
      </c>
      <c r="F234" s="43">
        <v>1.9930555555555556E-2</v>
      </c>
      <c r="G234" s="42" t="s">
        <v>146</v>
      </c>
      <c r="H234" s="42" t="s">
        <v>624</v>
      </c>
      <c r="I234" s="36" t="s">
        <v>397</v>
      </c>
      <c r="J234" s="36" t="s">
        <v>62</v>
      </c>
      <c r="K234" s="36">
        <v>2</v>
      </c>
      <c r="L234" s="36" t="s">
        <v>0</v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>
        <f>$B234</f>
        <v>230</v>
      </c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>
        <f>$D234</f>
        <v>150</v>
      </c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</row>
    <row r="235" spans="1:61" ht="15.9" customHeight="1" x14ac:dyDescent="0.3">
      <c r="A235" s="36">
        <v>285</v>
      </c>
      <c r="B235" s="36">
        <v>231</v>
      </c>
      <c r="C235" s="1">
        <v>58</v>
      </c>
      <c r="D235" s="36">
        <v>151</v>
      </c>
      <c r="E235" s="36">
        <v>151</v>
      </c>
      <c r="F235" s="43">
        <v>1.9953703703703703E-2</v>
      </c>
      <c r="G235" s="42" t="s">
        <v>171</v>
      </c>
      <c r="H235" s="42" t="s">
        <v>625</v>
      </c>
      <c r="I235" s="36" t="s">
        <v>397</v>
      </c>
      <c r="J235" s="36" t="s">
        <v>38</v>
      </c>
      <c r="K235" s="36">
        <v>1</v>
      </c>
      <c r="L235" s="36" t="s">
        <v>0</v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>
        <f>$B235</f>
        <v>231</v>
      </c>
      <c r="AE235" s="11"/>
      <c r="AF235" s="11"/>
      <c r="AG235" s="11"/>
      <c r="AH235" s="11"/>
      <c r="AI235" s="11"/>
      <c r="AJ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>
        <f>$D235</f>
        <v>151</v>
      </c>
      <c r="BD235" s="11"/>
      <c r="BE235" s="11"/>
      <c r="BF235" s="11"/>
      <c r="BG235" s="11"/>
      <c r="BH235" s="11"/>
      <c r="BI235" s="11"/>
    </row>
    <row r="236" spans="1:61" ht="15.9" customHeight="1" x14ac:dyDescent="0.3">
      <c r="A236" s="36">
        <v>286</v>
      </c>
      <c r="B236" s="36">
        <v>232</v>
      </c>
      <c r="C236" s="1">
        <v>59</v>
      </c>
      <c r="D236" s="36">
        <v>152</v>
      </c>
      <c r="E236" s="36">
        <v>242</v>
      </c>
      <c r="F236" s="43">
        <v>1.9988425925925927E-2</v>
      </c>
      <c r="G236" s="42" t="s">
        <v>259</v>
      </c>
      <c r="H236" s="42" t="s">
        <v>429</v>
      </c>
      <c r="I236" s="36" t="s">
        <v>397</v>
      </c>
      <c r="J236" s="36" t="s">
        <v>27</v>
      </c>
      <c r="K236" s="36">
        <v>1</v>
      </c>
      <c r="L236" s="36" t="s">
        <v>0</v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>
        <f>$B236</f>
        <v>232</v>
      </c>
      <c r="AI236" s="11"/>
      <c r="AJ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>
        <f>$D236</f>
        <v>152</v>
      </c>
      <c r="BH236" s="11"/>
      <c r="BI236" s="11"/>
    </row>
    <row r="237" spans="1:61" ht="15.9" customHeight="1" x14ac:dyDescent="0.3">
      <c r="A237" s="36">
        <v>287</v>
      </c>
      <c r="B237" s="36">
        <v>233</v>
      </c>
      <c r="C237" s="1">
        <v>24</v>
      </c>
      <c r="D237" s="36">
        <v>153</v>
      </c>
      <c r="E237" s="36">
        <v>1564</v>
      </c>
      <c r="F237" s="43">
        <v>2.0046296296296295E-2</v>
      </c>
      <c r="G237" s="42" t="s">
        <v>391</v>
      </c>
      <c r="H237" s="42" t="s">
        <v>90</v>
      </c>
      <c r="I237" s="36" t="s">
        <v>442</v>
      </c>
      <c r="J237" s="36" t="s">
        <v>59</v>
      </c>
      <c r="K237" s="36">
        <v>3</v>
      </c>
      <c r="L237" s="36" t="s">
        <v>0</v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>
        <f>$B237</f>
        <v>233</v>
      </c>
      <c r="AH237" s="11"/>
      <c r="AI237" s="11"/>
      <c r="AJ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>
        <f>$D237</f>
        <v>153</v>
      </c>
      <c r="BG237" s="11"/>
      <c r="BH237" s="11"/>
      <c r="BI237" s="11"/>
    </row>
    <row r="238" spans="1:61" ht="15.9" customHeight="1" x14ac:dyDescent="0.3">
      <c r="A238" s="36">
        <v>288</v>
      </c>
      <c r="B238" s="36">
        <v>234</v>
      </c>
      <c r="C238" s="1">
        <v>60</v>
      </c>
      <c r="D238" s="36">
        <v>154</v>
      </c>
      <c r="E238" s="36">
        <v>17</v>
      </c>
      <c r="F238" s="43">
        <v>2.0046296296296295E-2</v>
      </c>
      <c r="G238" s="42" t="s">
        <v>462</v>
      </c>
      <c r="H238" s="42" t="s">
        <v>110</v>
      </c>
      <c r="I238" s="36" t="s">
        <v>397</v>
      </c>
      <c r="J238" s="36" t="s">
        <v>38</v>
      </c>
      <c r="K238" s="36">
        <v>1</v>
      </c>
      <c r="L238" s="36" t="s">
        <v>0</v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>
        <f>$B238</f>
        <v>234</v>
      </c>
      <c r="AE238" s="11"/>
      <c r="AF238" s="11"/>
      <c r="AG238" s="11"/>
      <c r="AH238" s="11"/>
      <c r="AI238" s="11"/>
      <c r="AJ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>
        <f>$D238</f>
        <v>154</v>
      </c>
      <c r="BD238" s="11"/>
      <c r="BE238" s="11"/>
      <c r="BF238" s="11"/>
      <c r="BG238" s="11"/>
      <c r="BH238" s="11"/>
      <c r="BI238" s="11"/>
    </row>
    <row r="239" spans="1:61" ht="15.9" customHeight="1" x14ac:dyDescent="0.3">
      <c r="A239" s="36">
        <v>289</v>
      </c>
      <c r="B239" s="36">
        <v>235</v>
      </c>
      <c r="C239" s="1">
        <v>72</v>
      </c>
      <c r="D239" s="36">
        <v>155</v>
      </c>
      <c r="E239" s="36">
        <v>1394</v>
      </c>
      <c r="F239" s="43">
        <v>2.0057870370370372E-2</v>
      </c>
      <c r="G239" s="42" t="s">
        <v>626</v>
      </c>
      <c r="H239" s="42" t="s">
        <v>627</v>
      </c>
      <c r="I239" s="36" t="s">
        <v>331</v>
      </c>
      <c r="J239" s="36" t="s">
        <v>34</v>
      </c>
      <c r="K239" s="36">
        <v>2</v>
      </c>
      <c r="L239" s="36" t="s">
        <v>0</v>
      </c>
      <c r="M239" s="11"/>
      <c r="N239" s="11"/>
      <c r="O239" s="11">
        <f>$B239</f>
        <v>235</v>
      </c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L239" s="11"/>
      <c r="AM239" s="11"/>
      <c r="AN239" s="11">
        <f>$D239</f>
        <v>155</v>
      </c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</row>
    <row r="240" spans="1:61" ht="15.9" customHeight="1" x14ac:dyDescent="0.3">
      <c r="A240" s="36">
        <v>290</v>
      </c>
      <c r="B240" s="36">
        <v>236</v>
      </c>
      <c r="C240" s="1">
        <v>73</v>
      </c>
      <c r="D240" s="36">
        <v>156</v>
      </c>
      <c r="E240" s="36">
        <v>2394</v>
      </c>
      <c r="F240" s="43">
        <v>2.0081018518518519E-2</v>
      </c>
      <c r="G240" s="42" t="s">
        <v>238</v>
      </c>
      <c r="H240" s="42" t="s">
        <v>517</v>
      </c>
      <c r="I240" s="36" t="s">
        <v>331</v>
      </c>
      <c r="J240" s="36" t="s">
        <v>36</v>
      </c>
      <c r="K240" s="36">
        <v>1</v>
      </c>
      <c r="L240" s="36" t="s">
        <v>0</v>
      </c>
      <c r="M240" s="11"/>
      <c r="N240" s="11"/>
      <c r="O240" s="11"/>
      <c r="P240" s="11"/>
      <c r="Q240" s="11"/>
      <c r="R240" s="11"/>
      <c r="S240" s="11"/>
      <c r="T240" s="11"/>
      <c r="U240" s="11">
        <f>$B240</f>
        <v>236</v>
      </c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L240" s="11"/>
      <c r="AM240" s="11"/>
      <c r="AN240" s="11"/>
      <c r="AO240" s="11"/>
      <c r="AP240" s="11"/>
      <c r="AQ240" s="11"/>
      <c r="AR240" s="11"/>
      <c r="AS240" s="11"/>
      <c r="AT240" s="11">
        <f>$D240</f>
        <v>156</v>
      </c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</row>
    <row r="241" spans="1:61" ht="15.9" customHeight="1" x14ac:dyDescent="0.3">
      <c r="A241" s="36">
        <v>292</v>
      </c>
      <c r="B241" s="36">
        <v>237</v>
      </c>
      <c r="C241" s="1">
        <v>74</v>
      </c>
      <c r="D241" s="36">
        <v>157</v>
      </c>
      <c r="E241" s="36">
        <v>1585</v>
      </c>
      <c r="F241" s="43">
        <v>2.0127314814814813E-2</v>
      </c>
      <c r="G241" s="42" t="s">
        <v>263</v>
      </c>
      <c r="H241" s="42" t="s">
        <v>385</v>
      </c>
      <c r="I241" s="36" t="s">
        <v>331</v>
      </c>
      <c r="J241" s="36" t="s">
        <v>59</v>
      </c>
      <c r="K241" s="36">
        <v>3</v>
      </c>
      <c r="L241" s="36" t="s">
        <v>0</v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>
        <f>$B241</f>
        <v>237</v>
      </c>
      <c r="AH241" s="11"/>
      <c r="AI241" s="11"/>
      <c r="AJ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>
        <f>$D241</f>
        <v>157</v>
      </c>
      <c r="BG241" s="11"/>
      <c r="BH241" s="11"/>
      <c r="BI241" s="11"/>
    </row>
    <row r="242" spans="1:61" ht="15.9" customHeight="1" x14ac:dyDescent="0.3">
      <c r="A242" s="36">
        <v>293</v>
      </c>
      <c r="B242" s="36">
        <v>238</v>
      </c>
      <c r="C242" s="1">
        <v>25</v>
      </c>
      <c r="D242" s="36">
        <v>158</v>
      </c>
      <c r="E242" s="36">
        <v>1962</v>
      </c>
      <c r="F242" s="43">
        <v>2.0150462962962964E-2</v>
      </c>
      <c r="G242" s="42" t="s">
        <v>341</v>
      </c>
      <c r="H242" s="42" t="s">
        <v>455</v>
      </c>
      <c r="I242" s="36" t="s">
        <v>442</v>
      </c>
      <c r="J242" s="36" t="s">
        <v>71</v>
      </c>
      <c r="K242" s="36">
        <v>3</v>
      </c>
      <c r="L242" s="36" t="s">
        <v>0</v>
      </c>
      <c r="M242" s="11"/>
      <c r="N242" s="11"/>
      <c r="O242" s="11"/>
      <c r="P242" s="11"/>
      <c r="Q242" s="11">
        <f>$B242</f>
        <v>238</v>
      </c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L242" s="11"/>
      <c r="AM242" s="11"/>
      <c r="AN242" s="11"/>
      <c r="AO242" s="11"/>
      <c r="AP242" s="11">
        <f>$D242</f>
        <v>158</v>
      </c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</row>
    <row r="243" spans="1:61" ht="15.9" customHeight="1" x14ac:dyDescent="0.3">
      <c r="A243" s="36">
        <v>294</v>
      </c>
      <c r="B243" s="36">
        <v>239</v>
      </c>
      <c r="C243" s="1">
        <v>75</v>
      </c>
      <c r="D243" s="36">
        <v>159</v>
      </c>
      <c r="E243" s="36">
        <v>1802</v>
      </c>
      <c r="F243" s="43">
        <v>2.0162037037037037E-2</v>
      </c>
      <c r="G243" s="42" t="s">
        <v>391</v>
      </c>
      <c r="H243" s="42" t="s">
        <v>392</v>
      </c>
      <c r="I243" s="36" t="s">
        <v>331</v>
      </c>
      <c r="J243" s="36" t="s">
        <v>61</v>
      </c>
      <c r="K243" s="36">
        <v>3</v>
      </c>
      <c r="L243" s="36" t="s">
        <v>0</v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>
        <f>$B243</f>
        <v>239</v>
      </c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>
        <f>$D243</f>
        <v>159</v>
      </c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</row>
    <row r="244" spans="1:61" ht="15.9" customHeight="1" x14ac:dyDescent="0.3">
      <c r="A244" s="36">
        <v>295</v>
      </c>
      <c r="B244" s="36">
        <v>240</v>
      </c>
      <c r="C244" s="1">
        <v>61</v>
      </c>
      <c r="D244" s="36">
        <v>160</v>
      </c>
      <c r="E244" s="36">
        <v>846</v>
      </c>
      <c r="F244" s="43">
        <v>2.0185185185185184E-2</v>
      </c>
      <c r="G244" s="42" t="s">
        <v>420</v>
      </c>
      <c r="H244" s="42" t="s">
        <v>540</v>
      </c>
      <c r="I244" s="36" t="s">
        <v>397</v>
      </c>
      <c r="J244" s="36" t="s">
        <v>70</v>
      </c>
      <c r="K244" s="36">
        <v>2</v>
      </c>
      <c r="L244" s="36" t="s">
        <v>0</v>
      </c>
      <c r="M244" s="11"/>
      <c r="N244" s="11"/>
      <c r="O244" s="11"/>
      <c r="P244" s="11">
        <f>$B244</f>
        <v>240</v>
      </c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L244" s="11"/>
      <c r="AM244" s="11"/>
      <c r="AN244" s="11"/>
      <c r="AO244" s="11">
        <f>$D244</f>
        <v>160</v>
      </c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</row>
    <row r="245" spans="1:61" ht="15.9" customHeight="1" x14ac:dyDescent="0.3">
      <c r="A245" s="36">
        <v>296</v>
      </c>
      <c r="B245" s="36">
        <v>241</v>
      </c>
      <c r="C245" s="1">
        <v>62</v>
      </c>
      <c r="D245" s="36">
        <v>161</v>
      </c>
      <c r="E245" s="36">
        <v>1034</v>
      </c>
      <c r="F245" s="43">
        <v>2.0208333333333332E-2</v>
      </c>
      <c r="G245" s="42" t="s">
        <v>171</v>
      </c>
      <c r="H245" s="42" t="s">
        <v>628</v>
      </c>
      <c r="I245" s="36" t="s">
        <v>397</v>
      </c>
      <c r="J245" s="36" t="s">
        <v>63</v>
      </c>
      <c r="K245" s="36">
        <v>2</v>
      </c>
      <c r="L245" s="36" t="s">
        <v>0</v>
      </c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>
        <f>$B245</f>
        <v>241</v>
      </c>
      <c r="AJ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>
        <f>$D245</f>
        <v>161</v>
      </c>
      <c r="BI245" s="11"/>
    </row>
    <row r="246" spans="1:61" ht="15.9" customHeight="1" x14ac:dyDescent="0.3">
      <c r="A246" s="36">
        <v>298</v>
      </c>
      <c r="B246" s="36">
        <v>242</v>
      </c>
      <c r="C246" s="1"/>
      <c r="D246" s="36"/>
      <c r="E246" s="36">
        <v>1567</v>
      </c>
      <c r="F246" s="43">
        <v>2.0277777777777777E-2</v>
      </c>
      <c r="G246" s="42" t="s">
        <v>245</v>
      </c>
      <c r="H246" s="42" t="s">
        <v>150</v>
      </c>
      <c r="I246" s="36" t="s">
        <v>76</v>
      </c>
      <c r="J246" s="36" t="s">
        <v>59</v>
      </c>
      <c r="K246" s="36">
        <v>3</v>
      </c>
      <c r="L246" s="36" t="s">
        <v>0</v>
      </c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>
        <f>$B246</f>
        <v>242</v>
      </c>
      <c r="AH246" s="11"/>
      <c r="AI246" s="11"/>
      <c r="AJ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</row>
    <row r="247" spans="1:61" ht="15.9" customHeight="1" x14ac:dyDescent="0.3">
      <c r="A247" s="36">
        <v>299</v>
      </c>
      <c r="B247" s="36">
        <v>243</v>
      </c>
      <c r="C247" s="1">
        <v>26</v>
      </c>
      <c r="D247" s="36">
        <v>162</v>
      </c>
      <c r="E247" s="36">
        <v>668</v>
      </c>
      <c r="F247" s="43">
        <v>2.0289351851851854E-2</v>
      </c>
      <c r="G247" s="42" t="s">
        <v>89</v>
      </c>
      <c r="H247" s="42" t="s">
        <v>501</v>
      </c>
      <c r="I247" s="36" t="s">
        <v>442</v>
      </c>
      <c r="J247" s="36" t="s">
        <v>36</v>
      </c>
      <c r="K247" s="36">
        <v>1</v>
      </c>
      <c r="L247" s="36" t="s">
        <v>0</v>
      </c>
      <c r="M247" s="11"/>
      <c r="N247" s="11"/>
      <c r="O247" s="11"/>
      <c r="P247" s="11"/>
      <c r="Q247" s="11"/>
      <c r="R247" s="11"/>
      <c r="S247" s="11"/>
      <c r="T247" s="11"/>
      <c r="U247" s="11">
        <f>$B247</f>
        <v>243</v>
      </c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L247" s="11"/>
      <c r="AM247" s="11"/>
      <c r="AN247" s="11"/>
      <c r="AO247" s="11"/>
      <c r="AP247" s="11"/>
      <c r="AQ247" s="11"/>
      <c r="AR247" s="11"/>
      <c r="AS247" s="11"/>
      <c r="AT247" s="11">
        <f>$D247</f>
        <v>162</v>
      </c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</row>
    <row r="248" spans="1:61" ht="15.9" customHeight="1" x14ac:dyDescent="0.3">
      <c r="A248" s="36">
        <v>300</v>
      </c>
      <c r="B248" s="36">
        <v>244</v>
      </c>
      <c r="C248" s="1">
        <v>27</v>
      </c>
      <c r="D248" s="36">
        <v>163</v>
      </c>
      <c r="E248" s="36">
        <v>1570</v>
      </c>
      <c r="F248" s="43">
        <v>2.0324074074074074E-2</v>
      </c>
      <c r="G248" s="42" t="s">
        <v>432</v>
      </c>
      <c r="H248" s="42" t="s">
        <v>454</v>
      </c>
      <c r="I248" s="36" t="s">
        <v>442</v>
      </c>
      <c r="J248" s="36" t="s">
        <v>59</v>
      </c>
      <c r="K248" s="36">
        <v>3</v>
      </c>
      <c r="L248" s="36" t="s">
        <v>0</v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>
        <f>$B248</f>
        <v>244</v>
      </c>
      <c r="AH248" s="11"/>
      <c r="AI248" s="11"/>
      <c r="AJ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>
        <f>$D248</f>
        <v>163</v>
      </c>
      <c r="BG248" s="11"/>
      <c r="BH248" s="11"/>
      <c r="BI248" s="11"/>
    </row>
    <row r="249" spans="1:61" ht="15.9" customHeight="1" x14ac:dyDescent="0.3">
      <c r="A249" s="36">
        <v>302</v>
      </c>
      <c r="B249" s="36">
        <v>245</v>
      </c>
      <c r="C249" s="1">
        <v>63</v>
      </c>
      <c r="D249" s="36">
        <v>164</v>
      </c>
      <c r="E249" s="36">
        <v>978</v>
      </c>
      <c r="F249" s="43">
        <v>2.0381944444444446E-2</v>
      </c>
      <c r="G249" s="42" t="s">
        <v>293</v>
      </c>
      <c r="H249" s="42" t="s">
        <v>436</v>
      </c>
      <c r="I249" s="36" t="s">
        <v>397</v>
      </c>
      <c r="J249" s="36" t="s">
        <v>63</v>
      </c>
      <c r="K249" s="36">
        <v>2</v>
      </c>
      <c r="L249" s="36" t="s">
        <v>0</v>
      </c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>
        <f>$B249</f>
        <v>245</v>
      </c>
      <c r="AJ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>
        <f>$D249</f>
        <v>164</v>
      </c>
      <c r="BI249" s="11"/>
    </row>
    <row r="250" spans="1:61" ht="15.9" customHeight="1" x14ac:dyDescent="0.3">
      <c r="A250" s="36">
        <v>305</v>
      </c>
      <c r="B250" s="36">
        <v>246</v>
      </c>
      <c r="C250" s="1"/>
      <c r="D250" s="36"/>
      <c r="E250" s="36">
        <v>1556</v>
      </c>
      <c r="F250" s="43">
        <v>2.0474537037037038E-2</v>
      </c>
      <c r="G250" s="42" t="s">
        <v>258</v>
      </c>
      <c r="H250" s="42" t="s">
        <v>526</v>
      </c>
      <c r="I250" s="36" t="s">
        <v>76</v>
      </c>
      <c r="J250" s="36" t="s">
        <v>59</v>
      </c>
      <c r="K250" s="36">
        <v>3</v>
      </c>
      <c r="L250" s="36" t="s">
        <v>0</v>
      </c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>
        <f>$B250</f>
        <v>246</v>
      </c>
      <c r="AH250" s="11"/>
      <c r="AI250" s="11"/>
      <c r="AJ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</row>
    <row r="251" spans="1:61" ht="15.9" customHeight="1" x14ac:dyDescent="0.3">
      <c r="A251" s="36">
        <v>306</v>
      </c>
      <c r="B251" s="36">
        <v>247</v>
      </c>
      <c r="C251" s="1">
        <v>28</v>
      </c>
      <c r="D251" s="36">
        <v>165</v>
      </c>
      <c r="E251" s="36">
        <v>1937</v>
      </c>
      <c r="F251" s="43">
        <v>2.0474537037037038E-2</v>
      </c>
      <c r="G251" s="42" t="s">
        <v>452</v>
      </c>
      <c r="H251" s="42" t="s">
        <v>453</v>
      </c>
      <c r="I251" s="36" t="s">
        <v>442</v>
      </c>
      <c r="J251" s="36" t="s">
        <v>52</v>
      </c>
      <c r="K251" s="36">
        <v>3</v>
      </c>
      <c r="L251" s="36" t="s">
        <v>0</v>
      </c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>
        <f>$B251</f>
        <v>247</v>
      </c>
      <c r="AF251" s="11"/>
      <c r="AG251" s="11"/>
      <c r="AH251" s="11"/>
      <c r="AI251" s="11"/>
      <c r="AJ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>
        <f>$D251</f>
        <v>165</v>
      </c>
      <c r="BE251" s="11"/>
      <c r="BF251" s="11"/>
      <c r="BG251" s="11"/>
      <c r="BH251" s="11"/>
      <c r="BI251" s="11"/>
    </row>
    <row r="252" spans="1:61" ht="15.9" customHeight="1" x14ac:dyDescent="0.3">
      <c r="A252" s="36">
        <v>307</v>
      </c>
      <c r="B252" s="36">
        <v>248</v>
      </c>
      <c r="C252" s="1">
        <v>29</v>
      </c>
      <c r="D252" s="36">
        <v>166</v>
      </c>
      <c r="E252" s="36">
        <v>635</v>
      </c>
      <c r="F252" s="43">
        <v>2.0486111111111111E-2</v>
      </c>
      <c r="G252" s="42" t="s">
        <v>378</v>
      </c>
      <c r="H252" s="42" t="s">
        <v>449</v>
      </c>
      <c r="I252" s="36" t="s">
        <v>442</v>
      </c>
      <c r="J252" s="36" t="s">
        <v>36</v>
      </c>
      <c r="K252" s="36">
        <v>1</v>
      </c>
      <c r="L252" s="36" t="s">
        <v>0</v>
      </c>
      <c r="M252" s="11"/>
      <c r="N252" s="11"/>
      <c r="O252" s="11"/>
      <c r="P252" s="11"/>
      <c r="Q252" s="11"/>
      <c r="R252" s="11"/>
      <c r="S252" s="11"/>
      <c r="T252" s="11"/>
      <c r="U252" s="11">
        <f>$B252</f>
        <v>248</v>
      </c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L252" s="11"/>
      <c r="AM252" s="11"/>
      <c r="AN252" s="11"/>
      <c r="AO252" s="11"/>
      <c r="AP252" s="11"/>
      <c r="AQ252" s="11"/>
      <c r="AR252" s="11"/>
      <c r="AS252" s="11"/>
      <c r="AT252" s="11">
        <f>$D252</f>
        <v>166</v>
      </c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</row>
    <row r="253" spans="1:61" ht="15.9" customHeight="1" x14ac:dyDescent="0.3">
      <c r="A253" s="36">
        <v>308</v>
      </c>
      <c r="B253" s="36">
        <v>249</v>
      </c>
      <c r="C253" s="1">
        <v>64</v>
      </c>
      <c r="D253" s="36">
        <v>167</v>
      </c>
      <c r="E253" s="36">
        <v>1119</v>
      </c>
      <c r="F253" s="43">
        <v>2.0497685185185185E-2</v>
      </c>
      <c r="G253" s="42" t="s">
        <v>339</v>
      </c>
      <c r="H253" s="42" t="s">
        <v>428</v>
      </c>
      <c r="I253" s="36" t="s">
        <v>397</v>
      </c>
      <c r="J253" s="36" t="s">
        <v>35</v>
      </c>
      <c r="K253" s="36">
        <v>2</v>
      </c>
      <c r="L253" s="36" t="s">
        <v>0</v>
      </c>
      <c r="M253" s="11"/>
      <c r="N253" s="11"/>
      <c r="O253" s="11"/>
      <c r="P253" s="11"/>
      <c r="Q253" s="11"/>
      <c r="R253" s="11"/>
      <c r="S253" s="11"/>
      <c r="T253" s="11">
        <f>$B253</f>
        <v>249</v>
      </c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L253" s="11"/>
      <c r="AM253" s="11"/>
      <c r="AN253" s="11"/>
      <c r="AO253" s="11"/>
      <c r="AP253" s="11"/>
      <c r="AQ253" s="11"/>
      <c r="AR253" s="11"/>
      <c r="AS253" s="11">
        <f>$D253</f>
        <v>167</v>
      </c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</row>
    <row r="254" spans="1:61" ht="15.9" customHeight="1" x14ac:dyDescent="0.3">
      <c r="A254" s="36">
        <v>309</v>
      </c>
      <c r="B254" s="36">
        <v>250</v>
      </c>
      <c r="C254" s="1">
        <v>65</v>
      </c>
      <c r="D254" s="36">
        <v>168</v>
      </c>
      <c r="E254" s="36">
        <v>1838</v>
      </c>
      <c r="F254" s="43">
        <v>2.0543981481481483E-2</v>
      </c>
      <c r="G254" s="42" t="s">
        <v>89</v>
      </c>
      <c r="H254" s="42" t="s">
        <v>430</v>
      </c>
      <c r="I254" s="36" t="s">
        <v>397</v>
      </c>
      <c r="J254" s="36" t="s">
        <v>49</v>
      </c>
      <c r="K254" s="36">
        <v>3</v>
      </c>
      <c r="L254" s="36" t="s">
        <v>0</v>
      </c>
      <c r="M254" s="11"/>
      <c r="N254" s="11"/>
      <c r="O254" s="11"/>
      <c r="P254" s="11"/>
      <c r="Q254" s="11"/>
      <c r="R254" s="11">
        <f>$B254</f>
        <v>250</v>
      </c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L254" s="11"/>
      <c r="AM254" s="11"/>
      <c r="AN254" s="11"/>
      <c r="AO254" s="11"/>
      <c r="AP254" s="11"/>
      <c r="AQ254" s="11">
        <f>$D254</f>
        <v>168</v>
      </c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</row>
    <row r="255" spans="1:61" ht="15.9" customHeight="1" x14ac:dyDescent="0.3">
      <c r="A255" s="36">
        <v>311</v>
      </c>
      <c r="B255" s="36">
        <v>251</v>
      </c>
      <c r="C255" s="1">
        <v>1</v>
      </c>
      <c r="D255" s="36">
        <v>169</v>
      </c>
      <c r="E255" s="36">
        <v>1747</v>
      </c>
      <c r="F255" s="43">
        <v>2.0578703703703703E-2</v>
      </c>
      <c r="G255" s="42" t="s">
        <v>422</v>
      </c>
      <c r="H255" s="42" t="s">
        <v>315</v>
      </c>
      <c r="I255" s="36" t="s">
        <v>468</v>
      </c>
      <c r="J255" s="36" t="s">
        <v>62</v>
      </c>
      <c r="K255" s="36">
        <v>2</v>
      </c>
      <c r="L255" s="36" t="s">
        <v>0</v>
      </c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>
        <f>$B255</f>
        <v>251</v>
      </c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>
        <f>$D255</f>
        <v>169</v>
      </c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</row>
    <row r="256" spans="1:61" ht="15.9" customHeight="1" x14ac:dyDescent="0.3">
      <c r="A256" s="36">
        <v>312</v>
      </c>
      <c r="B256" s="36">
        <v>252</v>
      </c>
      <c r="C256" s="1">
        <v>76</v>
      </c>
      <c r="D256" s="36">
        <v>170</v>
      </c>
      <c r="E256" s="36">
        <v>2077</v>
      </c>
      <c r="F256" s="43">
        <v>2.0613425925925927E-2</v>
      </c>
      <c r="G256" s="42" t="s">
        <v>253</v>
      </c>
      <c r="H256" s="42" t="s">
        <v>288</v>
      </c>
      <c r="I256" s="36" t="s">
        <v>331</v>
      </c>
      <c r="J256" s="36" t="s">
        <v>480</v>
      </c>
      <c r="K256" s="36">
        <v>3</v>
      </c>
      <c r="L256" s="36" t="s">
        <v>0</v>
      </c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>
        <f>$B256</f>
        <v>252</v>
      </c>
      <c r="AG256" s="11"/>
      <c r="AH256" s="11"/>
      <c r="AI256" s="11"/>
      <c r="AJ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>
        <f>$D256</f>
        <v>170</v>
      </c>
      <c r="BF256" s="11"/>
      <c r="BG256" s="11"/>
      <c r="BH256" s="11"/>
      <c r="BI256" s="11"/>
    </row>
    <row r="257" spans="1:61" ht="15.9" customHeight="1" x14ac:dyDescent="0.3">
      <c r="A257" s="36">
        <v>314</v>
      </c>
      <c r="B257" s="36">
        <v>253</v>
      </c>
      <c r="C257" s="1">
        <v>77</v>
      </c>
      <c r="D257" s="36">
        <v>171</v>
      </c>
      <c r="E257" s="36">
        <v>1746</v>
      </c>
      <c r="F257" s="43">
        <v>2.0636574074074075E-2</v>
      </c>
      <c r="G257" s="42" t="s">
        <v>386</v>
      </c>
      <c r="H257" s="42" t="s">
        <v>387</v>
      </c>
      <c r="I257" s="36" t="s">
        <v>331</v>
      </c>
      <c r="J257" s="36" t="s">
        <v>62</v>
      </c>
      <c r="K257" s="36">
        <v>2</v>
      </c>
      <c r="L257" s="36" t="s">
        <v>0</v>
      </c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>
        <f>$B257</f>
        <v>253</v>
      </c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>
        <f>$D257</f>
        <v>171</v>
      </c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</row>
    <row r="258" spans="1:61" ht="15.9" customHeight="1" x14ac:dyDescent="0.3">
      <c r="A258" s="36">
        <v>317</v>
      </c>
      <c r="B258" s="36">
        <v>254</v>
      </c>
      <c r="C258" s="1">
        <v>2</v>
      </c>
      <c r="D258" s="36">
        <v>172</v>
      </c>
      <c r="E258" s="36">
        <v>1093</v>
      </c>
      <c r="F258" s="43">
        <v>2.0682870370370369E-2</v>
      </c>
      <c r="G258" s="42" t="s">
        <v>266</v>
      </c>
      <c r="H258" s="42" t="s">
        <v>448</v>
      </c>
      <c r="I258" s="36" t="s">
        <v>468</v>
      </c>
      <c r="J258" s="36" t="s">
        <v>35</v>
      </c>
      <c r="K258" s="36">
        <v>2</v>
      </c>
      <c r="L258" s="36" t="s">
        <v>0</v>
      </c>
      <c r="M258" s="11"/>
      <c r="N258" s="11"/>
      <c r="O258" s="11"/>
      <c r="P258" s="11"/>
      <c r="Q258" s="11"/>
      <c r="R258" s="11"/>
      <c r="S258" s="11"/>
      <c r="T258" s="11">
        <f>$B258</f>
        <v>254</v>
      </c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L258" s="11"/>
      <c r="AM258" s="11"/>
      <c r="AN258" s="11"/>
      <c r="AO258" s="11"/>
      <c r="AP258" s="11"/>
      <c r="AQ258" s="11"/>
      <c r="AR258" s="11"/>
      <c r="AS258" s="11">
        <f>$D258</f>
        <v>172</v>
      </c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</row>
    <row r="259" spans="1:61" ht="15.9" customHeight="1" x14ac:dyDescent="0.3">
      <c r="A259" s="36">
        <v>318</v>
      </c>
      <c r="B259" s="36">
        <v>255</v>
      </c>
      <c r="C259" s="1"/>
      <c r="D259" s="36"/>
      <c r="E259" s="36">
        <v>1244</v>
      </c>
      <c r="F259" s="43">
        <v>2.0694444444444446E-2</v>
      </c>
      <c r="G259" s="42" t="s">
        <v>283</v>
      </c>
      <c r="H259" s="42" t="s">
        <v>284</v>
      </c>
      <c r="I259" s="36" t="s">
        <v>76</v>
      </c>
      <c r="J259" s="36" t="s">
        <v>26</v>
      </c>
      <c r="K259" s="36">
        <v>1</v>
      </c>
      <c r="L259" s="36" t="s">
        <v>0</v>
      </c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>
        <f>$B259</f>
        <v>255</v>
      </c>
      <c r="AD259" s="11"/>
      <c r="AE259" s="11"/>
      <c r="AF259" s="11"/>
      <c r="AG259" s="11"/>
      <c r="AH259" s="11"/>
      <c r="AI259" s="11"/>
      <c r="AJ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</row>
    <row r="260" spans="1:61" ht="15.9" customHeight="1" x14ac:dyDescent="0.3">
      <c r="A260" s="36">
        <v>323</v>
      </c>
      <c r="B260" s="36">
        <v>256</v>
      </c>
      <c r="C260" s="1"/>
      <c r="D260" s="36"/>
      <c r="E260" s="36">
        <v>1910</v>
      </c>
      <c r="F260" s="43">
        <v>2.0775462962962964E-2</v>
      </c>
      <c r="G260" s="42" t="s">
        <v>365</v>
      </c>
      <c r="H260" s="42" t="s">
        <v>527</v>
      </c>
      <c r="I260" s="36" t="s">
        <v>76</v>
      </c>
      <c r="J260" s="36" t="s">
        <v>55</v>
      </c>
      <c r="K260" s="36">
        <v>3</v>
      </c>
      <c r="L260" s="36" t="s">
        <v>0</v>
      </c>
      <c r="M260" s="11"/>
      <c r="N260" s="11"/>
      <c r="O260" s="11"/>
      <c r="P260" s="11"/>
      <c r="Q260" s="11"/>
      <c r="R260" s="11"/>
      <c r="S260" s="11">
        <f>$B260</f>
        <v>256</v>
      </c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</row>
    <row r="261" spans="1:61" ht="15.9" customHeight="1" x14ac:dyDescent="0.3">
      <c r="A261" s="36">
        <v>324</v>
      </c>
      <c r="B261" s="36">
        <v>257</v>
      </c>
      <c r="C261" s="1">
        <v>78</v>
      </c>
      <c r="D261" s="36">
        <v>173</v>
      </c>
      <c r="E261" s="36">
        <v>1347</v>
      </c>
      <c r="F261" s="43">
        <v>2.0810185185185185E-2</v>
      </c>
      <c r="G261" s="42" t="s">
        <v>629</v>
      </c>
      <c r="H261" s="42" t="s">
        <v>630</v>
      </c>
      <c r="I261" s="36" t="s">
        <v>331</v>
      </c>
      <c r="J261" s="36" t="s">
        <v>34</v>
      </c>
      <c r="K261" s="36">
        <v>2</v>
      </c>
      <c r="L261" s="36" t="s">
        <v>0</v>
      </c>
      <c r="M261" s="11"/>
      <c r="N261" s="11"/>
      <c r="O261" s="11">
        <f>$B261</f>
        <v>257</v>
      </c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L261" s="11"/>
      <c r="AM261" s="11"/>
      <c r="AN261" s="11">
        <f>$D261</f>
        <v>173</v>
      </c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</row>
    <row r="262" spans="1:61" ht="15.9" customHeight="1" x14ac:dyDescent="0.3">
      <c r="A262" s="36">
        <v>325</v>
      </c>
      <c r="B262" s="36">
        <v>258</v>
      </c>
      <c r="C262" s="1">
        <v>30</v>
      </c>
      <c r="D262" s="36">
        <v>174</v>
      </c>
      <c r="E262" s="36">
        <v>256</v>
      </c>
      <c r="F262" s="43">
        <v>2.0821759259259259E-2</v>
      </c>
      <c r="G262" s="42" t="s">
        <v>631</v>
      </c>
      <c r="H262" s="42" t="s">
        <v>632</v>
      </c>
      <c r="I262" s="36" t="s">
        <v>442</v>
      </c>
      <c r="J262" s="36" t="s">
        <v>27</v>
      </c>
      <c r="K262" s="36">
        <v>1</v>
      </c>
      <c r="L262" s="36" t="s">
        <v>0</v>
      </c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>
        <f>$B262</f>
        <v>258</v>
      </c>
      <c r="AI262" s="11"/>
      <c r="AJ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>
        <f>$D262</f>
        <v>174</v>
      </c>
      <c r="BH262" s="11"/>
      <c r="BI262" s="11"/>
    </row>
    <row r="263" spans="1:61" ht="15.9" customHeight="1" x14ac:dyDescent="0.3">
      <c r="A263" s="36">
        <v>327</v>
      </c>
      <c r="B263" s="36">
        <v>259</v>
      </c>
      <c r="C263" s="1">
        <v>31</v>
      </c>
      <c r="D263" s="36">
        <v>175</v>
      </c>
      <c r="E263" s="36">
        <v>1255</v>
      </c>
      <c r="F263" s="43">
        <v>2.0833333333333332E-2</v>
      </c>
      <c r="G263" s="42" t="s">
        <v>633</v>
      </c>
      <c r="H263" s="42" t="s">
        <v>634</v>
      </c>
      <c r="I263" s="36" t="s">
        <v>442</v>
      </c>
      <c r="J263" s="36" t="s">
        <v>26</v>
      </c>
      <c r="K263" s="36">
        <v>1</v>
      </c>
      <c r="L263" s="36" t="s">
        <v>0</v>
      </c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>
        <f>$B263</f>
        <v>259</v>
      </c>
      <c r="AD263" s="11"/>
      <c r="AE263" s="11"/>
      <c r="AF263" s="11"/>
      <c r="AG263" s="11"/>
      <c r="AH263" s="11"/>
      <c r="AI263" s="11"/>
      <c r="AJ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>
        <f>$D263</f>
        <v>175</v>
      </c>
      <c r="BC263" s="11"/>
      <c r="BD263" s="11"/>
      <c r="BE263" s="11"/>
      <c r="BF263" s="11"/>
      <c r="BG263" s="11"/>
      <c r="BH263" s="11"/>
      <c r="BI263" s="11"/>
    </row>
    <row r="264" spans="1:61" ht="15.9" customHeight="1" x14ac:dyDescent="0.3">
      <c r="A264" s="36">
        <v>329</v>
      </c>
      <c r="B264" s="36">
        <v>260</v>
      </c>
      <c r="C264" s="1"/>
      <c r="D264" s="36"/>
      <c r="E264" s="36">
        <v>1321</v>
      </c>
      <c r="F264" s="43">
        <v>2.0856481481481483E-2</v>
      </c>
      <c r="G264" s="42" t="s">
        <v>528</v>
      </c>
      <c r="H264" s="42" t="s">
        <v>529</v>
      </c>
      <c r="I264" s="36" t="s">
        <v>76</v>
      </c>
      <c r="J264" s="36" t="s">
        <v>26</v>
      </c>
      <c r="K264" s="36">
        <v>1</v>
      </c>
      <c r="L264" s="36" t="s">
        <v>0</v>
      </c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>
        <f>$B264</f>
        <v>260</v>
      </c>
      <c r="AD264" s="11"/>
      <c r="AE264" s="11"/>
      <c r="AF264" s="11"/>
      <c r="AG264" s="11"/>
      <c r="AH264" s="11"/>
      <c r="AI264" s="11"/>
      <c r="AJ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</row>
    <row r="265" spans="1:61" ht="15.9" customHeight="1" x14ac:dyDescent="0.3">
      <c r="A265" s="36">
        <v>330</v>
      </c>
      <c r="B265" s="36">
        <v>261</v>
      </c>
      <c r="C265" s="1">
        <v>66</v>
      </c>
      <c r="D265" s="36">
        <v>176</v>
      </c>
      <c r="E265" s="36">
        <v>2006</v>
      </c>
      <c r="F265" s="43">
        <v>2.087962962962963E-2</v>
      </c>
      <c r="G265" s="42" t="s">
        <v>238</v>
      </c>
      <c r="H265" s="42" t="s">
        <v>635</v>
      </c>
      <c r="I265" s="36" t="s">
        <v>397</v>
      </c>
      <c r="J265" s="36" t="s">
        <v>71</v>
      </c>
      <c r="K265" s="36">
        <v>3</v>
      </c>
      <c r="L265" s="36" t="s">
        <v>0</v>
      </c>
      <c r="M265" s="11"/>
      <c r="N265" s="11"/>
      <c r="O265" s="11"/>
      <c r="P265" s="11"/>
      <c r="Q265" s="11">
        <f>$B265</f>
        <v>261</v>
      </c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L265" s="11"/>
      <c r="AM265" s="11"/>
      <c r="AN265" s="11"/>
      <c r="AO265" s="11"/>
      <c r="AP265" s="11">
        <f>$D265</f>
        <v>176</v>
      </c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</row>
    <row r="266" spans="1:61" ht="15.9" customHeight="1" x14ac:dyDescent="0.3">
      <c r="A266" s="36">
        <v>331</v>
      </c>
      <c r="B266" s="36">
        <v>262</v>
      </c>
      <c r="C266" s="1">
        <v>79</v>
      </c>
      <c r="D266" s="36">
        <v>177</v>
      </c>
      <c r="E266" s="36">
        <v>2125</v>
      </c>
      <c r="F266" s="43">
        <v>2.087962962962963E-2</v>
      </c>
      <c r="G266" s="42" t="s">
        <v>248</v>
      </c>
      <c r="H266" s="42" t="s">
        <v>92</v>
      </c>
      <c r="I266" s="36" t="s">
        <v>331</v>
      </c>
      <c r="J266" s="36" t="s">
        <v>479</v>
      </c>
      <c r="K266" s="36">
        <v>3</v>
      </c>
      <c r="L266" s="36" t="s">
        <v>0</v>
      </c>
      <c r="M266" s="11"/>
      <c r="N266" s="11"/>
      <c r="O266" s="11"/>
      <c r="P266" s="11"/>
      <c r="Q266" s="11"/>
      <c r="R266" s="11"/>
      <c r="S266" s="11"/>
      <c r="T266" s="11"/>
      <c r="U266" s="11"/>
      <c r="V266" s="11">
        <f>$B266</f>
        <v>262</v>
      </c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>
        <f>$D266</f>
        <v>177</v>
      </c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</row>
    <row r="267" spans="1:61" ht="15.9" customHeight="1" x14ac:dyDescent="0.3">
      <c r="A267" s="36">
        <v>332</v>
      </c>
      <c r="B267" s="36">
        <v>263</v>
      </c>
      <c r="C267" s="1"/>
      <c r="D267" s="36"/>
      <c r="E267" s="36">
        <v>887</v>
      </c>
      <c r="F267" s="43">
        <v>2.0891203703703703E-2</v>
      </c>
      <c r="G267" s="42" t="s">
        <v>306</v>
      </c>
      <c r="H267" s="42" t="s">
        <v>307</v>
      </c>
      <c r="I267" s="36" t="s">
        <v>76</v>
      </c>
      <c r="J267" s="36" t="s">
        <v>65</v>
      </c>
      <c r="K267" s="36">
        <v>1</v>
      </c>
      <c r="L267" s="36" t="s">
        <v>0</v>
      </c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>
        <f>$B267</f>
        <v>263</v>
      </c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</row>
    <row r="268" spans="1:61" ht="15.9" customHeight="1" x14ac:dyDescent="0.3">
      <c r="A268" s="36">
        <v>334</v>
      </c>
      <c r="B268" s="36">
        <v>264</v>
      </c>
      <c r="C268" s="1">
        <v>67</v>
      </c>
      <c r="D268" s="36">
        <v>178</v>
      </c>
      <c r="E268" s="36">
        <v>1121</v>
      </c>
      <c r="F268" s="43">
        <v>2.0937500000000001E-2</v>
      </c>
      <c r="G268" s="42" t="s">
        <v>433</v>
      </c>
      <c r="H268" s="42" t="s">
        <v>226</v>
      </c>
      <c r="I268" s="36" t="s">
        <v>397</v>
      </c>
      <c r="J268" s="36" t="s">
        <v>35</v>
      </c>
      <c r="K268" s="36">
        <v>2</v>
      </c>
      <c r="L268" s="36" t="s">
        <v>0</v>
      </c>
      <c r="M268" s="11"/>
      <c r="N268" s="11"/>
      <c r="O268" s="11"/>
      <c r="P268" s="11"/>
      <c r="Q268" s="11"/>
      <c r="R268" s="11"/>
      <c r="S268" s="11"/>
      <c r="T268" s="11">
        <f>$B268</f>
        <v>264</v>
      </c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L268" s="11"/>
      <c r="AM268" s="11"/>
      <c r="AN268" s="11"/>
      <c r="AO268" s="11"/>
      <c r="AP268" s="11"/>
      <c r="AQ268" s="11"/>
      <c r="AR268" s="11"/>
      <c r="AS268" s="11">
        <f>$D268</f>
        <v>178</v>
      </c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</row>
    <row r="269" spans="1:61" ht="15.9" customHeight="1" x14ac:dyDescent="0.3">
      <c r="A269" s="36">
        <v>336</v>
      </c>
      <c r="B269" s="36">
        <v>265</v>
      </c>
      <c r="C269" s="1">
        <v>32</v>
      </c>
      <c r="D269" s="36">
        <v>179</v>
      </c>
      <c r="E269" s="36">
        <v>41</v>
      </c>
      <c r="F269" s="43">
        <v>2.0960648148148148E-2</v>
      </c>
      <c r="G269" s="42" t="s">
        <v>89</v>
      </c>
      <c r="H269" s="42" t="s">
        <v>312</v>
      </c>
      <c r="I269" s="36" t="s">
        <v>442</v>
      </c>
      <c r="J269" s="36" t="s">
        <v>38</v>
      </c>
      <c r="K269" s="36">
        <v>1</v>
      </c>
      <c r="L269" s="36" t="s">
        <v>0</v>
      </c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>
        <f>$B269</f>
        <v>265</v>
      </c>
      <c r="AE269" s="11"/>
      <c r="AF269" s="11"/>
      <c r="AG269" s="11"/>
      <c r="AH269" s="11"/>
      <c r="AI269" s="11"/>
      <c r="AJ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>
        <f>$D269</f>
        <v>179</v>
      </c>
      <c r="BD269" s="11"/>
      <c r="BE269" s="11"/>
      <c r="BF269" s="11"/>
      <c r="BG269" s="11"/>
      <c r="BH269" s="11"/>
      <c r="BI269" s="11"/>
    </row>
    <row r="270" spans="1:61" ht="15.9" customHeight="1" x14ac:dyDescent="0.3">
      <c r="A270" s="36">
        <v>342</v>
      </c>
      <c r="B270" s="36">
        <v>266</v>
      </c>
      <c r="C270" s="1">
        <v>68</v>
      </c>
      <c r="D270" s="36">
        <v>180</v>
      </c>
      <c r="E270" s="36">
        <v>611</v>
      </c>
      <c r="F270" s="43">
        <v>2.1134259259259259E-2</v>
      </c>
      <c r="G270" s="42" t="s">
        <v>89</v>
      </c>
      <c r="H270" s="42" t="s">
        <v>392</v>
      </c>
      <c r="I270" s="36" t="s">
        <v>397</v>
      </c>
      <c r="J270" s="36" t="s">
        <v>36</v>
      </c>
      <c r="K270" s="36">
        <v>1</v>
      </c>
      <c r="L270" s="36" t="s">
        <v>0</v>
      </c>
      <c r="M270" s="11"/>
      <c r="N270" s="11"/>
      <c r="O270" s="11"/>
      <c r="P270" s="11"/>
      <c r="Q270" s="11"/>
      <c r="R270" s="11"/>
      <c r="S270" s="11"/>
      <c r="T270" s="11"/>
      <c r="U270" s="11">
        <f>$B270</f>
        <v>266</v>
      </c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L270" s="11"/>
      <c r="AM270" s="11"/>
      <c r="AN270" s="11"/>
      <c r="AO270" s="11"/>
      <c r="AP270" s="11"/>
      <c r="AQ270" s="11"/>
      <c r="AR270" s="11"/>
      <c r="AS270" s="11"/>
      <c r="AT270" s="11">
        <f>$D270</f>
        <v>180</v>
      </c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</row>
    <row r="271" spans="1:61" ht="15.9" customHeight="1" x14ac:dyDescent="0.3">
      <c r="A271" s="36">
        <v>344</v>
      </c>
      <c r="B271" s="36">
        <v>267</v>
      </c>
      <c r="C271" s="1">
        <v>33</v>
      </c>
      <c r="D271" s="36">
        <v>181</v>
      </c>
      <c r="E271" s="36">
        <v>626</v>
      </c>
      <c r="F271" s="43">
        <v>2.1157407407407406E-2</v>
      </c>
      <c r="G271" s="42" t="s">
        <v>258</v>
      </c>
      <c r="H271" s="42" t="s">
        <v>457</v>
      </c>
      <c r="I271" s="36" t="s">
        <v>442</v>
      </c>
      <c r="J271" s="36" t="s">
        <v>36</v>
      </c>
      <c r="K271" s="36">
        <v>1</v>
      </c>
      <c r="L271" s="36" t="s">
        <v>0</v>
      </c>
      <c r="M271" s="11"/>
      <c r="N271" s="11"/>
      <c r="O271" s="11"/>
      <c r="P271" s="11"/>
      <c r="Q271" s="11"/>
      <c r="R271" s="11"/>
      <c r="S271" s="11"/>
      <c r="T271" s="11"/>
      <c r="U271" s="11">
        <f>$B271</f>
        <v>267</v>
      </c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L271" s="11"/>
      <c r="AM271" s="11"/>
      <c r="AN271" s="11"/>
      <c r="AO271" s="11"/>
      <c r="AP271" s="11"/>
      <c r="AQ271" s="11"/>
      <c r="AR271" s="11"/>
      <c r="AS271" s="11"/>
      <c r="AT271" s="11">
        <f>$D271</f>
        <v>181</v>
      </c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</row>
    <row r="272" spans="1:61" ht="15.9" customHeight="1" x14ac:dyDescent="0.3">
      <c r="A272" s="36">
        <v>348</v>
      </c>
      <c r="B272" s="36">
        <v>268</v>
      </c>
      <c r="C272" s="1">
        <v>69</v>
      </c>
      <c r="D272" s="36">
        <v>182</v>
      </c>
      <c r="E272" s="36">
        <v>2344</v>
      </c>
      <c r="F272" s="43">
        <v>2.1250000000000002E-2</v>
      </c>
      <c r="G272" s="42" t="s">
        <v>636</v>
      </c>
      <c r="H272" s="42" t="s">
        <v>637</v>
      </c>
      <c r="I272" s="36" t="s">
        <v>397</v>
      </c>
      <c r="J272" s="36" t="s">
        <v>67</v>
      </c>
      <c r="K272" s="36">
        <v>3</v>
      </c>
      <c r="L272" s="36" t="s">
        <v>0</v>
      </c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>
        <f>$B272</f>
        <v>268</v>
      </c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>
        <f>$D272</f>
        <v>182</v>
      </c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</row>
    <row r="273" spans="1:61" ht="15.9" customHeight="1" x14ac:dyDescent="0.3">
      <c r="A273" s="36">
        <v>350</v>
      </c>
      <c r="B273" s="36">
        <v>269</v>
      </c>
      <c r="C273" s="1"/>
      <c r="D273" s="36"/>
      <c r="E273" s="36">
        <v>1096</v>
      </c>
      <c r="F273" s="43">
        <v>2.1273148148148149E-2</v>
      </c>
      <c r="G273" s="42" t="s">
        <v>320</v>
      </c>
      <c r="H273" s="42" t="s">
        <v>321</v>
      </c>
      <c r="I273" s="36" t="s">
        <v>76</v>
      </c>
      <c r="J273" s="36" t="s">
        <v>35</v>
      </c>
      <c r="K273" s="36">
        <v>2</v>
      </c>
      <c r="L273" s="36" t="s">
        <v>0</v>
      </c>
      <c r="M273" s="11"/>
      <c r="N273" s="11"/>
      <c r="O273" s="11"/>
      <c r="P273" s="11"/>
      <c r="Q273" s="11"/>
      <c r="R273" s="11"/>
      <c r="S273" s="11"/>
      <c r="T273" s="11">
        <f>$B273</f>
        <v>269</v>
      </c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</row>
    <row r="274" spans="1:61" ht="15.9" customHeight="1" x14ac:dyDescent="0.3">
      <c r="A274" s="36">
        <v>352</v>
      </c>
      <c r="B274" s="36">
        <v>270</v>
      </c>
      <c r="C274" s="1">
        <v>80</v>
      </c>
      <c r="D274" s="36">
        <v>183</v>
      </c>
      <c r="E274" s="36">
        <v>681</v>
      </c>
      <c r="F274" s="43">
        <v>2.1273148148148149E-2</v>
      </c>
      <c r="G274" s="42" t="s">
        <v>263</v>
      </c>
      <c r="H274" s="42" t="s">
        <v>638</v>
      </c>
      <c r="I274" s="36" t="s">
        <v>331</v>
      </c>
      <c r="J274" s="36" t="s">
        <v>36</v>
      </c>
      <c r="K274" s="36">
        <v>1</v>
      </c>
      <c r="L274" s="36" t="s">
        <v>0</v>
      </c>
      <c r="M274" s="11"/>
      <c r="N274" s="11"/>
      <c r="O274" s="11"/>
      <c r="P274" s="11"/>
      <c r="Q274" s="11"/>
      <c r="R274" s="11"/>
      <c r="S274" s="11"/>
      <c r="T274" s="11"/>
      <c r="U274" s="11">
        <f>$B274</f>
        <v>270</v>
      </c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L274" s="11"/>
      <c r="AM274" s="11"/>
      <c r="AN274" s="11"/>
      <c r="AO274" s="11"/>
      <c r="AP274" s="11"/>
      <c r="AQ274" s="11"/>
      <c r="AR274" s="11"/>
      <c r="AS274" s="11"/>
      <c r="AT274" s="11">
        <f>$D274</f>
        <v>183</v>
      </c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</row>
    <row r="275" spans="1:61" ht="15.9" customHeight="1" x14ac:dyDescent="0.3">
      <c r="A275" s="36">
        <v>353</v>
      </c>
      <c r="B275" s="36">
        <v>271</v>
      </c>
      <c r="C275" s="1">
        <v>70</v>
      </c>
      <c r="D275" s="36">
        <v>184</v>
      </c>
      <c r="E275" s="36">
        <v>1878</v>
      </c>
      <c r="F275" s="43">
        <v>2.1284722222222222E-2</v>
      </c>
      <c r="G275" s="42" t="s">
        <v>391</v>
      </c>
      <c r="H275" s="42" t="s">
        <v>198</v>
      </c>
      <c r="I275" s="36" t="s">
        <v>397</v>
      </c>
      <c r="J275" s="36" t="s">
        <v>23</v>
      </c>
      <c r="K275" s="36">
        <v>3</v>
      </c>
      <c r="L275" s="36" t="s">
        <v>0</v>
      </c>
      <c r="M275" s="11"/>
      <c r="N275" s="11">
        <f>$B275</f>
        <v>271</v>
      </c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L275" s="11"/>
      <c r="AM275" s="11">
        <f>$D275</f>
        <v>184</v>
      </c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</row>
    <row r="276" spans="1:61" ht="15.9" customHeight="1" x14ac:dyDescent="0.3">
      <c r="A276" s="36">
        <v>356</v>
      </c>
      <c r="B276" s="36">
        <v>272</v>
      </c>
      <c r="C276" s="1">
        <v>71</v>
      </c>
      <c r="D276" s="36">
        <v>185</v>
      </c>
      <c r="E276" s="36">
        <v>1633</v>
      </c>
      <c r="F276" s="43">
        <v>2.1400462962962961E-2</v>
      </c>
      <c r="G276" s="42" t="s">
        <v>639</v>
      </c>
      <c r="H276" s="42" t="s">
        <v>640</v>
      </c>
      <c r="I276" s="36" t="s">
        <v>397</v>
      </c>
      <c r="J276" s="36" t="s">
        <v>33</v>
      </c>
      <c r="K276" s="36">
        <v>2</v>
      </c>
      <c r="L276" s="36" t="s">
        <v>0</v>
      </c>
      <c r="M276" s="11">
        <f>$B276</f>
        <v>272</v>
      </c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L276" s="11">
        <f>$D276</f>
        <v>185</v>
      </c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</row>
    <row r="277" spans="1:61" ht="15.9" customHeight="1" x14ac:dyDescent="0.3">
      <c r="A277" s="36">
        <v>359</v>
      </c>
      <c r="B277" s="36">
        <v>273</v>
      </c>
      <c r="C277" s="1">
        <v>81</v>
      </c>
      <c r="D277" s="36">
        <v>186</v>
      </c>
      <c r="E277" s="36">
        <v>1922</v>
      </c>
      <c r="F277" s="43">
        <v>2.1469907407407406E-2</v>
      </c>
      <c r="G277" s="42" t="s">
        <v>641</v>
      </c>
      <c r="H277" s="42" t="s">
        <v>539</v>
      </c>
      <c r="I277" s="36" t="s">
        <v>331</v>
      </c>
      <c r="J277" s="36" t="s">
        <v>52</v>
      </c>
      <c r="K277" s="36">
        <v>3</v>
      </c>
      <c r="L277" s="36" t="s">
        <v>0</v>
      </c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>
        <f>$B277</f>
        <v>273</v>
      </c>
      <c r="AF277" s="11"/>
      <c r="AG277" s="11"/>
      <c r="AH277" s="11"/>
      <c r="AI277" s="11"/>
      <c r="AJ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>
        <f>$D277</f>
        <v>186</v>
      </c>
      <c r="BE277" s="11"/>
      <c r="BF277" s="11"/>
      <c r="BG277" s="11"/>
      <c r="BH277" s="11"/>
      <c r="BI277" s="11"/>
    </row>
    <row r="278" spans="1:61" ht="15.9" customHeight="1" x14ac:dyDescent="0.3">
      <c r="A278" s="36">
        <v>360</v>
      </c>
      <c r="B278" s="36">
        <v>274</v>
      </c>
      <c r="C278" s="1">
        <v>3</v>
      </c>
      <c r="D278" s="36">
        <v>187</v>
      </c>
      <c r="E278" s="36">
        <v>277</v>
      </c>
      <c r="F278" s="43">
        <v>2.1493055555555557E-2</v>
      </c>
      <c r="G278" s="42" t="s">
        <v>462</v>
      </c>
      <c r="H278" s="42" t="s">
        <v>642</v>
      </c>
      <c r="I278" s="36" t="s">
        <v>468</v>
      </c>
      <c r="J278" s="36" t="s">
        <v>27</v>
      </c>
      <c r="K278" s="36">
        <v>1</v>
      </c>
      <c r="L278" s="36" t="s">
        <v>0</v>
      </c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>
        <f>$B278</f>
        <v>274</v>
      </c>
      <c r="AI278" s="11"/>
      <c r="AJ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>
        <f>$D278</f>
        <v>187</v>
      </c>
      <c r="BH278" s="11"/>
      <c r="BI278" s="11"/>
    </row>
    <row r="279" spans="1:61" ht="15.9" customHeight="1" x14ac:dyDescent="0.3">
      <c r="A279" s="36">
        <v>362</v>
      </c>
      <c r="B279" s="36">
        <v>275</v>
      </c>
      <c r="C279" s="1">
        <v>34</v>
      </c>
      <c r="D279" s="36">
        <v>188</v>
      </c>
      <c r="E279" s="36">
        <v>2384</v>
      </c>
      <c r="F279" s="43">
        <v>2.1562499999999998E-2</v>
      </c>
      <c r="G279" s="42" t="s">
        <v>415</v>
      </c>
      <c r="H279" s="42" t="s">
        <v>643</v>
      </c>
      <c r="I279" s="36" t="s">
        <v>442</v>
      </c>
      <c r="J279" s="36" t="s">
        <v>479</v>
      </c>
      <c r="K279" s="36">
        <v>3</v>
      </c>
      <c r="L279" s="36" t="s">
        <v>0</v>
      </c>
      <c r="M279" s="11"/>
      <c r="N279" s="11"/>
      <c r="O279" s="11"/>
      <c r="P279" s="11"/>
      <c r="Q279" s="11"/>
      <c r="R279" s="11"/>
      <c r="S279" s="11"/>
      <c r="T279" s="11"/>
      <c r="U279" s="11"/>
      <c r="V279" s="11">
        <f>$B279</f>
        <v>275</v>
      </c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>
        <f>$D279</f>
        <v>188</v>
      </c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</row>
    <row r="280" spans="1:61" ht="15.9" customHeight="1" x14ac:dyDescent="0.3">
      <c r="A280" s="36">
        <v>363</v>
      </c>
      <c r="B280" s="36">
        <v>276</v>
      </c>
      <c r="C280" s="1"/>
      <c r="D280" s="36"/>
      <c r="E280" s="36">
        <v>1324</v>
      </c>
      <c r="F280" s="43">
        <v>2.1597222222222223E-2</v>
      </c>
      <c r="G280" s="42" t="s">
        <v>212</v>
      </c>
      <c r="H280" s="42" t="s">
        <v>219</v>
      </c>
      <c r="I280" s="36" t="s">
        <v>76</v>
      </c>
      <c r="J280" s="36" t="s">
        <v>26</v>
      </c>
      <c r="K280" s="36">
        <v>1</v>
      </c>
      <c r="L280" s="36" t="s">
        <v>0</v>
      </c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>
        <f>$B280</f>
        <v>276</v>
      </c>
      <c r="AD280" s="11"/>
      <c r="AE280" s="11"/>
      <c r="AF280" s="11"/>
      <c r="AG280" s="11"/>
      <c r="AH280" s="11"/>
      <c r="AI280" s="11"/>
      <c r="AJ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</row>
    <row r="281" spans="1:61" ht="15.9" customHeight="1" x14ac:dyDescent="0.3">
      <c r="A281" s="36">
        <v>365</v>
      </c>
      <c r="B281" s="36">
        <v>277</v>
      </c>
      <c r="C281" s="1">
        <v>82</v>
      </c>
      <c r="D281" s="36">
        <v>189</v>
      </c>
      <c r="E281" s="36">
        <v>455</v>
      </c>
      <c r="F281" s="43">
        <v>2.1666666666666667E-2</v>
      </c>
      <c r="G281" s="42" t="s">
        <v>384</v>
      </c>
      <c r="H281" s="42" t="s">
        <v>232</v>
      </c>
      <c r="I281" s="36" t="s">
        <v>331</v>
      </c>
      <c r="J281" s="36" t="s">
        <v>25</v>
      </c>
      <c r="K281" s="36">
        <v>2</v>
      </c>
      <c r="L281" s="36" t="s">
        <v>0</v>
      </c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>
        <f>$B281</f>
        <v>277</v>
      </c>
      <c r="AC281" s="11"/>
      <c r="AD281" s="11"/>
      <c r="AE281" s="11"/>
      <c r="AF281" s="11"/>
      <c r="AG281" s="11"/>
      <c r="AH281" s="11"/>
      <c r="AI281" s="11"/>
      <c r="AJ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>
        <f>$D281</f>
        <v>189</v>
      </c>
      <c r="BB281" s="11"/>
      <c r="BC281" s="11"/>
      <c r="BD281" s="11"/>
      <c r="BE281" s="11"/>
      <c r="BF281" s="11"/>
      <c r="BG281" s="11"/>
      <c r="BH281" s="11"/>
      <c r="BI281" s="11"/>
    </row>
    <row r="282" spans="1:61" ht="15.9" customHeight="1" x14ac:dyDescent="0.3">
      <c r="A282" s="36">
        <v>368</v>
      </c>
      <c r="B282" s="36">
        <v>278</v>
      </c>
      <c r="C282" s="1"/>
      <c r="D282" s="36"/>
      <c r="E282" s="36">
        <v>1902</v>
      </c>
      <c r="F282" s="43">
        <v>2.1747685185185186E-2</v>
      </c>
      <c r="G282" s="42" t="s">
        <v>270</v>
      </c>
      <c r="H282" s="42" t="s">
        <v>318</v>
      </c>
      <c r="I282" s="36" t="s">
        <v>76</v>
      </c>
      <c r="J282" s="36" t="s">
        <v>55</v>
      </c>
      <c r="K282" s="36">
        <v>3</v>
      </c>
      <c r="L282" s="36" t="s">
        <v>0</v>
      </c>
      <c r="M282" s="11"/>
      <c r="N282" s="11"/>
      <c r="O282" s="11"/>
      <c r="P282" s="11"/>
      <c r="Q282" s="11"/>
      <c r="R282" s="11"/>
      <c r="S282" s="11">
        <f>$B282</f>
        <v>278</v>
      </c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</row>
    <row r="283" spans="1:61" ht="15.9" customHeight="1" x14ac:dyDescent="0.3">
      <c r="A283" s="36">
        <v>369</v>
      </c>
      <c r="B283" s="36">
        <v>279</v>
      </c>
      <c r="C283" s="1"/>
      <c r="D283" s="36"/>
      <c r="E283" s="36">
        <v>2083</v>
      </c>
      <c r="F283" s="43">
        <v>2.1759259259259259E-2</v>
      </c>
      <c r="G283" s="42" t="s">
        <v>382</v>
      </c>
      <c r="H283" s="42" t="s">
        <v>530</v>
      </c>
      <c r="I283" s="36" t="s">
        <v>76</v>
      </c>
      <c r="J283" s="36" t="s">
        <v>480</v>
      </c>
      <c r="K283" s="36">
        <v>3</v>
      </c>
      <c r="L283" s="36" t="s">
        <v>0</v>
      </c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>
        <f>$B283</f>
        <v>279</v>
      </c>
      <c r="AG283" s="11"/>
      <c r="AH283" s="11"/>
      <c r="AI283" s="11"/>
      <c r="AJ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</row>
    <row r="284" spans="1:61" ht="15.9" customHeight="1" x14ac:dyDescent="0.3">
      <c r="A284" s="36">
        <v>370</v>
      </c>
      <c r="B284" s="36">
        <v>280</v>
      </c>
      <c r="C284" s="1">
        <v>35</v>
      </c>
      <c r="D284" s="36">
        <v>190</v>
      </c>
      <c r="E284" s="36">
        <v>1516</v>
      </c>
      <c r="F284" s="43">
        <v>2.1759259259259259E-2</v>
      </c>
      <c r="G284" s="42" t="s">
        <v>282</v>
      </c>
      <c r="H284" s="42" t="s">
        <v>458</v>
      </c>
      <c r="I284" s="36" t="s">
        <v>442</v>
      </c>
      <c r="J284" s="36" t="s">
        <v>67</v>
      </c>
      <c r="K284" s="36">
        <v>3</v>
      </c>
      <c r="L284" s="36" t="s">
        <v>0</v>
      </c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>
        <f>$B284</f>
        <v>280</v>
      </c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>
        <f>$D284</f>
        <v>190</v>
      </c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</row>
    <row r="285" spans="1:61" ht="15.9" customHeight="1" x14ac:dyDescent="0.3">
      <c r="A285" s="36">
        <v>372</v>
      </c>
      <c r="B285" s="36">
        <v>281</v>
      </c>
      <c r="C285" s="1">
        <v>72</v>
      </c>
      <c r="D285" s="36">
        <v>191</v>
      </c>
      <c r="E285" s="36">
        <v>2064</v>
      </c>
      <c r="F285" s="43">
        <v>2.1851851851851851E-2</v>
      </c>
      <c r="G285" s="42" t="s">
        <v>644</v>
      </c>
      <c r="H285" s="42" t="s">
        <v>645</v>
      </c>
      <c r="I285" s="36" t="s">
        <v>397</v>
      </c>
      <c r="J285" s="36" t="s">
        <v>479</v>
      </c>
      <c r="K285" s="36">
        <v>3</v>
      </c>
      <c r="L285" s="36" t="s">
        <v>0</v>
      </c>
      <c r="M285" s="11"/>
      <c r="N285" s="11"/>
      <c r="O285" s="11"/>
      <c r="P285" s="11"/>
      <c r="Q285" s="11"/>
      <c r="R285" s="11"/>
      <c r="S285" s="11"/>
      <c r="T285" s="11"/>
      <c r="U285" s="11"/>
      <c r="V285" s="11">
        <f>$B285</f>
        <v>281</v>
      </c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>
        <f>$D285</f>
        <v>191</v>
      </c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</row>
    <row r="286" spans="1:61" ht="15.9" customHeight="1" x14ac:dyDescent="0.3">
      <c r="A286" s="36">
        <v>376</v>
      </c>
      <c r="B286" s="36">
        <v>282</v>
      </c>
      <c r="C286" s="1">
        <v>83</v>
      </c>
      <c r="D286" s="36">
        <v>192</v>
      </c>
      <c r="E286" s="36">
        <v>1601</v>
      </c>
      <c r="F286" s="43">
        <v>2.1967592592592594E-2</v>
      </c>
      <c r="G286" s="42" t="s">
        <v>311</v>
      </c>
      <c r="H286" s="42" t="s">
        <v>149</v>
      </c>
      <c r="I286" s="36" t="s">
        <v>331</v>
      </c>
      <c r="J286" s="36" t="s">
        <v>59</v>
      </c>
      <c r="K286" s="36">
        <v>3</v>
      </c>
      <c r="L286" s="36" t="s">
        <v>0</v>
      </c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>
        <f>$B286</f>
        <v>282</v>
      </c>
      <c r="AH286" s="11"/>
      <c r="AI286" s="11"/>
      <c r="AJ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>
        <f>$D286</f>
        <v>192</v>
      </c>
      <c r="BG286" s="11"/>
      <c r="BH286" s="11"/>
      <c r="BI286" s="11"/>
    </row>
    <row r="287" spans="1:61" ht="15.9" customHeight="1" x14ac:dyDescent="0.3">
      <c r="A287" s="36">
        <v>380</v>
      </c>
      <c r="B287" s="36">
        <v>283</v>
      </c>
      <c r="C287" s="1">
        <v>73</v>
      </c>
      <c r="D287" s="36">
        <v>193</v>
      </c>
      <c r="E287" s="36">
        <v>1576</v>
      </c>
      <c r="F287" s="43">
        <v>2.2013888888888888E-2</v>
      </c>
      <c r="G287" s="42" t="s">
        <v>280</v>
      </c>
      <c r="H287" s="42" t="s">
        <v>440</v>
      </c>
      <c r="I287" s="36" t="s">
        <v>397</v>
      </c>
      <c r="J287" s="36" t="s">
        <v>59</v>
      </c>
      <c r="K287" s="36">
        <v>3</v>
      </c>
      <c r="L287" s="36" t="s">
        <v>0</v>
      </c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>
        <f>$B287</f>
        <v>283</v>
      </c>
      <c r="AH287" s="11"/>
      <c r="AI287" s="11"/>
      <c r="AJ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>
        <f>$D287</f>
        <v>193</v>
      </c>
      <c r="BG287" s="11"/>
      <c r="BH287" s="11"/>
      <c r="BI287" s="11"/>
    </row>
    <row r="288" spans="1:61" ht="15.9" customHeight="1" x14ac:dyDescent="0.3">
      <c r="A288" s="36">
        <v>381</v>
      </c>
      <c r="B288" s="36">
        <v>284</v>
      </c>
      <c r="C288" s="1"/>
      <c r="D288" s="36"/>
      <c r="E288" s="36">
        <v>869</v>
      </c>
      <c r="F288" s="43" t="s">
        <v>880</v>
      </c>
      <c r="G288" s="42" t="s">
        <v>263</v>
      </c>
      <c r="H288" s="42" t="s">
        <v>819</v>
      </c>
      <c r="I288" s="36" t="e">
        <v>#N/A</v>
      </c>
      <c r="J288" s="36" t="s">
        <v>70</v>
      </c>
      <c r="K288" s="36">
        <v>2</v>
      </c>
      <c r="L288" s="36" t="s">
        <v>0</v>
      </c>
      <c r="M288" s="11"/>
      <c r="N288" s="11"/>
      <c r="O288" s="11"/>
      <c r="P288" s="11">
        <f>$B288</f>
        <v>284</v>
      </c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</row>
    <row r="289" spans="1:61" ht="15.9" customHeight="1" x14ac:dyDescent="0.3">
      <c r="A289" s="36">
        <v>382</v>
      </c>
      <c r="B289" s="36">
        <v>285</v>
      </c>
      <c r="C289" s="1">
        <v>74</v>
      </c>
      <c r="D289" s="36">
        <v>194</v>
      </c>
      <c r="E289" s="36">
        <v>1429</v>
      </c>
      <c r="F289" s="43" t="s">
        <v>822</v>
      </c>
      <c r="G289" s="42" t="s">
        <v>417</v>
      </c>
      <c r="H289" s="42" t="s">
        <v>418</v>
      </c>
      <c r="I289" s="36" t="s">
        <v>397</v>
      </c>
      <c r="J289" s="36" t="s">
        <v>67</v>
      </c>
      <c r="K289" s="36">
        <v>3</v>
      </c>
      <c r="L289" s="36" t="s">
        <v>0</v>
      </c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>
        <f>$B289</f>
        <v>285</v>
      </c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>
        <f>$D289</f>
        <v>194</v>
      </c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</row>
    <row r="290" spans="1:61" ht="15.9" customHeight="1" x14ac:dyDescent="0.3">
      <c r="A290" s="36">
        <v>386</v>
      </c>
      <c r="B290" s="36">
        <v>286</v>
      </c>
      <c r="C290" s="1">
        <v>75</v>
      </c>
      <c r="D290" s="36">
        <v>195</v>
      </c>
      <c r="E290" s="36">
        <v>1379</v>
      </c>
      <c r="F290" s="43" t="s">
        <v>881</v>
      </c>
      <c r="G290" s="42" t="s">
        <v>464</v>
      </c>
      <c r="H290" s="42" t="s">
        <v>646</v>
      </c>
      <c r="I290" s="36" t="s">
        <v>397</v>
      </c>
      <c r="J290" s="36" t="s">
        <v>34</v>
      </c>
      <c r="K290" s="36">
        <v>2</v>
      </c>
      <c r="L290" s="36" t="s">
        <v>0</v>
      </c>
      <c r="M290" s="11"/>
      <c r="N290" s="11"/>
      <c r="O290" s="11">
        <f>$B290</f>
        <v>286</v>
      </c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L290" s="11"/>
      <c r="AM290" s="11"/>
      <c r="AN290" s="11">
        <f>$D290</f>
        <v>195</v>
      </c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</row>
    <row r="291" spans="1:61" ht="15.9" customHeight="1" x14ac:dyDescent="0.3">
      <c r="A291" s="36">
        <v>387</v>
      </c>
      <c r="B291" s="36">
        <v>287</v>
      </c>
      <c r="C291" s="1">
        <v>84</v>
      </c>
      <c r="D291" s="36">
        <v>196</v>
      </c>
      <c r="E291" s="36">
        <v>662</v>
      </c>
      <c r="F291" s="43" t="s">
        <v>882</v>
      </c>
      <c r="G291" s="42" t="s">
        <v>474</v>
      </c>
      <c r="H291" s="42" t="s">
        <v>110</v>
      </c>
      <c r="I291" s="36" t="s">
        <v>331</v>
      </c>
      <c r="J291" s="36" t="s">
        <v>36</v>
      </c>
      <c r="K291" s="36">
        <v>1</v>
      </c>
      <c r="L291" s="36" t="s">
        <v>0</v>
      </c>
      <c r="M291" s="11"/>
      <c r="N291" s="11"/>
      <c r="O291" s="11"/>
      <c r="P291" s="11"/>
      <c r="Q291" s="11"/>
      <c r="R291" s="11"/>
      <c r="S291" s="11"/>
      <c r="T291" s="11"/>
      <c r="U291" s="11">
        <f>$B291</f>
        <v>287</v>
      </c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L291" s="11"/>
      <c r="AM291" s="11"/>
      <c r="AN291" s="11"/>
      <c r="AO291" s="11"/>
      <c r="AP291" s="11"/>
      <c r="AQ291" s="11"/>
      <c r="AR291" s="11"/>
      <c r="AS291" s="11"/>
      <c r="AT291" s="11">
        <f>$D291</f>
        <v>196</v>
      </c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</row>
    <row r="292" spans="1:61" ht="15.9" customHeight="1" x14ac:dyDescent="0.3">
      <c r="A292" s="36">
        <v>391</v>
      </c>
      <c r="B292" s="36">
        <v>288</v>
      </c>
      <c r="C292" s="1">
        <v>4</v>
      </c>
      <c r="D292" s="36">
        <v>197</v>
      </c>
      <c r="E292" s="36">
        <v>236</v>
      </c>
      <c r="F292" s="43" t="s">
        <v>826</v>
      </c>
      <c r="G292" s="42" t="s">
        <v>464</v>
      </c>
      <c r="H292" s="42" t="s">
        <v>647</v>
      </c>
      <c r="I292" s="36" t="s">
        <v>468</v>
      </c>
      <c r="J292" s="36" t="s">
        <v>27</v>
      </c>
      <c r="K292" s="36">
        <v>1</v>
      </c>
      <c r="L292" s="36" t="s">
        <v>0</v>
      </c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>
        <f>$B292</f>
        <v>288</v>
      </c>
      <c r="AI292" s="11"/>
      <c r="AJ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>
        <f>$D292</f>
        <v>197</v>
      </c>
      <c r="BH292" s="11"/>
      <c r="BI292" s="11"/>
    </row>
    <row r="293" spans="1:61" ht="15.9" customHeight="1" x14ac:dyDescent="0.3">
      <c r="A293" s="36">
        <v>392</v>
      </c>
      <c r="B293" s="36">
        <v>289</v>
      </c>
      <c r="C293" s="1">
        <v>76</v>
      </c>
      <c r="D293" s="36">
        <v>198</v>
      </c>
      <c r="E293" s="36">
        <v>620</v>
      </c>
      <c r="F293" s="43" t="s">
        <v>826</v>
      </c>
      <c r="G293" s="42" t="s">
        <v>293</v>
      </c>
      <c r="H293" s="42" t="s">
        <v>648</v>
      </c>
      <c r="I293" s="36" t="s">
        <v>397</v>
      </c>
      <c r="J293" s="36" t="s">
        <v>36</v>
      </c>
      <c r="K293" s="36">
        <v>1</v>
      </c>
      <c r="L293" s="36" t="s">
        <v>0</v>
      </c>
      <c r="M293" s="11"/>
      <c r="N293" s="11"/>
      <c r="O293" s="11"/>
      <c r="P293" s="11"/>
      <c r="Q293" s="11"/>
      <c r="R293" s="11"/>
      <c r="S293" s="11"/>
      <c r="T293" s="11"/>
      <c r="U293" s="11">
        <f>$B293</f>
        <v>289</v>
      </c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L293" s="11"/>
      <c r="AM293" s="11"/>
      <c r="AN293" s="11"/>
      <c r="AO293" s="11"/>
      <c r="AP293" s="11"/>
      <c r="AQ293" s="11"/>
      <c r="AR293" s="11"/>
      <c r="AS293" s="11"/>
      <c r="AT293" s="11">
        <f>$D293</f>
        <v>198</v>
      </c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</row>
    <row r="294" spans="1:61" ht="15.9" customHeight="1" x14ac:dyDescent="0.3">
      <c r="A294" s="36">
        <v>398</v>
      </c>
      <c r="B294" s="36">
        <v>290</v>
      </c>
      <c r="C294" s="1">
        <v>77</v>
      </c>
      <c r="D294" s="36">
        <v>199</v>
      </c>
      <c r="E294" s="36">
        <v>9</v>
      </c>
      <c r="F294" s="43" t="s">
        <v>883</v>
      </c>
      <c r="G294" s="42" t="s">
        <v>423</v>
      </c>
      <c r="H294" s="42" t="s">
        <v>424</v>
      </c>
      <c r="I294" s="36" t="s">
        <v>397</v>
      </c>
      <c r="J294" s="36" t="s">
        <v>38</v>
      </c>
      <c r="K294" s="36">
        <v>1</v>
      </c>
      <c r="L294" s="36" t="s">
        <v>0</v>
      </c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>
        <f>$B294</f>
        <v>290</v>
      </c>
      <c r="AE294" s="11"/>
      <c r="AF294" s="11"/>
      <c r="AG294" s="11"/>
      <c r="AH294" s="11"/>
      <c r="AI294" s="11"/>
      <c r="AJ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>
        <f>$D294</f>
        <v>199</v>
      </c>
      <c r="BD294" s="11"/>
      <c r="BE294" s="11"/>
      <c r="BF294" s="11"/>
      <c r="BG294" s="11"/>
      <c r="BH294" s="11"/>
      <c r="BI294" s="11"/>
    </row>
    <row r="295" spans="1:61" ht="15.9" customHeight="1" x14ac:dyDescent="0.3">
      <c r="A295" s="36">
        <v>399</v>
      </c>
      <c r="B295" s="36">
        <v>291</v>
      </c>
      <c r="C295" s="1">
        <v>85</v>
      </c>
      <c r="D295" s="36">
        <v>200</v>
      </c>
      <c r="E295" s="36">
        <v>1568</v>
      </c>
      <c r="F295" s="43" t="s">
        <v>884</v>
      </c>
      <c r="G295" s="42" t="s">
        <v>432</v>
      </c>
      <c r="H295" s="42" t="s">
        <v>607</v>
      </c>
      <c r="I295" s="36" t="s">
        <v>331</v>
      </c>
      <c r="J295" s="36" t="s">
        <v>59</v>
      </c>
      <c r="K295" s="36">
        <v>3</v>
      </c>
      <c r="L295" s="36" t="s">
        <v>0</v>
      </c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>
        <f>$B295</f>
        <v>291</v>
      </c>
      <c r="AH295" s="11"/>
      <c r="AI295" s="11"/>
      <c r="AJ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>
        <f>$D295</f>
        <v>200</v>
      </c>
      <c r="BG295" s="11"/>
      <c r="BH295" s="11"/>
      <c r="BI295" s="11"/>
    </row>
    <row r="296" spans="1:61" ht="15.9" customHeight="1" x14ac:dyDescent="0.3">
      <c r="A296" s="36">
        <v>400</v>
      </c>
      <c r="B296" s="36">
        <v>292</v>
      </c>
      <c r="C296" s="1">
        <v>36</v>
      </c>
      <c r="D296" s="36">
        <v>201</v>
      </c>
      <c r="E296" s="36">
        <v>1813</v>
      </c>
      <c r="F296" s="43" t="s">
        <v>885</v>
      </c>
      <c r="G296" s="42" t="s">
        <v>254</v>
      </c>
      <c r="H296" s="42" t="s">
        <v>460</v>
      </c>
      <c r="I296" s="36" t="s">
        <v>442</v>
      </c>
      <c r="J296" s="36" t="s">
        <v>61</v>
      </c>
      <c r="K296" s="36">
        <v>3</v>
      </c>
      <c r="L296" s="36" t="s">
        <v>0</v>
      </c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>
        <f>$B296</f>
        <v>292</v>
      </c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>
        <f>$D296</f>
        <v>201</v>
      </c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</row>
    <row r="297" spans="1:61" ht="15.9" customHeight="1" x14ac:dyDescent="0.3">
      <c r="A297" s="36">
        <v>401</v>
      </c>
      <c r="B297" s="36">
        <v>293</v>
      </c>
      <c r="C297" s="1">
        <v>37</v>
      </c>
      <c r="D297" s="36">
        <v>202</v>
      </c>
      <c r="E297" s="36">
        <v>844</v>
      </c>
      <c r="F297" s="43" t="s">
        <v>830</v>
      </c>
      <c r="G297" s="42" t="s">
        <v>311</v>
      </c>
      <c r="H297" s="42" t="s">
        <v>216</v>
      </c>
      <c r="I297" s="36" t="s">
        <v>442</v>
      </c>
      <c r="J297" s="36" t="s">
        <v>70</v>
      </c>
      <c r="K297" s="36">
        <v>2</v>
      </c>
      <c r="L297" s="36" t="s">
        <v>0</v>
      </c>
      <c r="M297" s="11"/>
      <c r="N297" s="11"/>
      <c r="O297" s="11"/>
      <c r="P297" s="11">
        <f>$B297</f>
        <v>293</v>
      </c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L297" s="11"/>
      <c r="AM297" s="11"/>
      <c r="AN297" s="11"/>
      <c r="AO297" s="11">
        <f>$D297</f>
        <v>202</v>
      </c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</row>
    <row r="298" spans="1:61" ht="15.9" customHeight="1" x14ac:dyDescent="0.3">
      <c r="A298" s="36">
        <v>404</v>
      </c>
      <c r="B298" s="36">
        <v>294</v>
      </c>
      <c r="C298" s="1">
        <v>5</v>
      </c>
      <c r="D298" s="36">
        <v>203</v>
      </c>
      <c r="E298" s="36">
        <v>1620</v>
      </c>
      <c r="F298" s="43" t="s">
        <v>832</v>
      </c>
      <c r="G298" s="42" t="s">
        <v>467</v>
      </c>
      <c r="H298" s="42" t="s">
        <v>89</v>
      </c>
      <c r="I298" s="36" t="s">
        <v>468</v>
      </c>
      <c r="J298" s="36" t="s">
        <v>33</v>
      </c>
      <c r="K298" s="36">
        <v>2</v>
      </c>
      <c r="L298" s="36" t="s">
        <v>0</v>
      </c>
      <c r="M298" s="11">
        <f>$B298</f>
        <v>294</v>
      </c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L298" s="11">
        <f>$D298</f>
        <v>203</v>
      </c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</row>
    <row r="299" spans="1:61" ht="15.9" customHeight="1" x14ac:dyDescent="0.3">
      <c r="A299" s="36">
        <v>406</v>
      </c>
      <c r="B299" s="36">
        <v>295</v>
      </c>
      <c r="C299" s="1">
        <v>6</v>
      </c>
      <c r="D299" s="36">
        <v>204</v>
      </c>
      <c r="E299" s="36">
        <v>181</v>
      </c>
      <c r="F299" s="43" t="s">
        <v>886</v>
      </c>
      <c r="G299" s="42" t="s">
        <v>469</v>
      </c>
      <c r="H299" s="42" t="s">
        <v>164</v>
      </c>
      <c r="I299" s="36" t="s">
        <v>468</v>
      </c>
      <c r="J299" s="36" t="s">
        <v>27</v>
      </c>
      <c r="K299" s="36">
        <v>1</v>
      </c>
      <c r="L299" s="36" t="s">
        <v>0</v>
      </c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>
        <f>$B299</f>
        <v>295</v>
      </c>
      <c r="AI299" s="11"/>
      <c r="AJ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>
        <f>$D299</f>
        <v>204</v>
      </c>
      <c r="BH299" s="11"/>
      <c r="BI299" s="11"/>
    </row>
    <row r="300" spans="1:61" ht="15.9" customHeight="1" x14ac:dyDescent="0.3">
      <c r="A300" s="36">
        <v>407</v>
      </c>
      <c r="B300" s="36">
        <v>296</v>
      </c>
      <c r="C300" s="1">
        <v>38</v>
      </c>
      <c r="D300" s="36">
        <v>205</v>
      </c>
      <c r="E300" s="36">
        <v>2068</v>
      </c>
      <c r="F300" s="43" t="s">
        <v>887</v>
      </c>
      <c r="G300" s="42" t="s">
        <v>394</v>
      </c>
      <c r="H300" s="42" t="s">
        <v>431</v>
      </c>
      <c r="I300" s="36" t="s">
        <v>442</v>
      </c>
      <c r="J300" s="36" t="s">
        <v>480</v>
      </c>
      <c r="K300" s="36">
        <v>3</v>
      </c>
      <c r="L300" s="36" t="s">
        <v>0</v>
      </c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>
        <f>$B300</f>
        <v>296</v>
      </c>
      <c r="AG300" s="11"/>
      <c r="AH300" s="11"/>
      <c r="AI300" s="11"/>
      <c r="AJ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>
        <f>$D300</f>
        <v>205</v>
      </c>
      <c r="BF300" s="11"/>
      <c r="BG300" s="11"/>
      <c r="BH300" s="11"/>
      <c r="BI300" s="11"/>
    </row>
    <row r="301" spans="1:61" ht="15.9" customHeight="1" x14ac:dyDescent="0.3">
      <c r="A301" s="36">
        <v>410</v>
      </c>
      <c r="B301" s="36">
        <v>297</v>
      </c>
      <c r="C301" s="1">
        <v>39</v>
      </c>
      <c r="D301" s="36">
        <v>206</v>
      </c>
      <c r="E301" s="36">
        <v>200</v>
      </c>
      <c r="F301" s="43" t="s">
        <v>888</v>
      </c>
      <c r="G301" s="42" t="s">
        <v>598</v>
      </c>
      <c r="H301" s="42" t="s">
        <v>649</v>
      </c>
      <c r="I301" s="36" t="s">
        <v>442</v>
      </c>
      <c r="J301" s="36" t="s">
        <v>27</v>
      </c>
      <c r="K301" s="36">
        <v>1</v>
      </c>
      <c r="L301" s="36" t="s">
        <v>0</v>
      </c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>
        <f>$B301</f>
        <v>297</v>
      </c>
      <c r="AI301" s="11"/>
      <c r="AJ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>
        <f>$D301</f>
        <v>206</v>
      </c>
      <c r="BH301" s="11"/>
      <c r="BI301" s="11"/>
    </row>
    <row r="302" spans="1:61" ht="15.9" customHeight="1" x14ac:dyDescent="0.3">
      <c r="A302" s="36">
        <v>420</v>
      </c>
      <c r="B302" s="36">
        <v>298</v>
      </c>
      <c r="C302" s="1">
        <v>40</v>
      </c>
      <c r="D302" s="36">
        <v>207</v>
      </c>
      <c r="E302" s="36">
        <v>1063</v>
      </c>
      <c r="F302" s="43" t="s">
        <v>840</v>
      </c>
      <c r="G302" s="42" t="s">
        <v>272</v>
      </c>
      <c r="H302" s="42" t="s">
        <v>650</v>
      </c>
      <c r="I302" s="36" t="s">
        <v>442</v>
      </c>
      <c r="J302" s="36" t="s">
        <v>63</v>
      </c>
      <c r="K302" s="36">
        <v>2</v>
      </c>
      <c r="L302" s="36" t="s">
        <v>0</v>
      </c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>
        <f>$B302</f>
        <v>298</v>
      </c>
      <c r="AJ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>
        <f>$D302</f>
        <v>207</v>
      </c>
      <c r="BI302" s="11"/>
    </row>
    <row r="303" spans="1:61" ht="15.9" customHeight="1" x14ac:dyDescent="0.3">
      <c r="A303" s="36">
        <v>424</v>
      </c>
      <c r="B303" s="36">
        <v>299</v>
      </c>
      <c r="C303" s="1">
        <v>78</v>
      </c>
      <c r="D303" s="36">
        <v>208</v>
      </c>
      <c r="E303" s="36">
        <v>1925</v>
      </c>
      <c r="F303" s="43" t="s">
        <v>844</v>
      </c>
      <c r="G303" s="42" t="s">
        <v>171</v>
      </c>
      <c r="H303" s="42" t="s">
        <v>438</v>
      </c>
      <c r="I303" s="36" t="s">
        <v>397</v>
      </c>
      <c r="J303" s="36" t="s">
        <v>52</v>
      </c>
      <c r="K303" s="36">
        <v>3</v>
      </c>
      <c r="L303" s="36" t="s">
        <v>0</v>
      </c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>
        <f>$B303</f>
        <v>299</v>
      </c>
      <c r="AF303" s="11"/>
      <c r="AG303" s="11"/>
      <c r="AH303" s="11"/>
      <c r="AI303" s="11"/>
      <c r="AJ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>
        <f>$D303</f>
        <v>208</v>
      </c>
      <c r="BE303" s="11"/>
      <c r="BF303" s="11"/>
      <c r="BG303" s="11"/>
      <c r="BH303" s="11"/>
      <c r="BI303" s="11"/>
    </row>
    <row r="304" spans="1:61" ht="15.9" customHeight="1" x14ac:dyDescent="0.3">
      <c r="A304" s="36">
        <v>426</v>
      </c>
      <c r="B304" s="36">
        <v>300</v>
      </c>
      <c r="C304" s="1">
        <v>86</v>
      </c>
      <c r="D304" s="36">
        <v>209</v>
      </c>
      <c r="E304" s="36">
        <v>1563</v>
      </c>
      <c r="F304" s="43" t="s">
        <v>889</v>
      </c>
      <c r="G304" s="42" t="s">
        <v>146</v>
      </c>
      <c r="H304" s="42" t="s">
        <v>376</v>
      </c>
      <c r="I304" s="36" t="s">
        <v>331</v>
      </c>
      <c r="J304" s="36" t="s">
        <v>59</v>
      </c>
      <c r="K304" s="36">
        <v>3</v>
      </c>
      <c r="L304" s="36" t="s">
        <v>0</v>
      </c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>
        <f>$B304</f>
        <v>300</v>
      </c>
      <c r="AH304" s="11"/>
      <c r="AI304" s="11"/>
      <c r="AJ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>
        <f>$D304</f>
        <v>209</v>
      </c>
      <c r="BG304" s="11"/>
      <c r="BH304" s="11"/>
      <c r="BI304" s="11"/>
    </row>
    <row r="305" spans="1:61" ht="15.9" customHeight="1" x14ac:dyDescent="0.3">
      <c r="A305" s="36">
        <v>429</v>
      </c>
      <c r="B305" s="36">
        <v>301</v>
      </c>
      <c r="C305" s="1">
        <v>41</v>
      </c>
      <c r="D305" s="36">
        <v>210</v>
      </c>
      <c r="E305" s="36">
        <v>1427</v>
      </c>
      <c r="F305" s="43" t="s">
        <v>890</v>
      </c>
      <c r="G305" s="42" t="s">
        <v>282</v>
      </c>
      <c r="H305" s="42" t="s">
        <v>651</v>
      </c>
      <c r="I305" s="36" t="s">
        <v>442</v>
      </c>
      <c r="J305" s="36" t="s">
        <v>67</v>
      </c>
      <c r="K305" s="36">
        <v>3</v>
      </c>
      <c r="L305" s="36" t="s">
        <v>0</v>
      </c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>
        <f>$B305</f>
        <v>301</v>
      </c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>
        <f>$D305</f>
        <v>210</v>
      </c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</row>
    <row r="306" spans="1:61" ht="15.9" customHeight="1" x14ac:dyDescent="0.3">
      <c r="A306" s="36">
        <v>432</v>
      </c>
      <c r="B306" s="36">
        <v>302</v>
      </c>
      <c r="C306" s="1">
        <v>79</v>
      </c>
      <c r="D306" s="36">
        <v>211</v>
      </c>
      <c r="E306" s="36">
        <v>163</v>
      </c>
      <c r="F306" s="43" t="s">
        <v>848</v>
      </c>
      <c r="G306" s="42" t="s">
        <v>319</v>
      </c>
      <c r="H306" s="42" t="s">
        <v>652</v>
      </c>
      <c r="I306" s="36" t="s">
        <v>397</v>
      </c>
      <c r="J306" s="36" t="s">
        <v>38</v>
      </c>
      <c r="K306" s="36">
        <v>1</v>
      </c>
      <c r="L306" s="36" t="s">
        <v>0</v>
      </c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>
        <f>$B306</f>
        <v>302</v>
      </c>
      <c r="AE306" s="11"/>
      <c r="AF306" s="11"/>
      <c r="AG306" s="11"/>
      <c r="AH306" s="11"/>
      <c r="AI306" s="11"/>
      <c r="AJ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>
        <f>$D306</f>
        <v>211</v>
      </c>
      <c r="BD306" s="11"/>
      <c r="BE306" s="11"/>
      <c r="BF306" s="11"/>
      <c r="BG306" s="11"/>
      <c r="BH306" s="11"/>
      <c r="BI306" s="11"/>
    </row>
    <row r="307" spans="1:61" ht="15.9" customHeight="1" x14ac:dyDescent="0.3">
      <c r="A307" s="36">
        <v>435</v>
      </c>
      <c r="B307" s="36">
        <v>303</v>
      </c>
      <c r="C307" s="1">
        <v>42</v>
      </c>
      <c r="D307" s="36">
        <v>212</v>
      </c>
      <c r="E307" s="36">
        <v>1701</v>
      </c>
      <c r="F307" s="43" t="s">
        <v>891</v>
      </c>
      <c r="G307" s="42" t="s">
        <v>248</v>
      </c>
      <c r="H307" s="42" t="s">
        <v>126</v>
      </c>
      <c r="I307" s="36" t="s">
        <v>442</v>
      </c>
      <c r="J307" s="36" t="s">
        <v>33</v>
      </c>
      <c r="K307" s="36">
        <v>2</v>
      </c>
      <c r="L307" s="36" t="s">
        <v>0</v>
      </c>
      <c r="M307" s="11">
        <f>$B307</f>
        <v>303</v>
      </c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L307" s="11">
        <f>$D307</f>
        <v>212</v>
      </c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</row>
    <row r="308" spans="1:61" ht="15.9" customHeight="1" x14ac:dyDescent="0.3">
      <c r="A308" s="36">
        <v>438</v>
      </c>
      <c r="B308" s="36">
        <v>304</v>
      </c>
      <c r="C308" s="1">
        <v>80</v>
      </c>
      <c r="D308" s="36">
        <v>213</v>
      </c>
      <c r="E308" s="36">
        <v>111</v>
      </c>
      <c r="F308" s="43" t="s">
        <v>852</v>
      </c>
      <c r="G308" s="42" t="s">
        <v>258</v>
      </c>
      <c r="H308" s="42" t="s">
        <v>653</v>
      </c>
      <c r="I308" s="36" t="s">
        <v>397</v>
      </c>
      <c r="J308" s="36" t="s">
        <v>38</v>
      </c>
      <c r="K308" s="36">
        <v>1</v>
      </c>
      <c r="L308" s="36" t="s">
        <v>0</v>
      </c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>
        <f>$B308</f>
        <v>304</v>
      </c>
      <c r="AE308" s="11"/>
      <c r="AF308" s="11"/>
      <c r="AG308" s="11"/>
      <c r="AH308" s="11"/>
      <c r="AI308" s="11"/>
      <c r="AJ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>
        <f>$D308</f>
        <v>213</v>
      </c>
      <c r="BD308" s="11"/>
      <c r="BE308" s="11"/>
      <c r="BF308" s="11"/>
      <c r="BG308" s="11"/>
      <c r="BH308" s="11"/>
      <c r="BI308" s="11"/>
    </row>
    <row r="309" spans="1:61" ht="15.9" customHeight="1" x14ac:dyDescent="0.3">
      <c r="A309" s="36">
        <v>441</v>
      </c>
      <c r="B309" s="36">
        <v>305</v>
      </c>
      <c r="C309" s="1">
        <v>43</v>
      </c>
      <c r="D309" s="36">
        <v>214</v>
      </c>
      <c r="E309" s="36">
        <v>676</v>
      </c>
      <c r="F309" s="43" t="s">
        <v>892</v>
      </c>
      <c r="G309" s="42" t="s">
        <v>462</v>
      </c>
      <c r="H309" s="42" t="s">
        <v>463</v>
      </c>
      <c r="I309" s="36" t="s">
        <v>442</v>
      </c>
      <c r="J309" s="36" t="s">
        <v>36</v>
      </c>
      <c r="K309" s="36">
        <v>1</v>
      </c>
      <c r="L309" s="36" t="s">
        <v>0</v>
      </c>
      <c r="M309" s="11"/>
      <c r="N309" s="11"/>
      <c r="O309" s="11"/>
      <c r="P309" s="11"/>
      <c r="Q309" s="11"/>
      <c r="R309" s="11"/>
      <c r="S309" s="11"/>
      <c r="T309" s="11"/>
      <c r="U309" s="11">
        <f>$B309</f>
        <v>305</v>
      </c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L309" s="11"/>
      <c r="AM309" s="11"/>
      <c r="AN309" s="11"/>
      <c r="AO309" s="11"/>
      <c r="AP309" s="11"/>
      <c r="AQ309" s="11"/>
      <c r="AR309" s="11"/>
      <c r="AS309" s="11"/>
      <c r="AT309" s="11">
        <f>$D309</f>
        <v>214</v>
      </c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</row>
    <row r="310" spans="1:61" ht="15.9" customHeight="1" x14ac:dyDescent="0.3">
      <c r="A310" s="36">
        <v>445</v>
      </c>
      <c r="B310" s="36">
        <v>306</v>
      </c>
      <c r="C310" s="1">
        <v>7</v>
      </c>
      <c r="D310" s="36">
        <v>215</v>
      </c>
      <c r="E310" s="36">
        <v>452</v>
      </c>
      <c r="F310" s="43" t="s">
        <v>893</v>
      </c>
      <c r="G310" s="42" t="s">
        <v>401</v>
      </c>
      <c r="H310" s="42" t="s">
        <v>654</v>
      </c>
      <c r="I310" s="36" t="s">
        <v>468</v>
      </c>
      <c r="J310" s="36" t="s">
        <v>25</v>
      </c>
      <c r="K310" s="36">
        <v>2</v>
      </c>
      <c r="L310" s="36" t="s">
        <v>0</v>
      </c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>
        <f>$B310</f>
        <v>306</v>
      </c>
      <c r="AC310" s="11"/>
      <c r="AD310" s="11"/>
      <c r="AE310" s="11"/>
      <c r="AF310" s="11"/>
      <c r="AG310" s="11"/>
      <c r="AH310" s="11"/>
      <c r="AI310" s="11"/>
      <c r="AJ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>
        <f>$D310</f>
        <v>215</v>
      </c>
      <c r="BB310" s="11"/>
      <c r="BC310" s="11"/>
      <c r="BD310" s="11"/>
      <c r="BE310" s="11"/>
      <c r="BF310" s="11"/>
      <c r="BG310" s="11"/>
      <c r="BH310" s="11"/>
      <c r="BI310" s="11"/>
    </row>
    <row r="311" spans="1:61" ht="15.9" customHeight="1" x14ac:dyDescent="0.3">
      <c r="A311" s="36">
        <v>450</v>
      </c>
      <c r="B311" s="36">
        <v>307</v>
      </c>
      <c r="C311" s="1">
        <v>8</v>
      </c>
      <c r="D311" s="36">
        <v>216</v>
      </c>
      <c r="E311" s="36">
        <v>1437</v>
      </c>
      <c r="F311" s="43" t="s">
        <v>894</v>
      </c>
      <c r="G311" s="42" t="s">
        <v>462</v>
      </c>
      <c r="H311" s="42" t="s">
        <v>655</v>
      </c>
      <c r="I311" s="36" t="s">
        <v>468</v>
      </c>
      <c r="J311" s="36" t="s">
        <v>67</v>
      </c>
      <c r="K311" s="36">
        <v>3</v>
      </c>
      <c r="L311" s="36" t="s">
        <v>0</v>
      </c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>
        <f>$B311</f>
        <v>307</v>
      </c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>
        <f>$D311</f>
        <v>216</v>
      </c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</row>
    <row r="312" spans="1:61" ht="15.9" customHeight="1" x14ac:dyDescent="0.3">
      <c r="A312" s="36">
        <v>451</v>
      </c>
      <c r="B312" s="36">
        <v>308</v>
      </c>
      <c r="C312" s="1">
        <v>81</v>
      </c>
      <c r="D312" s="36">
        <v>217</v>
      </c>
      <c r="E312" s="36">
        <v>1113</v>
      </c>
      <c r="F312" s="43" t="s">
        <v>895</v>
      </c>
      <c r="G312" s="42" t="s">
        <v>358</v>
      </c>
      <c r="H312" s="42" t="s">
        <v>299</v>
      </c>
      <c r="I312" s="36" t="s">
        <v>397</v>
      </c>
      <c r="J312" s="36" t="s">
        <v>35</v>
      </c>
      <c r="K312" s="36">
        <v>2</v>
      </c>
      <c r="L312" s="36" t="s">
        <v>0</v>
      </c>
      <c r="M312" s="11"/>
      <c r="N312" s="11"/>
      <c r="O312" s="11"/>
      <c r="P312" s="11"/>
      <c r="Q312" s="11"/>
      <c r="R312" s="11"/>
      <c r="S312" s="11"/>
      <c r="T312" s="11">
        <f>$B312</f>
        <v>308</v>
      </c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L312" s="11"/>
      <c r="AM312" s="11"/>
      <c r="AN312" s="11"/>
      <c r="AO312" s="11"/>
      <c r="AP312" s="11"/>
      <c r="AQ312" s="11"/>
      <c r="AR312" s="11"/>
      <c r="AS312" s="11">
        <f>$D312</f>
        <v>217</v>
      </c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</row>
    <row r="313" spans="1:61" ht="15.9" customHeight="1" x14ac:dyDescent="0.3">
      <c r="A313" s="36">
        <v>454</v>
      </c>
      <c r="B313" s="36">
        <v>309</v>
      </c>
      <c r="C313" s="1">
        <v>44</v>
      </c>
      <c r="D313" s="36">
        <v>218</v>
      </c>
      <c r="E313" s="36">
        <v>1879</v>
      </c>
      <c r="F313" s="43" t="s">
        <v>896</v>
      </c>
      <c r="G313" s="42" t="s">
        <v>656</v>
      </c>
      <c r="H313" s="42" t="s">
        <v>657</v>
      </c>
      <c r="I313" s="36" t="s">
        <v>442</v>
      </c>
      <c r="J313" s="36" t="s">
        <v>23</v>
      </c>
      <c r="K313" s="36">
        <v>3</v>
      </c>
      <c r="L313" s="36" t="s">
        <v>0</v>
      </c>
      <c r="M313" s="11"/>
      <c r="N313" s="11">
        <f>$B313</f>
        <v>309</v>
      </c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L313" s="11"/>
      <c r="AM313" s="11">
        <f>$D313</f>
        <v>218</v>
      </c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</row>
    <row r="314" spans="1:61" ht="15.9" customHeight="1" x14ac:dyDescent="0.3">
      <c r="A314" s="36">
        <v>457</v>
      </c>
      <c r="B314" s="36">
        <v>310</v>
      </c>
      <c r="C314" s="1">
        <v>82</v>
      </c>
      <c r="D314" s="36">
        <v>219</v>
      </c>
      <c r="E314" s="36">
        <v>734</v>
      </c>
      <c r="F314" s="43" t="s">
        <v>897</v>
      </c>
      <c r="G314" s="42" t="s">
        <v>302</v>
      </c>
      <c r="H314" s="42" t="s">
        <v>222</v>
      </c>
      <c r="I314" s="36" t="s">
        <v>397</v>
      </c>
      <c r="J314" s="36" t="s">
        <v>36</v>
      </c>
      <c r="K314" s="36">
        <v>1</v>
      </c>
      <c r="L314" s="36" t="s">
        <v>0</v>
      </c>
      <c r="M314" s="11"/>
      <c r="N314" s="11"/>
      <c r="O314" s="11"/>
      <c r="P314" s="11"/>
      <c r="Q314" s="11"/>
      <c r="R314" s="11"/>
      <c r="S314" s="11"/>
      <c r="T314" s="11"/>
      <c r="U314" s="11">
        <f>$B314</f>
        <v>310</v>
      </c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L314" s="11"/>
      <c r="AM314" s="11"/>
      <c r="AN314" s="11"/>
      <c r="AO314" s="11"/>
      <c r="AP314" s="11"/>
      <c r="AQ314" s="11"/>
      <c r="AR314" s="11"/>
      <c r="AS314" s="11"/>
      <c r="AT314" s="11">
        <f>$D314</f>
        <v>219</v>
      </c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</row>
    <row r="315" spans="1:61" ht="15.9" customHeight="1" x14ac:dyDescent="0.3">
      <c r="A315" s="36">
        <v>461</v>
      </c>
      <c r="B315" s="36">
        <v>311</v>
      </c>
      <c r="C315" s="1">
        <v>83</v>
      </c>
      <c r="D315" s="36">
        <v>220</v>
      </c>
      <c r="E315" s="36">
        <v>961</v>
      </c>
      <c r="F315" s="43" t="s">
        <v>868</v>
      </c>
      <c r="G315" s="42" t="s">
        <v>171</v>
      </c>
      <c r="H315" s="42" t="s">
        <v>117</v>
      </c>
      <c r="I315" s="36" t="s">
        <v>397</v>
      </c>
      <c r="J315" s="36" t="s">
        <v>65</v>
      </c>
      <c r="K315" s="36">
        <v>1</v>
      </c>
      <c r="L315" s="36" t="s">
        <v>0</v>
      </c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>
        <f>$B315</f>
        <v>311</v>
      </c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>
        <f>$D315</f>
        <v>220</v>
      </c>
    </row>
    <row r="316" spans="1:61" ht="15.9" customHeight="1" x14ac:dyDescent="0.3">
      <c r="A316" s="36">
        <v>464</v>
      </c>
      <c r="B316" s="36">
        <v>312</v>
      </c>
      <c r="C316" s="1">
        <v>84</v>
      </c>
      <c r="D316" s="36">
        <v>221</v>
      </c>
      <c r="E316" s="36">
        <v>1904</v>
      </c>
      <c r="F316" s="43" t="s">
        <v>898</v>
      </c>
      <c r="G316" s="42" t="s">
        <v>337</v>
      </c>
      <c r="H316" s="42" t="s">
        <v>658</v>
      </c>
      <c r="I316" s="36" t="s">
        <v>397</v>
      </c>
      <c r="J316" s="36" t="s">
        <v>55</v>
      </c>
      <c r="K316" s="36">
        <v>3</v>
      </c>
      <c r="L316" s="36" t="s">
        <v>0</v>
      </c>
      <c r="M316" s="11"/>
      <c r="N316" s="11"/>
      <c r="O316" s="11"/>
      <c r="P316" s="11"/>
      <c r="Q316" s="11"/>
      <c r="R316" s="11"/>
      <c r="S316" s="11">
        <f>$B316</f>
        <v>312</v>
      </c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L316" s="11"/>
      <c r="AM316" s="11"/>
      <c r="AN316" s="11"/>
      <c r="AO316" s="11"/>
      <c r="AP316" s="11"/>
      <c r="AQ316" s="11"/>
      <c r="AR316" s="11">
        <f>$D316</f>
        <v>221</v>
      </c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</row>
    <row r="317" spans="1:61" ht="15.9" customHeight="1" x14ac:dyDescent="0.3">
      <c r="A317" s="36">
        <v>467</v>
      </c>
      <c r="B317" s="36">
        <v>313</v>
      </c>
      <c r="C317" s="1">
        <v>9</v>
      </c>
      <c r="D317" s="36">
        <v>222</v>
      </c>
      <c r="E317" s="36">
        <v>603</v>
      </c>
      <c r="F317" s="43" t="s">
        <v>899</v>
      </c>
      <c r="G317" s="42" t="s">
        <v>659</v>
      </c>
      <c r="H317" s="42" t="s">
        <v>660</v>
      </c>
      <c r="I317" s="36" t="s">
        <v>468</v>
      </c>
      <c r="J317" s="36" t="s">
        <v>36</v>
      </c>
      <c r="K317" s="36">
        <v>1</v>
      </c>
      <c r="L317" s="36" t="s">
        <v>0</v>
      </c>
      <c r="M317" s="11"/>
      <c r="N317" s="11"/>
      <c r="O317" s="11"/>
      <c r="P317" s="11"/>
      <c r="Q317" s="11"/>
      <c r="R317" s="11"/>
      <c r="S317" s="11"/>
      <c r="T317" s="11"/>
      <c r="U317" s="11">
        <f>$B317</f>
        <v>313</v>
      </c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L317" s="11"/>
      <c r="AM317" s="11"/>
      <c r="AN317" s="11"/>
      <c r="AO317" s="11"/>
      <c r="AP317" s="11"/>
      <c r="AQ317" s="11"/>
      <c r="AR317" s="11"/>
      <c r="AS317" s="11"/>
      <c r="AT317" s="11">
        <f>$D317</f>
        <v>222</v>
      </c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</row>
    <row r="318" spans="1:61" ht="15.9" customHeight="1" x14ac:dyDescent="0.3">
      <c r="A318" s="36">
        <v>476</v>
      </c>
      <c r="B318" s="36">
        <v>314</v>
      </c>
      <c r="C318" s="1">
        <v>87</v>
      </c>
      <c r="D318" s="36">
        <v>223</v>
      </c>
      <c r="E318" s="36">
        <v>1232</v>
      </c>
      <c r="F318" s="43" t="s">
        <v>878</v>
      </c>
      <c r="G318" s="42" t="s">
        <v>390</v>
      </c>
      <c r="H318" s="42" t="s">
        <v>164</v>
      </c>
      <c r="I318" s="36" t="s">
        <v>331</v>
      </c>
      <c r="J318" s="36" t="s">
        <v>26</v>
      </c>
      <c r="K318" s="36">
        <v>1</v>
      </c>
      <c r="L318" s="36" t="s">
        <v>0</v>
      </c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>
        <f>$B318</f>
        <v>314</v>
      </c>
      <c r="AD318" s="11"/>
      <c r="AE318" s="11"/>
      <c r="AF318" s="11"/>
      <c r="AG318" s="11"/>
      <c r="AH318" s="11"/>
      <c r="AI318" s="11"/>
      <c r="AJ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>
        <f>$D318</f>
        <v>223</v>
      </c>
      <c r="BC318" s="11"/>
      <c r="BD318" s="11"/>
      <c r="BE318" s="11"/>
      <c r="BF318" s="11"/>
      <c r="BG318" s="11"/>
      <c r="BH318" s="11"/>
      <c r="BI318" s="11"/>
    </row>
    <row r="319" spans="1:61" ht="15.9" customHeight="1" x14ac:dyDescent="0.3">
      <c r="A319" s="36">
        <v>478</v>
      </c>
      <c r="B319" s="36">
        <v>315</v>
      </c>
      <c r="C319" s="1"/>
      <c r="D319" s="36"/>
      <c r="E319" s="36">
        <v>1222</v>
      </c>
      <c r="F319" s="43" t="s">
        <v>878</v>
      </c>
      <c r="G319" s="42" t="s">
        <v>250</v>
      </c>
      <c r="H319" s="42" t="s">
        <v>531</v>
      </c>
      <c r="I319" s="36" t="s">
        <v>76</v>
      </c>
      <c r="J319" s="36" t="s">
        <v>26</v>
      </c>
      <c r="K319" s="36">
        <v>1</v>
      </c>
      <c r="L319" s="36" t="s">
        <v>0</v>
      </c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>
        <f>$B319</f>
        <v>315</v>
      </c>
      <c r="AD319" s="11"/>
      <c r="AE319" s="11"/>
      <c r="AF319" s="11"/>
      <c r="AG319" s="11"/>
      <c r="AH319" s="11"/>
      <c r="AI319" s="11"/>
      <c r="AJ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</row>
    <row r="320" spans="1:61" ht="15.9" customHeight="1" x14ac:dyDescent="0.3">
      <c r="A320" s="36">
        <v>481</v>
      </c>
      <c r="B320" s="36">
        <v>316</v>
      </c>
      <c r="C320" s="1"/>
      <c r="D320" s="36"/>
      <c r="E320" s="36">
        <v>1292</v>
      </c>
      <c r="F320" s="43">
        <v>2.5173611111111112E-2</v>
      </c>
      <c r="G320" s="42" t="s">
        <v>339</v>
      </c>
      <c r="H320" s="42" t="s">
        <v>532</v>
      </c>
      <c r="I320" s="36" t="s">
        <v>76</v>
      </c>
      <c r="J320" s="36" t="s">
        <v>26</v>
      </c>
      <c r="K320" s="36">
        <v>1</v>
      </c>
      <c r="L320" s="36" t="s">
        <v>0</v>
      </c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>
        <f>$B320</f>
        <v>316</v>
      </c>
      <c r="AD320" s="11"/>
      <c r="AE320" s="11"/>
      <c r="AF320" s="11"/>
      <c r="AG320" s="11"/>
      <c r="AH320" s="11"/>
      <c r="AI320" s="11"/>
      <c r="AJ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</row>
    <row r="321" spans="1:61" ht="15.9" customHeight="1" x14ac:dyDescent="0.3">
      <c r="A321" s="36">
        <v>482</v>
      </c>
      <c r="B321" s="36">
        <v>317</v>
      </c>
      <c r="C321" s="1">
        <v>88</v>
      </c>
      <c r="D321" s="36">
        <v>224</v>
      </c>
      <c r="E321" s="36">
        <v>1246</v>
      </c>
      <c r="F321" s="43">
        <v>2.5231481481481483E-2</v>
      </c>
      <c r="G321" s="42" t="s">
        <v>212</v>
      </c>
      <c r="H321" s="42" t="s">
        <v>359</v>
      </c>
      <c r="I321" s="36" t="s">
        <v>331</v>
      </c>
      <c r="J321" s="36" t="s">
        <v>26</v>
      </c>
      <c r="K321" s="36">
        <v>1</v>
      </c>
      <c r="L321" s="36" t="s">
        <v>0</v>
      </c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>
        <f>$B321</f>
        <v>317</v>
      </c>
      <c r="AD321" s="11"/>
      <c r="AE321" s="11"/>
      <c r="AF321" s="11"/>
      <c r="AG321" s="11"/>
      <c r="AH321" s="11"/>
      <c r="AI321" s="11"/>
      <c r="AJ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>
        <f>$D321</f>
        <v>224</v>
      </c>
      <c r="BC321" s="11"/>
      <c r="BD321" s="11"/>
      <c r="BE321" s="11"/>
      <c r="BF321" s="11"/>
      <c r="BG321" s="11"/>
      <c r="BH321" s="11"/>
      <c r="BI321" s="11"/>
    </row>
    <row r="322" spans="1:61" ht="15.9" customHeight="1" x14ac:dyDescent="0.3">
      <c r="A322" s="36">
        <v>483</v>
      </c>
      <c r="B322" s="36">
        <v>318</v>
      </c>
      <c r="C322" s="1">
        <v>85</v>
      </c>
      <c r="D322" s="36">
        <v>225</v>
      </c>
      <c r="E322" s="36">
        <v>1253</v>
      </c>
      <c r="F322" s="43">
        <v>2.5231481481481483E-2</v>
      </c>
      <c r="G322" s="42" t="s">
        <v>258</v>
      </c>
      <c r="H322" s="42" t="s">
        <v>186</v>
      </c>
      <c r="I322" s="36" t="s">
        <v>397</v>
      </c>
      <c r="J322" s="36" t="s">
        <v>26</v>
      </c>
      <c r="K322" s="36">
        <v>1</v>
      </c>
      <c r="L322" s="36" t="s">
        <v>0</v>
      </c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>
        <f>$B322</f>
        <v>318</v>
      </c>
      <c r="AD322" s="11"/>
      <c r="AE322" s="11"/>
      <c r="AF322" s="11"/>
      <c r="AG322" s="11"/>
      <c r="AH322" s="11"/>
      <c r="AI322" s="11"/>
      <c r="AJ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>
        <f>$D322</f>
        <v>225</v>
      </c>
      <c r="BC322" s="11"/>
      <c r="BD322" s="11"/>
      <c r="BE322" s="11"/>
      <c r="BF322" s="11"/>
      <c r="BG322" s="11"/>
      <c r="BH322" s="11"/>
      <c r="BI322" s="11"/>
    </row>
    <row r="323" spans="1:61" ht="15.9" customHeight="1" x14ac:dyDescent="0.3">
      <c r="A323" s="36">
        <v>488</v>
      </c>
      <c r="B323" s="36">
        <v>319</v>
      </c>
      <c r="C323" s="1">
        <v>86</v>
      </c>
      <c r="D323" s="36">
        <v>226</v>
      </c>
      <c r="E323" s="36">
        <v>1126</v>
      </c>
      <c r="F323" s="43">
        <v>2.5497685185185186E-2</v>
      </c>
      <c r="G323" s="42" t="s">
        <v>435</v>
      </c>
      <c r="H323" s="42" t="s">
        <v>437</v>
      </c>
      <c r="I323" s="36" t="s">
        <v>397</v>
      </c>
      <c r="J323" s="36" t="s">
        <v>35</v>
      </c>
      <c r="K323" s="36">
        <v>2</v>
      </c>
      <c r="L323" s="36" t="s">
        <v>0</v>
      </c>
      <c r="M323" s="11"/>
      <c r="N323" s="11"/>
      <c r="O323" s="11"/>
      <c r="P323" s="11"/>
      <c r="Q323" s="11"/>
      <c r="R323" s="11"/>
      <c r="S323" s="11"/>
      <c r="T323" s="11">
        <f>$B323</f>
        <v>319</v>
      </c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L323" s="11"/>
      <c r="AM323" s="11"/>
      <c r="AN323" s="11"/>
      <c r="AO323" s="11"/>
      <c r="AP323" s="11"/>
      <c r="AQ323" s="11"/>
      <c r="AR323" s="11"/>
      <c r="AS323" s="11">
        <f>$D323</f>
        <v>226</v>
      </c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</row>
    <row r="324" spans="1:61" ht="15.9" customHeight="1" x14ac:dyDescent="0.3">
      <c r="A324" s="36">
        <v>489</v>
      </c>
      <c r="B324" s="36">
        <v>320</v>
      </c>
      <c r="C324" s="1"/>
      <c r="D324" s="36"/>
      <c r="E324" s="36">
        <v>1182</v>
      </c>
      <c r="F324" s="43">
        <v>2.5613425925925925E-2</v>
      </c>
      <c r="G324" s="42" t="s">
        <v>271</v>
      </c>
      <c r="H324" s="42" t="s">
        <v>533</v>
      </c>
      <c r="I324" s="36" t="s">
        <v>76</v>
      </c>
      <c r="J324" s="36" t="s">
        <v>35</v>
      </c>
      <c r="K324" s="36">
        <v>2</v>
      </c>
      <c r="L324" s="36" t="s">
        <v>0</v>
      </c>
      <c r="M324" s="11"/>
      <c r="N324" s="11"/>
      <c r="O324" s="11"/>
      <c r="P324" s="11"/>
      <c r="Q324" s="11"/>
      <c r="R324" s="11"/>
      <c r="S324" s="11"/>
      <c r="T324" s="11">
        <f>$B324</f>
        <v>320</v>
      </c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</row>
    <row r="325" spans="1:61" ht="15.9" customHeight="1" x14ac:dyDescent="0.3">
      <c r="A325" s="36">
        <v>492</v>
      </c>
      <c r="B325" s="36">
        <v>321</v>
      </c>
      <c r="C325" s="1"/>
      <c r="D325" s="36"/>
      <c r="E325" s="36">
        <v>1432</v>
      </c>
      <c r="F325" s="43">
        <v>2.6030092592592594E-2</v>
      </c>
      <c r="G325" s="42" t="s">
        <v>250</v>
      </c>
      <c r="H325" s="42" t="s">
        <v>201</v>
      </c>
      <c r="I325" s="36" t="s">
        <v>76</v>
      </c>
      <c r="J325" s="36" t="s">
        <v>67</v>
      </c>
      <c r="K325" s="36">
        <v>3</v>
      </c>
      <c r="L325" s="36" t="s">
        <v>0</v>
      </c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>
        <f>$B325</f>
        <v>321</v>
      </c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</row>
    <row r="326" spans="1:61" ht="15.9" customHeight="1" x14ac:dyDescent="0.3">
      <c r="A326" s="36">
        <v>496</v>
      </c>
      <c r="B326" s="36">
        <v>322</v>
      </c>
      <c r="C326" s="1">
        <v>45</v>
      </c>
      <c r="D326" s="36">
        <v>227</v>
      </c>
      <c r="E326" s="36">
        <v>165</v>
      </c>
      <c r="F326" s="43">
        <v>2.6377314814814815E-2</v>
      </c>
      <c r="G326" s="42" t="s">
        <v>278</v>
      </c>
      <c r="H326" s="42" t="s">
        <v>456</v>
      </c>
      <c r="I326" s="36" t="s">
        <v>442</v>
      </c>
      <c r="J326" s="36" t="s">
        <v>38</v>
      </c>
      <c r="K326" s="36">
        <v>1</v>
      </c>
      <c r="L326" s="36" t="s">
        <v>0</v>
      </c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>
        <f>$B326</f>
        <v>322</v>
      </c>
      <c r="AE326" s="11"/>
      <c r="AF326" s="11"/>
      <c r="AG326" s="11"/>
      <c r="AH326" s="11"/>
      <c r="AI326" s="11"/>
      <c r="AJ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>
        <f>$D326</f>
        <v>227</v>
      </c>
      <c r="BD326" s="11"/>
      <c r="BE326" s="11"/>
      <c r="BF326" s="11"/>
      <c r="BG326" s="11"/>
      <c r="BH326" s="11"/>
      <c r="BI326" s="11"/>
    </row>
    <row r="327" spans="1:61" ht="15.9" customHeight="1" x14ac:dyDescent="0.3">
      <c r="A327" s="36">
        <v>497</v>
      </c>
      <c r="B327" s="36">
        <v>323</v>
      </c>
      <c r="C327" s="1">
        <v>10</v>
      </c>
      <c r="D327" s="36">
        <v>228</v>
      </c>
      <c r="E327" s="36">
        <v>1763</v>
      </c>
      <c r="F327" s="43">
        <v>2.6527777777777779E-2</v>
      </c>
      <c r="G327" s="42" t="s">
        <v>368</v>
      </c>
      <c r="H327" s="42" t="s">
        <v>661</v>
      </c>
      <c r="I327" s="36" t="s">
        <v>468</v>
      </c>
      <c r="J327" s="36" t="s">
        <v>62</v>
      </c>
      <c r="K327" s="36">
        <v>2</v>
      </c>
      <c r="L327" s="36" t="s">
        <v>0</v>
      </c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>
        <f>$B327</f>
        <v>323</v>
      </c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>
        <f>$D327</f>
        <v>228</v>
      </c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</row>
    <row r="328" spans="1:61" ht="15.9" customHeight="1" x14ac:dyDescent="0.3">
      <c r="A328" s="36">
        <v>502</v>
      </c>
      <c r="B328" s="36">
        <v>324</v>
      </c>
      <c r="C328" s="1">
        <v>89</v>
      </c>
      <c r="D328" s="36">
        <v>229</v>
      </c>
      <c r="E328" s="36">
        <v>1099</v>
      </c>
      <c r="F328" s="43">
        <v>2.6689814814814816E-2</v>
      </c>
      <c r="G328" s="42" t="s">
        <v>270</v>
      </c>
      <c r="H328" s="42" t="s">
        <v>662</v>
      </c>
      <c r="I328" s="36" t="s">
        <v>331</v>
      </c>
      <c r="J328" s="36" t="s">
        <v>35</v>
      </c>
      <c r="K328" s="36">
        <v>2</v>
      </c>
      <c r="L328" s="36" t="s">
        <v>0</v>
      </c>
      <c r="M328" s="11"/>
      <c r="N328" s="11"/>
      <c r="O328" s="11"/>
      <c r="P328" s="11"/>
      <c r="Q328" s="11"/>
      <c r="R328" s="11"/>
      <c r="S328" s="11"/>
      <c r="T328" s="11">
        <f>$B328</f>
        <v>324</v>
      </c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L328" s="11"/>
      <c r="AM328" s="11"/>
      <c r="AN328" s="11"/>
      <c r="AO328" s="11"/>
      <c r="AP328" s="11"/>
      <c r="AQ328" s="11"/>
      <c r="AR328" s="11"/>
      <c r="AS328" s="11">
        <f>$D328</f>
        <v>229</v>
      </c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</row>
    <row r="329" spans="1:61" ht="15.9" customHeight="1" x14ac:dyDescent="0.3">
      <c r="A329" s="36">
        <v>503</v>
      </c>
      <c r="B329" s="36">
        <v>325</v>
      </c>
      <c r="C329" s="1">
        <v>46</v>
      </c>
      <c r="D329" s="36">
        <v>230</v>
      </c>
      <c r="E329" s="36">
        <v>78</v>
      </c>
      <c r="F329" s="43">
        <v>2.6724537037037036E-2</v>
      </c>
      <c r="G329" s="42" t="s">
        <v>464</v>
      </c>
      <c r="H329" s="42" t="s">
        <v>136</v>
      </c>
      <c r="I329" s="36" t="s">
        <v>442</v>
      </c>
      <c r="J329" s="36" t="s">
        <v>38</v>
      </c>
      <c r="K329" s="36">
        <v>1</v>
      </c>
      <c r="L329" s="36" t="s">
        <v>0</v>
      </c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>
        <f>$B329</f>
        <v>325</v>
      </c>
      <c r="AE329" s="11"/>
      <c r="AF329" s="11"/>
      <c r="AG329" s="11"/>
      <c r="AH329" s="11"/>
      <c r="AI329" s="11"/>
      <c r="AJ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>
        <f>$D329</f>
        <v>230</v>
      </c>
      <c r="BD329" s="11"/>
      <c r="BE329" s="11"/>
      <c r="BF329" s="11"/>
      <c r="BG329" s="11"/>
      <c r="BH329" s="11"/>
      <c r="BI329" s="11"/>
    </row>
    <row r="330" spans="1:61" ht="15.9" customHeight="1" x14ac:dyDescent="0.3">
      <c r="A330" s="36">
        <v>504</v>
      </c>
      <c r="B330" s="36">
        <v>326</v>
      </c>
      <c r="C330" s="1">
        <v>90</v>
      </c>
      <c r="D330" s="36">
        <v>231</v>
      </c>
      <c r="E330" s="36">
        <v>1893</v>
      </c>
      <c r="F330" s="43">
        <v>2.7094907407407408E-2</v>
      </c>
      <c r="G330" s="42" t="s">
        <v>380</v>
      </c>
      <c r="H330" s="42" t="s">
        <v>663</v>
      </c>
      <c r="I330" s="36" t="s">
        <v>331</v>
      </c>
      <c r="J330" s="36" t="s">
        <v>23</v>
      </c>
      <c r="K330" s="36">
        <v>3</v>
      </c>
      <c r="L330" s="36" t="s">
        <v>0</v>
      </c>
      <c r="M330" s="11"/>
      <c r="N330" s="11">
        <f>$B330</f>
        <v>326</v>
      </c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L330" s="11"/>
      <c r="AM330" s="11">
        <f>$D330</f>
        <v>231</v>
      </c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</row>
    <row r="331" spans="1:61" ht="15.9" customHeight="1" x14ac:dyDescent="0.3">
      <c r="A331" s="36">
        <v>505</v>
      </c>
      <c r="B331" s="36">
        <v>327</v>
      </c>
      <c r="C331" s="1">
        <v>87</v>
      </c>
      <c r="D331" s="36">
        <v>232</v>
      </c>
      <c r="E331" s="36">
        <v>673</v>
      </c>
      <c r="F331" s="43">
        <v>2.7164351851851853E-2</v>
      </c>
      <c r="G331" s="42" t="s">
        <v>271</v>
      </c>
      <c r="H331" s="42" t="s">
        <v>439</v>
      </c>
      <c r="I331" s="36" t="s">
        <v>397</v>
      </c>
      <c r="J331" s="36" t="s">
        <v>36</v>
      </c>
      <c r="K331" s="36">
        <v>1</v>
      </c>
      <c r="L331" s="36" t="s">
        <v>0</v>
      </c>
      <c r="M331" s="11"/>
      <c r="N331" s="11"/>
      <c r="O331" s="11"/>
      <c r="P331" s="11"/>
      <c r="Q331" s="11"/>
      <c r="R331" s="11"/>
      <c r="S331" s="11"/>
      <c r="T331" s="11"/>
      <c r="U331" s="11">
        <f>$B331</f>
        <v>327</v>
      </c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L331" s="11"/>
      <c r="AM331" s="11"/>
      <c r="AN331" s="11"/>
      <c r="AO331" s="11"/>
      <c r="AP331" s="11"/>
      <c r="AQ331" s="11"/>
      <c r="AR331" s="11"/>
      <c r="AS331" s="11"/>
      <c r="AT331" s="11">
        <f>$D331</f>
        <v>232</v>
      </c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</row>
    <row r="332" spans="1:61" ht="15.9" customHeight="1" x14ac:dyDescent="0.3">
      <c r="A332" s="36">
        <v>506</v>
      </c>
      <c r="B332" s="36">
        <v>328</v>
      </c>
      <c r="C332" s="1">
        <v>47</v>
      </c>
      <c r="D332" s="36">
        <v>233</v>
      </c>
      <c r="E332" s="36">
        <v>674</v>
      </c>
      <c r="F332" s="43">
        <v>2.7164351851851853E-2</v>
      </c>
      <c r="G332" s="42" t="s">
        <v>171</v>
      </c>
      <c r="H332" s="42" t="s">
        <v>223</v>
      </c>
      <c r="I332" s="36" t="s">
        <v>442</v>
      </c>
      <c r="J332" s="36" t="s">
        <v>36</v>
      </c>
      <c r="K332" s="36">
        <v>1</v>
      </c>
      <c r="L332" s="36" t="s">
        <v>0</v>
      </c>
      <c r="M332" s="11"/>
      <c r="N332" s="11"/>
      <c r="O332" s="11"/>
      <c r="P332" s="11"/>
      <c r="Q332" s="11"/>
      <c r="R332" s="11"/>
      <c r="S332" s="11"/>
      <c r="T332" s="11"/>
      <c r="U332" s="11">
        <f>$B332</f>
        <v>328</v>
      </c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L332" s="11"/>
      <c r="AM332" s="11"/>
      <c r="AN332" s="11"/>
      <c r="AO332" s="11"/>
      <c r="AP332" s="11"/>
      <c r="AQ332" s="11"/>
      <c r="AR332" s="11"/>
      <c r="AS332" s="11"/>
      <c r="AT332" s="11">
        <f>$D332</f>
        <v>233</v>
      </c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</row>
    <row r="333" spans="1:61" ht="15.9" customHeight="1" x14ac:dyDescent="0.3">
      <c r="A333" s="36">
        <v>507</v>
      </c>
      <c r="B333" s="36">
        <v>329</v>
      </c>
      <c r="C333" s="1"/>
      <c r="D333" s="36"/>
      <c r="E333" s="36">
        <v>1333</v>
      </c>
      <c r="F333" s="43">
        <v>2.7199074074074073E-2</v>
      </c>
      <c r="G333" s="42" t="s">
        <v>212</v>
      </c>
      <c r="H333" s="42" t="s">
        <v>534</v>
      </c>
      <c r="I333" s="36" t="s">
        <v>76</v>
      </c>
      <c r="J333" s="36" t="s">
        <v>34</v>
      </c>
      <c r="K333" s="36">
        <v>2</v>
      </c>
      <c r="L333" s="36" t="s">
        <v>0</v>
      </c>
      <c r="M333" s="11"/>
      <c r="N333" s="11"/>
      <c r="O333" s="11">
        <f>$B333</f>
        <v>329</v>
      </c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</row>
    <row r="334" spans="1:61" ht="15.9" customHeight="1" x14ac:dyDescent="0.3">
      <c r="A334" s="36">
        <v>509</v>
      </c>
      <c r="B334" s="36">
        <v>330</v>
      </c>
      <c r="C334" s="1">
        <v>11</v>
      </c>
      <c r="D334" s="36">
        <v>234</v>
      </c>
      <c r="E334" s="36">
        <v>929</v>
      </c>
      <c r="F334" s="43">
        <v>2.8043981481481482E-2</v>
      </c>
      <c r="G334" s="42" t="s">
        <v>264</v>
      </c>
      <c r="H334" s="42" t="s">
        <v>664</v>
      </c>
      <c r="I334" s="36" t="s">
        <v>468</v>
      </c>
      <c r="J334" s="36" t="s">
        <v>65</v>
      </c>
      <c r="K334" s="36">
        <v>1</v>
      </c>
      <c r="L334" s="36" t="s">
        <v>0</v>
      </c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>
        <f>$B334</f>
        <v>330</v>
      </c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>
        <f>$D334</f>
        <v>234</v>
      </c>
    </row>
    <row r="335" spans="1:61" ht="15.9" customHeight="1" x14ac:dyDescent="0.3">
      <c r="A335" s="36">
        <v>510</v>
      </c>
      <c r="B335" s="36">
        <v>331</v>
      </c>
      <c r="C335" s="1">
        <v>88</v>
      </c>
      <c r="D335" s="36">
        <v>235</v>
      </c>
      <c r="E335" s="36">
        <v>1814</v>
      </c>
      <c r="F335" s="43">
        <v>2.8090277777777777E-2</v>
      </c>
      <c r="G335" s="42" t="s">
        <v>258</v>
      </c>
      <c r="H335" s="42" t="s">
        <v>665</v>
      </c>
      <c r="I335" s="36" t="s">
        <v>397</v>
      </c>
      <c r="J335" s="36" t="s">
        <v>61</v>
      </c>
      <c r="K335" s="36">
        <v>3</v>
      </c>
      <c r="L335" s="36" t="s">
        <v>0</v>
      </c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>
        <f>$B335</f>
        <v>331</v>
      </c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>
        <f>$D335</f>
        <v>235</v>
      </c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</row>
    <row r="336" spans="1:61" ht="15.9" customHeight="1" x14ac:dyDescent="0.3">
      <c r="A336" s="36">
        <v>512</v>
      </c>
      <c r="B336" s="36">
        <v>332</v>
      </c>
      <c r="C336" s="1">
        <v>48</v>
      </c>
      <c r="D336" s="36">
        <v>236</v>
      </c>
      <c r="E336" s="36">
        <v>1574</v>
      </c>
      <c r="F336" s="43">
        <v>2.8483796296296295E-2</v>
      </c>
      <c r="G336" s="42" t="s">
        <v>465</v>
      </c>
      <c r="H336" s="42" t="s">
        <v>350</v>
      </c>
      <c r="I336" s="36" t="s">
        <v>442</v>
      </c>
      <c r="J336" s="36" t="s">
        <v>59</v>
      </c>
      <c r="K336" s="36">
        <v>3</v>
      </c>
      <c r="L336" s="36" t="s">
        <v>0</v>
      </c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>
        <f>$B336</f>
        <v>332</v>
      </c>
      <c r="AH336" s="11"/>
      <c r="AI336" s="11"/>
      <c r="AJ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>
        <f>$D336</f>
        <v>236</v>
      </c>
      <c r="BG336" s="11"/>
      <c r="BH336" s="11"/>
      <c r="BI336" s="11"/>
    </row>
    <row r="337" spans="1:61" ht="15.9" customHeight="1" x14ac:dyDescent="0.3">
      <c r="A337" s="36">
        <v>515</v>
      </c>
      <c r="B337" s="36">
        <v>333</v>
      </c>
      <c r="C337" s="1">
        <v>12</v>
      </c>
      <c r="D337" s="36">
        <v>237</v>
      </c>
      <c r="E337" s="36">
        <v>1573</v>
      </c>
      <c r="F337" s="43">
        <v>2.8495370370370369E-2</v>
      </c>
      <c r="G337" s="42" t="s">
        <v>470</v>
      </c>
      <c r="H337" s="42" t="s">
        <v>136</v>
      </c>
      <c r="I337" s="36" t="s">
        <v>468</v>
      </c>
      <c r="J337" s="36" t="s">
        <v>59</v>
      </c>
      <c r="K337" s="36">
        <v>3</v>
      </c>
      <c r="L337" s="36" t="s">
        <v>0</v>
      </c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>
        <f>$B337</f>
        <v>333</v>
      </c>
      <c r="AH337" s="11"/>
      <c r="AI337" s="11"/>
      <c r="AJ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>
        <f>$D337</f>
        <v>237</v>
      </c>
      <c r="BG337" s="11"/>
      <c r="BH337" s="11"/>
      <c r="BI337" s="11"/>
    </row>
    <row r="338" spans="1:61" ht="15.9" customHeight="1" x14ac:dyDescent="0.3">
      <c r="A338" s="36">
        <v>518</v>
      </c>
      <c r="B338" s="36">
        <v>334</v>
      </c>
      <c r="C338" s="1">
        <v>49</v>
      </c>
      <c r="D338" s="36">
        <v>238</v>
      </c>
      <c r="E338" s="36">
        <v>1583</v>
      </c>
      <c r="F338" s="43">
        <v>2.8506944444444446E-2</v>
      </c>
      <c r="G338" s="42" t="s">
        <v>293</v>
      </c>
      <c r="H338" s="42" t="s">
        <v>666</v>
      </c>
      <c r="I338" s="36" t="s">
        <v>442</v>
      </c>
      <c r="J338" s="36" t="s">
        <v>59</v>
      </c>
      <c r="K338" s="36">
        <v>3</v>
      </c>
      <c r="L338" s="36" t="s">
        <v>0</v>
      </c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>
        <f>$B338</f>
        <v>334</v>
      </c>
      <c r="AH338" s="11"/>
      <c r="AI338" s="11"/>
      <c r="AJ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>
        <f>$D338</f>
        <v>238</v>
      </c>
      <c r="BG338" s="11"/>
      <c r="BH338" s="11"/>
      <c r="BI338" s="11"/>
    </row>
    <row r="339" spans="1:61" ht="15.9" customHeight="1" x14ac:dyDescent="0.3">
      <c r="A339" s="36">
        <v>519</v>
      </c>
      <c r="B339" s="36">
        <v>335</v>
      </c>
      <c r="C339" s="1">
        <v>50</v>
      </c>
      <c r="D339" s="36">
        <v>239</v>
      </c>
      <c r="E339" s="36">
        <v>1584</v>
      </c>
      <c r="F339" s="43">
        <v>2.8518518518518519E-2</v>
      </c>
      <c r="G339" s="42" t="s">
        <v>667</v>
      </c>
      <c r="H339" s="42" t="s">
        <v>147</v>
      </c>
      <c r="I339" s="36" t="s">
        <v>442</v>
      </c>
      <c r="J339" s="36" t="s">
        <v>59</v>
      </c>
      <c r="K339" s="36">
        <v>3</v>
      </c>
      <c r="L339" s="36" t="s">
        <v>0</v>
      </c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>
        <f>$B339</f>
        <v>335</v>
      </c>
      <c r="AH339" s="11"/>
      <c r="AI339" s="11"/>
      <c r="AJ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>
        <f>$D339</f>
        <v>239</v>
      </c>
      <c r="BG339" s="11"/>
      <c r="BH339" s="11"/>
      <c r="BI339" s="11"/>
    </row>
    <row r="340" spans="1:61" ht="15.9" customHeight="1" x14ac:dyDescent="0.3">
      <c r="A340" s="36">
        <v>522</v>
      </c>
      <c r="B340" s="36">
        <v>336</v>
      </c>
      <c r="C340" s="1"/>
      <c r="D340" s="36"/>
      <c r="E340" s="36">
        <v>1602</v>
      </c>
      <c r="F340" s="43">
        <v>2.914351851851852E-2</v>
      </c>
      <c r="G340" s="42" t="s">
        <v>388</v>
      </c>
      <c r="H340" s="42" t="s">
        <v>535</v>
      </c>
      <c r="I340" s="36" t="s">
        <v>76</v>
      </c>
      <c r="J340" s="36" t="s">
        <v>59</v>
      </c>
      <c r="K340" s="36">
        <v>3</v>
      </c>
      <c r="L340" s="36" t="s">
        <v>0</v>
      </c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>
        <f>$B340</f>
        <v>336</v>
      </c>
      <c r="AH340" s="11"/>
      <c r="AI340" s="11"/>
      <c r="AJ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</row>
    <row r="341" spans="1:61" ht="15.9" customHeight="1" x14ac:dyDescent="0.3">
      <c r="A341" s="36">
        <v>523</v>
      </c>
      <c r="B341" s="36">
        <v>337</v>
      </c>
      <c r="C341" s="1">
        <v>51</v>
      </c>
      <c r="D341" s="36">
        <v>240</v>
      </c>
      <c r="E341" s="36">
        <v>1105</v>
      </c>
      <c r="F341" s="43">
        <v>2.9270833333333333E-2</v>
      </c>
      <c r="G341" s="42" t="s">
        <v>171</v>
      </c>
      <c r="H341" s="42" t="s">
        <v>466</v>
      </c>
      <c r="I341" s="36" t="s">
        <v>442</v>
      </c>
      <c r="J341" s="36" t="s">
        <v>35</v>
      </c>
      <c r="K341" s="36">
        <v>2</v>
      </c>
      <c r="L341" s="36" t="s">
        <v>0</v>
      </c>
      <c r="M341" s="11"/>
      <c r="N341" s="11"/>
      <c r="O341" s="11"/>
      <c r="P341" s="11"/>
      <c r="Q341" s="11"/>
      <c r="R341" s="11"/>
      <c r="S341" s="11"/>
      <c r="T341" s="11">
        <f>$B341</f>
        <v>337</v>
      </c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L341" s="11"/>
      <c r="AM341" s="11"/>
      <c r="AN341" s="11"/>
      <c r="AO341" s="11"/>
      <c r="AP341" s="11"/>
      <c r="AQ341" s="11"/>
      <c r="AR341" s="11"/>
      <c r="AS341" s="11">
        <f>$D341</f>
        <v>240</v>
      </c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</row>
    <row r="342" spans="1:61" ht="15.9" customHeight="1" x14ac:dyDescent="0.3">
      <c r="A342" s="36">
        <v>525</v>
      </c>
      <c r="B342" s="36">
        <v>338</v>
      </c>
      <c r="C342" s="1">
        <v>13</v>
      </c>
      <c r="D342" s="36">
        <v>241</v>
      </c>
      <c r="E342" s="36">
        <v>1010</v>
      </c>
      <c r="F342" s="43">
        <v>3.0138888888888889E-2</v>
      </c>
      <c r="G342" s="42" t="s">
        <v>319</v>
      </c>
      <c r="H342" s="42" t="s">
        <v>364</v>
      </c>
      <c r="I342" s="36" t="s">
        <v>468</v>
      </c>
      <c r="J342" s="36" t="s">
        <v>63</v>
      </c>
      <c r="K342" s="36">
        <v>2</v>
      </c>
      <c r="L342" s="36" t="s">
        <v>0</v>
      </c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>
        <f>$B342</f>
        <v>338</v>
      </c>
      <c r="AJ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>
        <f>$D342</f>
        <v>241</v>
      </c>
      <c r="BI342" s="11"/>
    </row>
    <row r="343" spans="1:61" ht="15.9" customHeight="1" x14ac:dyDescent="0.3">
      <c r="A343" s="36">
        <v>529</v>
      </c>
      <c r="B343" s="36">
        <v>339</v>
      </c>
      <c r="C343" s="1">
        <v>14</v>
      </c>
      <c r="D343" s="36">
        <v>242</v>
      </c>
      <c r="E343" s="36">
        <v>501</v>
      </c>
      <c r="F343" s="43">
        <v>3.1203703703703702E-2</v>
      </c>
      <c r="G343" s="42" t="s">
        <v>278</v>
      </c>
      <c r="H343" s="42" t="s">
        <v>668</v>
      </c>
      <c r="I343" s="36" t="s">
        <v>468</v>
      </c>
      <c r="J343" s="36" t="s">
        <v>25</v>
      </c>
      <c r="K343" s="36">
        <v>2</v>
      </c>
      <c r="L343" s="36" t="s">
        <v>0</v>
      </c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>
        <f>$B343</f>
        <v>339</v>
      </c>
      <c r="AC343" s="11"/>
      <c r="AD343" s="11"/>
      <c r="AE343" s="11"/>
      <c r="AF343" s="11"/>
      <c r="AG343" s="11"/>
      <c r="AH343" s="11"/>
      <c r="AI343" s="11"/>
      <c r="AJ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>
        <f>$D343</f>
        <v>242</v>
      </c>
      <c r="BB343" s="11"/>
      <c r="BC343" s="11"/>
      <c r="BD343" s="11"/>
      <c r="BE343" s="11"/>
      <c r="BF343" s="11"/>
      <c r="BG343" s="11"/>
      <c r="BH343" s="11"/>
      <c r="BI343" s="11"/>
    </row>
    <row r="344" spans="1:61" ht="15.9" customHeight="1" x14ac:dyDescent="0.3">
      <c r="A344" s="36">
        <v>530</v>
      </c>
      <c r="B344" s="36">
        <v>340</v>
      </c>
      <c r="C344" s="1">
        <v>89</v>
      </c>
      <c r="D344" s="36">
        <v>243</v>
      </c>
      <c r="E344" s="36">
        <v>1551</v>
      </c>
      <c r="F344" s="43">
        <v>3.1215277777777779E-2</v>
      </c>
      <c r="G344" s="42" t="s">
        <v>669</v>
      </c>
      <c r="H344" s="42" t="s">
        <v>670</v>
      </c>
      <c r="I344" s="36" t="s">
        <v>397</v>
      </c>
      <c r="J344" s="36" t="s">
        <v>59</v>
      </c>
      <c r="K344" s="36">
        <v>3</v>
      </c>
      <c r="L344" s="36" t="s">
        <v>0</v>
      </c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>
        <f>$B344</f>
        <v>340</v>
      </c>
      <c r="AH344" s="11"/>
      <c r="AI344" s="11"/>
      <c r="AJ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>
        <f>$D344</f>
        <v>243</v>
      </c>
      <c r="BG344" s="11"/>
      <c r="BH344" s="11"/>
      <c r="BI344" s="11"/>
    </row>
    <row r="345" spans="1:61" ht="15.9" customHeight="1" x14ac:dyDescent="0.3">
      <c r="A345" s="36"/>
      <c r="B345" s="36">
        <v>341</v>
      </c>
      <c r="C345" s="36"/>
      <c r="D345" s="36">
        <v>244</v>
      </c>
      <c r="E345"/>
      <c r="F345" s="43"/>
      <c r="G345" s="42"/>
      <c r="H345" s="44" t="s">
        <v>228</v>
      </c>
      <c r="I345" s="36"/>
      <c r="J345" s="36"/>
      <c r="K345" s="36"/>
      <c r="L345" s="36"/>
      <c r="M345" s="11"/>
      <c r="N345" s="11">
        <f t="shared" ref="N345:N353" si="0">$B345</f>
        <v>341</v>
      </c>
      <c r="O345" s="11"/>
      <c r="P345" s="11">
        <f t="shared" ref="P345:P348" si="1">$B345</f>
        <v>341</v>
      </c>
      <c r="Q345" s="11"/>
      <c r="R345" s="11">
        <f t="shared" ref="R345:S352" si="2">$B345</f>
        <v>341</v>
      </c>
      <c r="S345" s="11">
        <f t="shared" si="2"/>
        <v>341</v>
      </c>
      <c r="T345" s="11"/>
      <c r="U345" s="11"/>
      <c r="V345" s="11"/>
      <c r="W345" s="11">
        <f t="shared" ref="W345:Y354" si="3">$B345</f>
        <v>341</v>
      </c>
      <c r="X345" s="11">
        <f t="shared" si="3"/>
        <v>341</v>
      </c>
      <c r="Y345" s="11">
        <f t="shared" si="3"/>
        <v>341</v>
      </c>
      <c r="Z345" s="11"/>
      <c r="AA345" s="11">
        <f t="shared" ref="AA345:AB348" si="4">$B345</f>
        <v>341</v>
      </c>
      <c r="AB345" s="11">
        <f t="shared" si="4"/>
        <v>341</v>
      </c>
      <c r="AC345" s="11"/>
      <c r="AD345" s="11"/>
      <c r="AE345" s="11">
        <f t="shared" ref="AE345:AF350" si="5">$B345</f>
        <v>341</v>
      </c>
      <c r="AF345" s="11">
        <f t="shared" si="5"/>
        <v>341</v>
      </c>
      <c r="AG345" s="11">
        <f>$B345</f>
        <v>341</v>
      </c>
      <c r="AH345" s="11"/>
      <c r="AI345" s="11">
        <f t="shared" ref="AI345:AJ347" si="6">$B345</f>
        <v>341</v>
      </c>
      <c r="AJ345" s="11">
        <f t="shared" si="6"/>
        <v>341</v>
      </c>
      <c r="AL345" s="11"/>
      <c r="AM345" s="11">
        <f t="shared" ref="AM345:AM347" si="7">$D345</f>
        <v>244</v>
      </c>
      <c r="AN345" s="11"/>
      <c r="AO345" s="11">
        <f t="shared" ref="AO345:AO346" si="8">$D345</f>
        <v>244</v>
      </c>
      <c r="AP345" s="11"/>
      <c r="AQ345" s="11">
        <f t="shared" ref="AQ345:AQ346" si="9">$D345</f>
        <v>244</v>
      </c>
      <c r="AR345" s="11">
        <f t="shared" ref="AR345:AR348" si="10">$D345</f>
        <v>244</v>
      </c>
      <c r="AS345" s="11"/>
      <c r="AT345" s="11"/>
      <c r="AU345" s="11"/>
      <c r="AV345" s="11">
        <f t="shared" ref="AV345:AV350" si="11">$D345</f>
        <v>244</v>
      </c>
      <c r="AW345" s="11">
        <f>$D345</f>
        <v>244</v>
      </c>
      <c r="AX345" s="11"/>
      <c r="AY345" s="11"/>
      <c r="AZ345" s="11">
        <f t="shared" ref="AZ345:AZ346" si="12">$D345</f>
        <v>244</v>
      </c>
      <c r="BA345" s="11"/>
      <c r="BB345" s="11"/>
      <c r="BC345" s="11"/>
      <c r="BD345" s="11">
        <f t="shared" ref="BD345:BD346" si="13">$D345</f>
        <v>244</v>
      </c>
      <c r="BE345" s="11">
        <f t="shared" ref="BE345:BE347" si="14">$D345</f>
        <v>244</v>
      </c>
      <c r="BF345" s="11"/>
      <c r="BG345" s="11"/>
      <c r="BH345" s="11"/>
      <c r="BI345" s="11"/>
    </row>
    <row r="346" spans="1:61" ht="15.9" customHeight="1" x14ac:dyDescent="0.3">
      <c r="A346" s="36"/>
      <c r="B346" s="36">
        <v>341</v>
      </c>
      <c r="C346" s="36"/>
      <c r="D346" s="36">
        <v>244</v>
      </c>
      <c r="E346"/>
      <c r="F346" s="43"/>
      <c r="G346" s="42"/>
      <c r="H346" s="42"/>
      <c r="I346" s="36"/>
      <c r="J346" s="36"/>
      <c r="K346" s="36"/>
      <c r="L346" s="36"/>
      <c r="M346" s="11"/>
      <c r="N346" s="11">
        <f t="shared" si="0"/>
        <v>341</v>
      </c>
      <c r="O346" s="11"/>
      <c r="P346" s="11">
        <f t="shared" si="1"/>
        <v>341</v>
      </c>
      <c r="Q346" s="11"/>
      <c r="R346" s="11">
        <f t="shared" si="2"/>
        <v>341</v>
      </c>
      <c r="S346" s="11">
        <f t="shared" si="2"/>
        <v>341</v>
      </c>
      <c r="T346" s="11"/>
      <c r="U346" s="11"/>
      <c r="V346" s="11"/>
      <c r="W346" s="11">
        <f t="shared" si="3"/>
        <v>341</v>
      </c>
      <c r="X346" s="11">
        <f t="shared" si="3"/>
        <v>341</v>
      </c>
      <c r="Y346" s="11">
        <f t="shared" si="3"/>
        <v>341</v>
      </c>
      <c r="Z346" s="11"/>
      <c r="AA346" s="11">
        <f t="shared" si="4"/>
        <v>341</v>
      </c>
      <c r="AB346" s="11">
        <f t="shared" si="4"/>
        <v>341</v>
      </c>
      <c r="AC346" s="11"/>
      <c r="AD346" s="11"/>
      <c r="AE346" s="11">
        <f t="shared" si="5"/>
        <v>341</v>
      </c>
      <c r="AF346" s="11">
        <f t="shared" si="5"/>
        <v>341</v>
      </c>
      <c r="AG346" s="11"/>
      <c r="AH346" s="11"/>
      <c r="AI346" s="11">
        <f t="shared" si="6"/>
        <v>341</v>
      </c>
      <c r="AJ346" s="11"/>
      <c r="AL346" s="11"/>
      <c r="AM346" s="11">
        <f t="shared" si="7"/>
        <v>244</v>
      </c>
      <c r="AN346" s="11"/>
      <c r="AO346" s="11">
        <f t="shared" si="8"/>
        <v>244</v>
      </c>
      <c r="AP346" s="11"/>
      <c r="AQ346" s="11">
        <f t="shared" si="9"/>
        <v>244</v>
      </c>
      <c r="AR346" s="11">
        <f t="shared" si="10"/>
        <v>244</v>
      </c>
      <c r="AS346" s="11"/>
      <c r="AT346" s="11"/>
      <c r="AU346" s="11"/>
      <c r="AV346" s="11">
        <f t="shared" si="11"/>
        <v>244</v>
      </c>
      <c r="AW346" s="11"/>
      <c r="AX346" s="11"/>
      <c r="AY346" s="11"/>
      <c r="AZ346" s="11"/>
      <c r="BA346" s="11"/>
      <c r="BB346" s="11"/>
      <c r="BC346" s="11"/>
      <c r="BD346" s="11">
        <f t="shared" si="13"/>
        <v>244</v>
      </c>
      <c r="BE346" s="11">
        <f t="shared" si="14"/>
        <v>244</v>
      </c>
      <c r="BF346" s="11"/>
      <c r="BG346" s="11"/>
      <c r="BH346" s="11"/>
      <c r="BI346" s="11"/>
    </row>
    <row r="347" spans="1:61" ht="15.9" customHeight="1" x14ac:dyDescent="0.3">
      <c r="A347" s="36"/>
      <c r="B347" s="36">
        <v>341</v>
      </c>
      <c r="C347" s="36"/>
      <c r="D347" s="36">
        <v>244</v>
      </c>
      <c r="E347"/>
      <c r="F347" s="43"/>
      <c r="G347" s="42"/>
      <c r="H347" s="42"/>
      <c r="I347" s="36"/>
      <c r="J347" s="36"/>
      <c r="K347" s="36"/>
      <c r="L347" s="36"/>
      <c r="M347" s="11"/>
      <c r="N347" s="11">
        <f t="shared" si="0"/>
        <v>341</v>
      </c>
      <c r="O347" s="11"/>
      <c r="P347" s="11">
        <f t="shared" si="1"/>
        <v>341</v>
      </c>
      <c r="Q347" s="11"/>
      <c r="R347" s="11">
        <f t="shared" si="2"/>
        <v>341</v>
      </c>
      <c r="S347" s="11">
        <f t="shared" si="2"/>
        <v>341</v>
      </c>
      <c r="T347" s="11"/>
      <c r="U347" s="11"/>
      <c r="V347" s="11"/>
      <c r="W347" s="11">
        <f t="shared" si="3"/>
        <v>341</v>
      </c>
      <c r="X347" s="11">
        <f t="shared" si="3"/>
        <v>341</v>
      </c>
      <c r="Y347" s="11">
        <f t="shared" si="3"/>
        <v>341</v>
      </c>
      <c r="Z347" s="11"/>
      <c r="AA347" s="11">
        <f t="shared" si="4"/>
        <v>341</v>
      </c>
      <c r="AB347" s="11"/>
      <c r="AC347" s="11"/>
      <c r="AD347" s="11"/>
      <c r="AE347" s="11">
        <f t="shared" si="5"/>
        <v>341</v>
      </c>
      <c r="AF347" s="11">
        <f t="shared" si="5"/>
        <v>341</v>
      </c>
      <c r="AG347" s="11"/>
      <c r="AH347" s="11"/>
      <c r="AI347" s="11">
        <f t="shared" si="6"/>
        <v>341</v>
      </c>
      <c r="AJ347" s="11"/>
      <c r="AL347" s="11"/>
      <c r="AM347" s="11">
        <f t="shared" si="7"/>
        <v>244</v>
      </c>
      <c r="AN347" s="11"/>
      <c r="AO347" s="11"/>
      <c r="AP347" s="11"/>
      <c r="AQ347" s="11"/>
      <c r="AR347" s="11">
        <f t="shared" si="10"/>
        <v>244</v>
      </c>
      <c r="AS347" s="11"/>
      <c r="AT347" s="11"/>
      <c r="AU347" s="11"/>
      <c r="AV347" s="11">
        <f t="shared" si="11"/>
        <v>244</v>
      </c>
      <c r="AW347" s="11"/>
      <c r="AX347" s="11"/>
      <c r="AY347" s="11"/>
      <c r="AZ347" s="11"/>
      <c r="BA347" s="11"/>
      <c r="BB347" s="11"/>
      <c r="BC347" s="11"/>
      <c r="BD347" s="11"/>
      <c r="BE347" s="11">
        <f t="shared" si="14"/>
        <v>244</v>
      </c>
      <c r="BF347" s="11"/>
      <c r="BG347" s="11"/>
      <c r="BH347" s="11"/>
      <c r="BI347" s="11"/>
    </row>
    <row r="348" spans="1:61" ht="15.9" customHeight="1" x14ac:dyDescent="0.3">
      <c r="A348" s="36"/>
      <c r="B348" s="36">
        <v>341</v>
      </c>
      <c r="C348" s="36"/>
      <c r="D348" s="36">
        <v>244</v>
      </c>
      <c r="E348"/>
      <c r="F348" s="43"/>
      <c r="G348" s="42"/>
      <c r="H348" s="42"/>
      <c r="I348" s="36"/>
      <c r="J348" s="36"/>
      <c r="K348" s="36"/>
      <c r="L348" s="36"/>
      <c r="M348" s="11"/>
      <c r="N348" s="11">
        <f t="shared" si="0"/>
        <v>341</v>
      </c>
      <c r="O348" s="11"/>
      <c r="P348" s="11">
        <f t="shared" si="1"/>
        <v>341</v>
      </c>
      <c r="Q348" s="11"/>
      <c r="R348" s="11">
        <f t="shared" si="2"/>
        <v>341</v>
      </c>
      <c r="S348" s="11">
        <f t="shared" si="2"/>
        <v>341</v>
      </c>
      <c r="T348" s="11"/>
      <c r="U348" s="11"/>
      <c r="V348" s="11"/>
      <c r="W348" s="11">
        <f t="shared" si="3"/>
        <v>341</v>
      </c>
      <c r="X348" s="11"/>
      <c r="Y348" s="11">
        <f t="shared" si="3"/>
        <v>341</v>
      </c>
      <c r="Z348" s="11"/>
      <c r="AA348" s="11"/>
      <c r="AB348" s="11"/>
      <c r="AC348" s="11"/>
      <c r="AD348" s="11"/>
      <c r="AE348" s="11">
        <f t="shared" si="5"/>
        <v>341</v>
      </c>
      <c r="AF348" s="11">
        <f t="shared" si="5"/>
        <v>341</v>
      </c>
      <c r="AG348" s="11"/>
      <c r="AH348" s="11"/>
      <c r="AI348" s="11"/>
      <c r="AJ348" s="11"/>
      <c r="AL348" s="11"/>
      <c r="AM348" s="11"/>
      <c r="AN348" s="11"/>
      <c r="AO348" s="11"/>
      <c r="AP348" s="11"/>
      <c r="AQ348" s="11"/>
      <c r="AR348" s="11">
        <f t="shared" si="10"/>
        <v>244</v>
      </c>
      <c r="AS348" s="11"/>
      <c r="AT348" s="11"/>
      <c r="AU348" s="11"/>
      <c r="AV348" s="11">
        <f t="shared" si="11"/>
        <v>244</v>
      </c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</row>
    <row r="349" spans="1:61" ht="15.9" customHeight="1" x14ac:dyDescent="0.3">
      <c r="A349" s="36"/>
      <c r="B349" s="36">
        <v>341</v>
      </c>
      <c r="C349" s="36"/>
      <c r="D349" s="36">
        <v>244</v>
      </c>
      <c r="E349"/>
      <c r="F349" s="43"/>
      <c r="G349" s="42"/>
      <c r="H349" s="42"/>
      <c r="I349" s="36"/>
      <c r="J349" s="36"/>
      <c r="K349" s="36"/>
      <c r="L349" s="36"/>
      <c r="M349" s="11"/>
      <c r="N349" s="11">
        <f t="shared" si="0"/>
        <v>341</v>
      </c>
      <c r="O349" s="11"/>
      <c r="P349" s="11"/>
      <c r="Q349" s="11"/>
      <c r="R349" s="11">
        <f t="shared" si="2"/>
        <v>341</v>
      </c>
      <c r="S349" s="11">
        <f t="shared" si="2"/>
        <v>341</v>
      </c>
      <c r="T349" s="11"/>
      <c r="U349" s="11"/>
      <c r="V349" s="11"/>
      <c r="W349" s="11">
        <f t="shared" si="3"/>
        <v>341</v>
      </c>
      <c r="X349" s="11"/>
      <c r="Y349" s="11"/>
      <c r="Z349" s="11"/>
      <c r="AA349" s="11"/>
      <c r="AB349" s="11"/>
      <c r="AC349" s="11"/>
      <c r="AD349" s="11"/>
      <c r="AE349" s="11">
        <f t="shared" si="5"/>
        <v>341</v>
      </c>
      <c r="AF349" s="11">
        <f t="shared" si="5"/>
        <v>341</v>
      </c>
      <c r="AG349" s="11"/>
      <c r="AH349" s="11"/>
      <c r="AI349" s="11"/>
      <c r="AJ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>
        <f t="shared" si="11"/>
        <v>244</v>
      </c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</row>
    <row r="350" spans="1:61" ht="15.9" customHeight="1" x14ac:dyDescent="0.3">
      <c r="A350" s="36"/>
      <c r="B350" s="36">
        <v>341</v>
      </c>
      <c r="C350" s="36"/>
      <c r="D350" s="36">
        <v>244</v>
      </c>
      <c r="E350"/>
      <c r="F350" s="43"/>
      <c r="G350" s="42"/>
      <c r="H350" s="42"/>
      <c r="I350" s="36"/>
      <c r="J350" s="36"/>
      <c r="K350" s="36"/>
      <c r="L350" s="36"/>
      <c r="M350" s="11"/>
      <c r="N350" s="11">
        <f t="shared" si="0"/>
        <v>341</v>
      </c>
      <c r="O350" s="11"/>
      <c r="P350" s="11"/>
      <c r="Q350" s="11"/>
      <c r="R350" s="11">
        <f t="shared" si="2"/>
        <v>341</v>
      </c>
      <c r="S350" s="11">
        <f t="shared" si="2"/>
        <v>341</v>
      </c>
      <c r="T350" s="11"/>
      <c r="U350" s="11"/>
      <c r="V350" s="11"/>
      <c r="W350" s="11">
        <f t="shared" si="3"/>
        <v>341</v>
      </c>
      <c r="X350" s="11"/>
      <c r="Y350" s="11"/>
      <c r="Z350" s="11"/>
      <c r="AA350" s="11"/>
      <c r="AB350" s="11"/>
      <c r="AC350" s="11"/>
      <c r="AD350" s="11"/>
      <c r="AE350" s="11">
        <f t="shared" si="5"/>
        <v>341</v>
      </c>
      <c r="AF350" s="11">
        <f t="shared" si="5"/>
        <v>341</v>
      </c>
      <c r="AG350" s="11"/>
      <c r="AH350" s="11"/>
      <c r="AI350" s="11"/>
      <c r="AJ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>
        <f t="shared" si="11"/>
        <v>244</v>
      </c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</row>
    <row r="351" spans="1:61" ht="15.9" customHeight="1" x14ac:dyDescent="0.3">
      <c r="A351" s="36"/>
      <c r="B351" s="36">
        <v>341</v>
      </c>
      <c r="C351" s="36"/>
      <c r="D351" s="36"/>
      <c r="E351"/>
      <c r="F351" s="43"/>
      <c r="G351" s="42"/>
      <c r="H351" s="42"/>
      <c r="I351" s="36"/>
      <c r="J351" s="36"/>
      <c r="K351" s="36"/>
      <c r="L351" s="36"/>
      <c r="M351" s="11"/>
      <c r="N351" s="11">
        <f t="shared" si="0"/>
        <v>341</v>
      </c>
      <c r="O351" s="11"/>
      <c r="P351" s="11"/>
      <c r="Q351" s="11"/>
      <c r="R351" s="11">
        <f t="shared" si="2"/>
        <v>341</v>
      </c>
      <c r="S351" s="11">
        <f t="shared" si="2"/>
        <v>341</v>
      </c>
      <c r="T351" s="11"/>
      <c r="U351" s="11"/>
      <c r="V351" s="11"/>
      <c r="W351" s="11">
        <f t="shared" si="3"/>
        <v>341</v>
      </c>
      <c r="X351" s="11"/>
      <c r="Y351" s="11"/>
      <c r="Z351" s="11"/>
      <c r="AA351" s="11"/>
      <c r="AB351" s="11"/>
      <c r="AC351" s="11"/>
      <c r="AD351" s="11"/>
      <c r="AE351" s="11"/>
      <c r="AF351" s="11">
        <f>$B351</f>
        <v>341</v>
      </c>
      <c r="AG351" s="11"/>
      <c r="AH351" s="11"/>
      <c r="AI351" s="11"/>
      <c r="AJ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</row>
    <row r="352" spans="1:61" ht="15.9" customHeight="1" x14ac:dyDescent="0.3">
      <c r="A352" s="36"/>
      <c r="B352" s="36">
        <v>341</v>
      </c>
      <c r="C352" s="36"/>
      <c r="D352" s="36"/>
      <c r="E352"/>
      <c r="F352" s="43"/>
      <c r="G352" s="42"/>
      <c r="H352" s="42"/>
      <c r="I352" s="36"/>
      <c r="J352" s="36"/>
      <c r="K352" s="36"/>
      <c r="L352" s="36"/>
      <c r="M352" s="11"/>
      <c r="N352" s="11">
        <f t="shared" si="0"/>
        <v>341</v>
      </c>
      <c r="O352" s="11"/>
      <c r="P352" s="11"/>
      <c r="Q352" s="11"/>
      <c r="R352" s="11"/>
      <c r="S352" s="11">
        <f t="shared" si="2"/>
        <v>341</v>
      </c>
      <c r="T352" s="11"/>
      <c r="U352" s="11"/>
      <c r="V352" s="11"/>
      <c r="W352" s="11">
        <f t="shared" si="3"/>
        <v>341</v>
      </c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</row>
    <row r="353" spans="1:61" ht="15.9" customHeight="1" x14ac:dyDescent="0.3">
      <c r="A353" s="36"/>
      <c r="B353" s="36">
        <v>341</v>
      </c>
      <c r="C353" s="36"/>
      <c r="D353" s="36"/>
      <c r="E353"/>
      <c r="F353" s="43"/>
      <c r="G353" s="42"/>
      <c r="H353" s="42"/>
      <c r="I353" s="36"/>
      <c r="J353" s="36"/>
      <c r="K353" s="36"/>
      <c r="L353" s="36"/>
      <c r="M353" s="11"/>
      <c r="N353" s="11">
        <f t="shared" si="0"/>
        <v>341</v>
      </c>
      <c r="O353" s="11"/>
      <c r="P353" s="11"/>
      <c r="Q353" s="11"/>
      <c r="R353" s="11"/>
      <c r="S353" s="11"/>
      <c r="T353" s="11"/>
      <c r="U353" s="11"/>
      <c r="V353" s="11"/>
      <c r="W353" s="11">
        <f t="shared" si="3"/>
        <v>341</v>
      </c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</row>
    <row r="354" spans="1:61" ht="15.9" customHeight="1" x14ac:dyDescent="0.3">
      <c r="A354" s="36"/>
      <c r="B354" s="36">
        <v>341</v>
      </c>
      <c r="C354" s="36"/>
      <c r="D354" s="36"/>
      <c r="E354"/>
      <c r="F354" s="43"/>
      <c r="G354" s="42"/>
      <c r="H354" s="42"/>
      <c r="I354" s="36"/>
      <c r="J354" s="36"/>
      <c r="K354" s="36"/>
      <c r="L354" s="36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>
        <f t="shared" si="3"/>
        <v>341</v>
      </c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</row>
    <row r="355" spans="1:61" ht="15.9" customHeight="1" x14ac:dyDescent="0.25">
      <c r="B355" s="26"/>
    </row>
    <row r="356" spans="1:61" ht="15.9" customHeight="1" x14ac:dyDescent="0.25">
      <c r="H356" s="27" t="s">
        <v>20</v>
      </c>
      <c r="S356" s="20"/>
      <c r="T356" s="28">
        <f>SUM(SMALL(T$4:T$354,{13,14,15,16,17,18,19,20,21,22,23,24}))</f>
        <v>3308</v>
      </c>
      <c r="U356" s="28">
        <f>SUM(SMALL(U$4:U$354,{13,14,15,16,17,18,19,20,21,22,23,24}))</f>
        <v>1402</v>
      </c>
      <c r="Y356" s="20"/>
      <c r="AA356" s="20"/>
      <c r="AD356" s="28">
        <f>SUM(SMALL(AD$4:AD$354,{13,14,15,16,17,18,19,20,21,22,23,24}))</f>
        <v>2843</v>
      </c>
      <c r="AG356" s="28">
        <f>SUM(SMALL(AG$4:AG$354,{13,14,15,16,17,18,19,20,21,22,23,24}))</f>
        <v>3753</v>
      </c>
      <c r="AI356" s="20"/>
      <c r="AJ356" s="28">
        <f>SUM(SMALL(AJ$4:AJ$354,{13,14,15,16,17,18,19,20,21,22,23,24}))</f>
        <v>2416</v>
      </c>
      <c r="AL356" s="28">
        <f>SUM(SMALL(AL$4:AL$354,{7,8,9,10,11,12}))</f>
        <v>966</v>
      </c>
      <c r="AN356" s="28">
        <f>SUM(SMALL(AN$4:AN$354,{7,8,9,10,11,12}))</f>
        <v>512</v>
      </c>
      <c r="AS356" s="28">
        <f>SUM(SMALL(AS$4:AS$354,{7,8,9,10,11,12}))</f>
        <v>942</v>
      </c>
      <c r="AT356" s="28">
        <f>SUM(SMALL(AT$4:AT$354,{7,8,9,10,11,12}))</f>
        <v>413</v>
      </c>
      <c r="AU356" s="28">
        <f>SUM(SMALL(AU$4:AU$354,{7,8,9,10,11,12}))</f>
        <v>606</v>
      </c>
      <c r="AV356" s="20"/>
      <c r="AX356" s="20"/>
      <c r="AY356" s="28">
        <f>SUM(SMALL(AY$4:AY$354,{7,8,9,10,11,12}))</f>
        <v>956</v>
      </c>
      <c r="AZ356" s="20"/>
      <c r="BB356" s="20"/>
      <c r="BC356" s="28">
        <f>SUM(SMALL(BC$4:BC$354,{7,8,9,10,11,12}))</f>
        <v>692</v>
      </c>
      <c r="BD356" s="20"/>
      <c r="BE356" s="20"/>
      <c r="BF356" s="28">
        <f>SUM(SMALL(BF$4:BF$354,{7,8,9,10,11,12}))</f>
        <v>1114</v>
      </c>
      <c r="BG356" s="28">
        <f>SUM(SMALL(BG$4:BG$354,{7,8,9,10,11,12}))</f>
        <v>895</v>
      </c>
      <c r="BH356" s="20"/>
      <c r="BI356" s="28">
        <f>SUM(SMALL(BI$4:BI$354,{7,8,9,10,11,12}))</f>
        <v>358</v>
      </c>
    </row>
    <row r="357" spans="1:61" ht="15.9" customHeight="1" x14ac:dyDescent="0.25">
      <c r="S357" s="20"/>
      <c r="T357" s="28">
        <f>COUNT(SMALL(T$4:T$354,{13,14,15,16,17,18,19,20,21,22,23,24}))</f>
        <v>12</v>
      </c>
      <c r="U357" s="28">
        <f>COUNT(SMALL(U$4:U$354,{13,14,15,16,17,18,19,20,21,22,23,24}))</f>
        <v>12</v>
      </c>
      <c r="Y357" s="20"/>
      <c r="AA357" s="20"/>
      <c r="AD357" s="28">
        <f>COUNT(SMALL(AD$4:AD$354,{13,14,15,16,17,18,19,20,21,22,23,24}))</f>
        <v>12</v>
      </c>
      <c r="AE357" s="20"/>
      <c r="AF357" s="20"/>
      <c r="AG357" s="28">
        <f>COUNT(SMALL(AG$4:AG$354,{13,14,15,16,17,18,19,20,21,22,23,24}))</f>
        <v>12</v>
      </c>
      <c r="AH357" s="20"/>
      <c r="AI357" s="20"/>
      <c r="AJ357" s="28">
        <f>COUNT(SMALL(AJ$4:AJ$354,{13,14,15,16,17,18,19,20,21,22,23,24}))</f>
        <v>12</v>
      </c>
      <c r="AL357" s="28">
        <f>COUNT(SMALL(AL$4:AL$354,{7,8,9,10,11,12}))</f>
        <v>6</v>
      </c>
      <c r="AN357" s="28">
        <f>COUNT(SMALL(AN$4:AN$354,{7,8,9,10,11,12}))</f>
        <v>6</v>
      </c>
      <c r="AS357" s="28">
        <f>COUNT(SMALL(AS$4:AS$354,{7,8,9,10,11,12}))</f>
        <v>6</v>
      </c>
      <c r="AT357" s="28">
        <f>COUNT(SMALL(AT$4:AT$354,{7,8,9,10,11,12}))</f>
        <v>6</v>
      </c>
      <c r="AU357" s="28">
        <f>COUNT(SMALL(AU$4:AU$354,{7,8,9,10,11,12}))</f>
        <v>6</v>
      </c>
      <c r="AV357" s="20"/>
      <c r="AX357" s="20"/>
      <c r="AY357" s="28">
        <f>COUNT(SMALL(AY$4:AY$354,{7,8,9,10,11,12}))</f>
        <v>6</v>
      </c>
      <c r="AZ357" s="20"/>
      <c r="BB357" s="20"/>
      <c r="BC357" s="28">
        <f>COUNT(SMALL(BC$4:BC$354,{7,8,9,10,11,12}))</f>
        <v>6</v>
      </c>
      <c r="BD357" s="20"/>
      <c r="BE357" s="20"/>
      <c r="BF357" s="28">
        <f>COUNT(SMALL(BF$4:BF$354,{7,8,9,10,11,12}))</f>
        <v>6</v>
      </c>
      <c r="BG357" s="28">
        <f>COUNT(SMALL(BG$4:BG$354,{7,8,9,10,11,12}))</f>
        <v>6</v>
      </c>
      <c r="BH357" s="20"/>
      <c r="BI357" s="28">
        <f>COUNT(SMALL(BI$4:BI$354,{7,8,9,10,11,12}))</f>
        <v>6</v>
      </c>
    </row>
    <row r="358" spans="1:61" ht="15.9" customHeight="1" x14ac:dyDescent="0.25">
      <c r="S358" s="20"/>
      <c r="AL358" s="20"/>
      <c r="AS358" s="20"/>
      <c r="BH358" s="20"/>
    </row>
    <row r="359" spans="1:61" ht="15.9" customHeight="1" x14ac:dyDescent="0.25">
      <c r="H359" s="29" t="s">
        <v>21</v>
      </c>
      <c r="S359" s="20"/>
      <c r="U359" s="30">
        <f>SUM(SMALL(U$4:U$354,{25,26,27,28,29,30,31,32,33,34,35,36}))</f>
        <v>2537</v>
      </c>
      <c r="Z359" s="20"/>
      <c r="AC359" s="20"/>
      <c r="AG359" s="20"/>
      <c r="AH359" s="20"/>
      <c r="AI359" s="20"/>
      <c r="AJ359" s="20"/>
      <c r="AL359" s="20"/>
      <c r="AS359" s="20"/>
      <c r="AT359" s="30">
        <f>SUM(SMALL(AT$4:AT$354,{13,14,15,16,17,18}))</f>
        <v>844</v>
      </c>
      <c r="AX359" s="20"/>
      <c r="BC359" s="30">
        <f>SUM(SMALL(BC$4:BC$354,{13,14,15,16,17,18}))</f>
        <v>1183</v>
      </c>
      <c r="BE359" s="20"/>
      <c r="BG359" s="20"/>
    </row>
    <row r="360" spans="1:61" ht="15.9" customHeight="1" x14ac:dyDescent="0.25">
      <c r="S360" s="20"/>
      <c r="U360" s="30">
        <f>COUNT(SMALL(U$4:U$354,{25,26,27,28,29,30,31,32,33,34,35,36}))</f>
        <v>12</v>
      </c>
      <c r="Z360" s="20"/>
      <c r="AC360" s="20"/>
      <c r="AG360" s="20"/>
      <c r="AH360" s="20"/>
      <c r="AI360" s="20"/>
      <c r="AJ360" s="20"/>
      <c r="AL360" s="20"/>
      <c r="AS360" s="20"/>
      <c r="AT360" s="30">
        <f>COUNT(SMALL(AT$4:AT$354,{13,14,15,16,17,18}))</f>
        <v>6</v>
      </c>
      <c r="AX360" s="20"/>
      <c r="BC360" s="30">
        <f>COUNT(SMALL(BC$4:BC$354,{13,14,15,16,17,18}))</f>
        <v>6</v>
      </c>
      <c r="BE360" s="20"/>
      <c r="BG360" s="20"/>
    </row>
    <row r="361" spans="1:61" ht="15.9" customHeight="1" x14ac:dyDescent="0.25">
      <c r="S361" s="20"/>
      <c r="V361" s="20"/>
      <c r="W361" s="20"/>
      <c r="X361" s="20"/>
      <c r="Y361" s="20"/>
      <c r="Z361" s="20"/>
      <c r="AA361" s="20"/>
      <c r="AB361" s="20"/>
      <c r="AC361" s="20"/>
      <c r="AH361" s="20"/>
      <c r="AI361" s="20"/>
      <c r="AJ361" s="20"/>
      <c r="AL361" s="20"/>
      <c r="AS361" s="20"/>
      <c r="AT361" s="20"/>
      <c r="BC361" s="20"/>
      <c r="BG361" s="20"/>
      <c r="BH361" s="20"/>
      <c r="BI361" s="20"/>
    </row>
    <row r="362" spans="1:61" ht="15.9" customHeight="1" x14ac:dyDescent="0.25">
      <c r="H362" s="22" t="s">
        <v>22</v>
      </c>
      <c r="O362" s="20"/>
      <c r="S362" s="20"/>
      <c r="T362" s="20"/>
      <c r="V362" s="20"/>
      <c r="W362" s="20"/>
      <c r="X362" s="20"/>
      <c r="Y362" s="20"/>
      <c r="Z362" s="20"/>
      <c r="AA362" s="20"/>
      <c r="AB362" s="20"/>
      <c r="AC362" s="20"/>
      <c r="AE362" s="20"/>
      <c r="AF362" s="20"/>
      <c r="AH362" s="20"/>
      <c r="AI362" s="20"/>
      <c r="AJ362" s="20"/>
      <c r="AS362" s="20"/>
      <c r="AT362" s="31">
        <f>SUM(SMALL(AT$4:AT$354,{19,20,21,22,23,24}))</f>
        <v>1152</v>
      </c>
      <c r="AY362" s="20"/>
      <c r="BD362" s="20"/>
      <c r="BE362" s="20"/>
      <c r="BF362" s="20"/>
      <c r="BH362" s="20"/>
      <c r="BI362" s="20"/>
    </row>
    <row r="363" spans="1:61" ht="15.9" customHeight="1" x14ac:dyDescent="0.25"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S363" s="20"/>
      <c r="AT363" s="31">
        <f>COUNT(SMALL(AT$4:AT$354,{19,20,21,22,23,24}))</f>
        <v>6</v>
      </c>
      <c r="AY363" s="20"/>
      <c r="BD363" s="20"/>
      <c r="BE363" s="20"/>
      <c r="BF363" s="20"/>
    </row>
    <row r="364" spans="1:61" ht="15.9" customHeight="1" x14ac:dyDescent="0.25"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T364" s="20"/>
      <c r="AU364" s="20"/>
      <c r="BC364" s="20"/>
    </row>
    <row r="365" spans="1:61" ht="15.9" customHeight="1" x14ac:dyDescent="0.25">
      <c r="C365" s="34"/>
      <c r="D365" s="35"/>
      <c r="E365" s="35"/>
      <c r="F365" s="34"/>
      <c r="I365" s="20"/>
      <c r="J365" s="20"/>
      <c r="K365" s="20"/>
      <c r="L365" s="20"/>
      <c r="M365" s="26">
        <f>INT(COUNTA(M4:M354)/12)</f>
        <v>1</v>
      </c>
      <c r="N365" s="26">
        <f>INT(COUNTA(N4:N354)/12)</f>
        <v>1</v>
      </c>
      <c r="O365" s="26">
        <f>INT(COUNTA(O4:O354)/12)</f>
        <v>1</v>
      </c>
      <c r="P365" s="26">
        <f>INT(COUNTA(P4:P354)/12)</f>
        <v>1</v>
      </c>
      <c r="Q365" s="26">
        <f>INT(COUNTA(Q4:Q354)/12)</f>
        <v>1</v>
      </c>
      <c r="R365" s="26">
        <f>INT(COUNTA(R4:R354)/12)</f>
        <v>1</v>
      </c>
      <c r="S365" s="26">
        <f>INT(COUNTA(S4:S354)/12)</f>
        <v>1</v>
      </c>
      <c r="T365" s="26">
        <f>INT(COUNTA(T4:T354)/12)</f>
        <v>2</v>
      </c>
      <c r="U365" s="26">
        <f>INT(COUNTA(U4:U354)/12)</f>
        <v>3</v>
      </c>
      <c r="V365" s="26">
        <f>INT(COUNTA(V4:V354)/12)</f>
        <v>1</v>
      </c>
      <c r="W365" s="26">
        <f>INT(COUNTA(W4:W354)/12)</f>
        <v>1</v>
      </c>
      <c r="X365" s="26">
        <f>INT(COUNTA(X4:X354)/12)</f>
        <v>1</v>
      </c>
      <c r="Y365" s="26">
        <f>INT(COUNTA(Y4:Y354)/12)</f>
        <v>1</v>
      </c>
      <c r="Z365" s="26">
        <f>INT(COUNTA(Z4:Z354)/12)</f>
        <v>1</v>
      </c>
      <c r="AA365" s="26">
        <f>INT(COUNTA(AA4:AA354)/12)</f>
        <v>1</v>
      </c>
      <c r="AB365" s="26">
        <f>INT(COUNTA(AB4:AB354)/12)</f>
        <v>1</v>
      </c>
      <c r="AC365" s="26">
        <f>INT(COUNTA(AC4:AC354)/12)</f>
        <v>1</v>
      </c>
      <c r="AD365" s="26">
        <f>INT(COUNTA(AD4:AD354)/12)</f>
        <v>2</v>
      </c>
      <c r="AE365" s="26">
        <f>INT(COUNTA(AE4:AE354)/12)</f>
        <v>1</v>
      </c>
      <c r="AF365" s="26">
        <f>INT(COUNTA(AF4:AF354)/12)</f>
        <v>1</v>
      </c>
      <c r="AG365" s="26">
        <f>INT(COUNTA(AG4:AG354)/12)</f>
        <v>2</v>
      </c>
      <c r="AH365" s="26">
        <f>INT(COUNTA(AH4:AH354)/12)</f>
        <v>1</v>
      </c>
      <c r="AI365" s="26">
        <f>INT(COUNTA(AI4:AI354)/12)</f>
        <v>1</v>
      </c>
      <c r="AJ365" s="26">
        <f>INT(COUNTA(AJ4:AJ354)/12)</f>
        <v>2</v>
      </c>
      <c r="AK365" s="20"/>
      <c r="AL365" s="26">
        <f>INT(COUNTA(AL4:AL354)/6)</f>
        <v>2</v>
      </c>
      <c r="AM365" s="26">
        <f>INT(COUNTA(AM4:AM354)/6)</f>
        <v>1</v>
      </c>
      <c r="AN365" s="26">
        <f>INT(COUNTA(AN4:AN354)/6)</f>
        <v>2</v>
      </c>
      <c r="AO365" s="26">
        <f>INT(COUNTA(AO4:AO354)/6)</f>
        <v>1</v>
      </c>
      <c r="AP365" s="26">
        <f>INT(COUNTA(AP4:AP354)/6)</f>
        <v>1</v>
      </c>
      <c r="AQ365" s="26">
        <f>INT(COUNTA(AQ4:AQ354)/6)</f>
        <v>1</v>
      </c>
      <c r="AR365" s="26">
        <f>INT(COUNTA(AR4:AR354)/6)</f>
        <v>1</v>
      </c>
      <c r="AS365" s="26">
        <f>INT(COUNTA(AS4:AS354)/6)</f>
        <v>2</v>
      </c>
      <c r="AT365" s="26">
        <f>INT(COUNTA(AT4:AT354)/6)</f>
        <v>4</v>
      </c>
      <c r="AU365" s="26">
        <f>INT(COUNTA(AU4:AU354)/6)</f>
        <v>2</v>
      </c>
      <c r="AV365" s="26">
        <f>INT(COUNTA(AV4:AV354)/6)</f>
        <v>1</v>
      </c>
      <c r="AW365" s="26">
        <f>INT(COUNTA(AW4:AW354)/6)</f>
        <v>1</v>
      </c>
      <c r="AX365" s="26">
        <f>INT(COUNTA(AX4:AX354)/6)</f>
        <v>1</v>
      </c>
      <c r="AY365" s="26">
        <f>INT(COUNTA(AY4:AY354)/6)</f>
        <v>2</v>
      </c>
      <c r="AZ365" s="26">
        <f>INT(COUNTA(AZ4:AZ354)/6)</f>
        <v>1</v>
      </c>
      <c r="BA365" s="26">
        <f>INT(COUNTA(BA4:BA354)/6)</f>
        <v>1</v>
      </c>
      <c r="BB365" s="26">
        <f>INT(COUNTA(BB4:BB354)/6)</f>
        <v>1</v>
      </c>
      <c r="BC365" s="26">
        <f>INT(COUNTA(BC4:BC354)/6)</f>
        <v>3</v>
      </c>
      <c r="BD365" s="26">
        <f>INT(COUNTA(BD4:BD354)/6)</f>
        <v>1</v>
      </c>
      <c r="BE365" s="26">
        <f>INT(COUNTA(BE4:BE354)/6)</f>
        <v>1</v>
      </c>
      <c r="BF365" s="26">
        <f>INT(COUNTA(BF4:BF354)/6)</f>
        <v>2</v>
      </c>
      <c r="BG365" s="26">
        <f>INT(COUNTA(BG4:BG354)/6)</f>
        <v>2</v>
      </c>
      <c r="BH365" s="26">
        <f>INT(COUNTA(BH4:BH354)/6)</f>
        <v>1</v>
      </c>
      <c r="BI365" s="26">
        <f>INT(COUNTA(BI4:BI354)/6)</f>
        <v>2</v>
      </c>
    </row>
    <row r="366" spans="1:61" ht="15.9" customHeight="1" x14ac:dyDescent="0.25">
      <c r="A366" s="3" t="s">
        <v>9</v>
      </c>
      <c r="B366" s="33" t="s">
        <v>0</v>
      </c>
      <c r="C366" s="33" t="s">
        <v>1</v>
      </c>
      <c r="D366" s="33" t="s">
        <v>68</v>
      </c>
      <c r="E366" s="33"/>
      <c r="F366" s="33"/>
      <c r="G366" s="33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20"/>
      <c r="BH366" s="20"/>
      <c r="BI366" s="20"/>
    </row>
    <row r="367" spans="1:61" ht="15.9" customHeight="1" x14ac:dyDescent="0.25">
      <c r="A367" s="26" t="s">
        <v>33</v>
      </c>
      <c r="B367" s="20">
        <f>COUNTIF(J:J,A367)</f>
        <v>14</v>
      </c>
      <c r="C367" s="20">
        <f>Women!B216</f>
        <v>12</v>
      </c>
      <c r="D367" s="20">
        <f>B367+C367</f>
        <v>26</v>
      </c>
      <c r="I367" s="20"/>
      <c r="J367" s="20"/>
      <c r="K367" s="20"/>
      <c r="L367" s="20"/>
      <c r="M367" s="20"/>
      <c r="AK367" s="20"/>
    </row>
    <row r="368" spans="1:61" ht="15.9" customHeight="1" x14ac:dyDescent="0.25">
      <c r="A368" s="26" t="s">
        <v>23</v>
      </c>
      <c r="B368" s="20">
        <f>COUNTIF(J:J,A368)</f>
        <v>3</v>
      </c>
      <c r="C368" s="20">
        <f>Women!B217</f>
        <v>2</v>
      </c>
      <c r="D368" s="20">
        <f t="shared" ref="D368:D390" si="15">B368+C368</f>
        <v>5</v>
      </c>
    </row>
    <row r="369" spans="1:55" ht="15.9" customHeight="1" x14ac:dyDescent="0.3">
      <c r="A369" s="26" t="s">
        <v>34</v>
      </c>
      <c r="B369" s="20">
        <f>COUNTIF(J:J,A369)</f>
        <v>20</v>
      </c>
      <c r="C369" s="20">
        <f>Women!B218</f>
        <v>7</v>
      </c>
      <c r="D369" s="20">
        <f>B369+C369</f>
        <v>27</v>
      </c>
      <c r="BA369" s="36"/>
      <c r="BB369" s="36"/>
      <c r="BC369" s="36"/>
    </row>
    <row r="370" spans="1:55" ht="15.9" customHeight="1" x14ac:dyDescent="0.25">
      <c r="A370" s="26" t="s">
        <v>70</v>
      </c>
      <c r="B370" s="20">
        <f>COUNTIF(J:J,A370)</f>
        <v>8</v>
      </c>
      <c r="C370" s="20">
        <f>Women!B219</f>
        <v>4</v>
      </c>
      <c r="D370" s="20">
        <f>B370+C370</f>
        <v>12</v>
      </c>
    </row>
    <row r="371" spans="1:55" ht="15.9" customHeight="1" x14ac:dyDescent="0.25">
      <c r="A371" s="26" t="s">
        <v>71</v>
      </c>
      <c r="B371" s="20">
        <f>COUNTIF(J:J,A371)</f>
        <v>15</v>
      </c>
      <c r="C371" s="20">
        <f>Women!B220</f>
        <v>10</v>
      </c>
      <c r="D371" s="20">
        <f>B371+C371</f>
        <v>25</v>
      </c>
    </row>
    <row r="372" spans="1:55" ht="15.9" customHeight="1" x14ac:dyDescent="0.25">
      <c r="A372" s="26" t="s">
        <v>49</v>
      </c>
      <c r="B372" s="20">
        <f>COUNTIF(J:J,A372)</f>
        <v>5</v>
      </c>
      <c r="C372" s="20">
        <f>Women!B221</f>
        <v>4</v>
      </c>
      <c r="D372" s="20">
        <f t="shared" si="15"/>
        <v>9</v>
      </c>
    </row>
    <row r="373" spans="1:55" ht="15.9" customHeight="1" x14ac:dyDescent="0.25">
      <c r="A373" s="26" t="s">
        <v>55</v>
      </c>
      <c r="B373" s="20">
        <f>COUNTIF(J:J,A373)</f>
        <v>4</v>
      </c>
      <c r="C373" s="20">
        <f>Women!B222</f>
        <v>2</v>
      </c>
      <c r="D373" s="20">
        <f t="shared" si="15"/>
        <v>6</v>
      </c>
    </row>
    <row r="374" spans="1:55" ht="15.9" customHeight="1" x14ac:dyDescent="0.25">
      <c r="A374" s="26" t="s">
        <v>35</v>
      </c>
      <c r="B374" s="20">
        <f>COUNTIF(J:J,A374)</f>
        <v>24</v>
      </c>
      <c r="C374" s="20">
        <f>Women!B223</f>
        <v>11</v>
      </c>
      <c r="D374" s="20">
        <f t="shared" si="15"/>
        <v>35</v>
      </c>
    </row>
    <row r="375" spans="1:55" ht="15.9" customHeight="1" x14ac:dyDescent="0.25">
      <c r="A375" s="26" t="s">
        <v>36</v>
      </c>
      <c r="B375" s="20">
        <f>COUNTIF(J:J,A375)</f>
        <v>44</v>
      </c>
      <c r="C375" s="20">
        <f>Women!B224</f>
        <v>9</v>
      </c>
      <c r="D375" s="20">
        <f t="shared" si="15"/>
        <v>53</v>
      </c>
    </row>
    <row r="376" spans="1:55" ht="15.9" customHeight="1" x14ac:dyDescent="0.25">
      <c r="A376" s="26" t="s">
        <v>479</v>
      </c>
      <c r="B376" s="20">
        <f>COUNTIF(J:J,A376)</f>
        <v>19</v>
      </c>
      <c r="C376" s="20">
        <f>Women!B225</f>
        <v>13</v>
      </c>
      <c r="D376" s="20">
        <f t="shared" ref="D376" si="16">B376+C376</f>
        <v>32</v>
      </c>
    </row>
    <row r="377" spans="1:55" ht="15.9" customHeight="1" x14ac:dyDescent="0.25">
      <c r="A377" s="26" t="s">
        <v>24</v>
      </c>
      <c r="B377" s="20">
        <f>COUNTIF(J:J,A377)</f>
        <v>2</v>
      </c>
      <c r="C377" s="20">
        <f>Women!B226</f>
        <v>2</v>
      </c>
      <c r="D377" s="20">
        <f t="shared" si="15"/>
        <v>4</v>
      </c>
    </row>
    <row r="378" spans="1:55" ht="15.9" customHeight="1" x14ac:dyDescent="0.25">
      <c r="A378" s="26" t="s">
        <v>62</v>
      </c>
      <c r="B378" s="20">
        <f>COUNTIF(J:J,A378)</f>
        <v>9</v>
      </c>
      <c r="C378" s="20">
        <f>Women!B227</f>
        <v>3</v>
      </c>
      <c r="D378" s="20">
        <f t="shared" si="15"/>
        <v>12</v>
      </c>
    </row>
    <row r="379" spans="1:55" ht="15.9" customHeight="1" x14ac:dyDescent="0.25">
      <c r="A379" s="26" t="s">
        <v>61</v>
      </c>
      <c r="B379" s="20">
        <f>COUNTIF(J:J,A379)</f>
        <v>8</v>
      </c>
      <c r="C379" s="20">
        <f>Women!B228</f>
        <v>6</v>
      </c>
      <c r="D379" s="20">
        <f t="shared" si="15"/>
        <v>14</v>
      </c>
    </row>
    <row r="380" spans="1:55" ht="15.9" customHeight="1" x14ac:dyDescent="0.25">
      <c r="A380" s="26" t="s">
        <v>67</v>
      </c>
      <c r="B380" s="20">
        <f>COUNTIF(J:J,A380)</f>
        <v>16</v>
      </c>
      <c r="C380" s="20">
        <f>Women!B229</f>
        <v>17</v>
      </c>
      <c r="D380" s="20">
        <f>B380+C380</f>
        <v>33</v>
      </c>
    </row>
    <row r="381" spans="1:55" ht="15.9" customHeight="1" x14ac:dyDescent="0.25">
      <c r="A381" s="26" t="s">
        <v>37</v>
      </c>
      <c r="B381" s="20">
        <f>COUNTIF(J:J,A381)</f>
        <v>9</v>
      </c>
      <c r="C381" s="20">
        <f>Women!B230</f>
        <v>14</v>
      </c>
      <c r="D381" s="20">
        <f t="shared" si="15"/>
        <v>23</v>
      </c>
    </row>
    <row r="382" spans="1:55" ht="15.9" customHeight="1" x14ac:dyDescent="0.25">
      <c r="A382" s="26" t="s">
        <v>25</v>
      </c>
      <c r="B382" s="20">
        <f>COUNTIF(J:J,A382)</f>
        <v>10</v>
      </c>
      <c r="C382" s="20">
        <f>Women!B231</f>
        <v>8</v>
      </c>
      <c r="D382" s="20">
        <f t="shared" si="15"/>
        <v>18</v>
      </c>
    </row>
    <row r="383" spans="1:55" ht="15.9" customHeight="1" x14ac:dyDescent="0.25">
      <c r="A383" s="26" t="s">
        <v>26</v>
      </c>
      <c r="B383" s="20">
        <f>COUNTIF(J:J,A383)</f>
        <v>21</v>
      </c>
      <c r="C383" s="20">
        <f>Women!B232</f>
        <v>11</v>
      </c>
      <c r="D383" s="20">
        <f t="shared" si="15"/>
        <v>32</v>
      </c>
    </row>
    <row r="384" spans="1:55" ht="15.9" customHeight="1" x14ac:dyDescent="0.25">
      <c r="A384" s="26" t="s">
        <v>38</v>
      </c>
      <c r="B384" s="20">
        <f>COUNTIF(J:J,A384)</f>
        <v>25</v>
      </c>
      <c r="C384" s="20">
        <f>Women!B233</f>
        <v>17</v>
      </c>
      <c r="D384" s="20">
        <f t="shared" si="15"/>
        <v>42</v>
      </c>
    </row>
    <row r="385" spans="1:7" ht="15.9" customHeight="1" x14ac:dyDescent="0.25">
      <c r="A385" s="26" t="s">
        <v>52</v>
      </c>
      <c r="B385" s="20">
        <f>COUNTIF(J:J,A385)</f>
        <v>6</v>
      </c>
      <c r="C385" s="20">
        <f>Women!B234</f>
        <v>2</v>
      </c>
      <c r="D385" s="20">
        <f t="shared" si="15"/>
        <v>8</v>
      </c>
    </row>
    <row r="386" spans="1:7" ht="15.9" customHeight="1" x14ac:dyDescent="0.25">
      <c r="A386" s="26" t="s">
        <v>480</v>
      </c>
      <c r="B386" s="20">
        <f>COUNTIF(J:J,A386)</f>
        <v>5</v>
      </c>
      <c r="C386" s="20">
        <f>Women!B235</f>
        <v>1</v>
      </c>
      <c r="D386" s="20">
        <f t="shared" ref="D386" si="17">B386+C386</f>
        <v>6</v>
      </c>
    </row>
    <row r="387" spans="1:7" ht="15.9" customHeight="1" x14ac:dyDescent="0.25">
      <c r="A387" s="26" t="s">
        <v>59</v>
      </c>
      <c r="B387" s="20">
        <f>COUNTIF(J:J,A387)</f>
        <v>23</v>
      </c>
      <c r="C387" s="20">
        <f>Women!B236</f>
        <v>14</v>
      </c>
      <c r="D387" s="20">
        <f t="shared" si="15"/>
        <v>37</v>
      </c>
    </row>
    <row r="388" spans="1:7" ht="15.9" customHeight="1" x14ac:dyDescent="0.25">
      <c r="A388" s="26" t="s">
        <v>27</v>
      </c>
      <c r="B388" s="20">
        <f>COUNTIF(J:J,A388)</f>
        <v>18</v>
      </c>
      <c r="C388" s="20">
        <f>Women!B237</f>
        <v>6</v>
      </c>
      <c r="D388" s="20">
        <f t="shared" si="15"/>
        <v>24</v>
      </c>
    </row>
    <row r="389" spans="1:7" ht="15.9" customHeight="1" x14ac:dyDescent="0.25">
      <c r="A389" s="26" t="s">
        <v>63</v>
      </c>
      <c r="B389" s="20">
        <f>COUNTIF(J:J,A389)</f>
        <v>9</v>
      </c>
      <c r="C389" s="20">
        <f>Women!B238</f>
        <v>4</v>
      </c>
      <c r="D389" s="20">
        <f t="shared" si="15"/>
        <v>13</v>
      </c>
      <c r="E389" s="2"/>
      <c r="F389" s="2"/>
      <c r="G389" s="2"/>
    </row>
    <row r="390" spans="1:7" ht="15.9" customHeight="1" x14ac:dyDescent="0.25">
      <c r="A390" s="26" t="s">
        <v>65</v>
      </c>
      <c r="B390" s="20">
        <f>COUNTIF(J:J,A390)</f>
        <v>23</v>
      </c>
      <c r="C390" s="20">
        <f>Women!B239</f>
        <v>11</v>
      </c>
      <c r="D390" s="20">
        <f t="shared" si="15"/>
        <v>34</v>
      </c>
    </row>
    <row r="391" spans="1:7" ht="15.9" customHeight="1" x14ac:dyDescent="0.25">
      <c r="B391" s="2">
        <f>SUM(B367:B390)</f>
        <v>340</v>
      </c>
      <c r="C391" s="2">
        <f>SUM(C367:C390)</f>
        <v>190</v>
      </c>
      <c r="D391" s="2">
        <f>SUM(D367:D390)</f>
        <v>530</v>
      </c>
    </row>
    <row r="392" spans="1:7" ht="15.9" customHeight="1" x14ac:dyDescent="0.25">
      <c r="A392" s="26" t="s">
        <v>550</v>
      </c>
      <c r="B392" s="20">
        <f>COUNTIF(J:J,A392)</f>
        <v>1</v>
      </c>
      <c r="C392" s="20">
        <f>Women!B241</f>
        <v>0</v>
      </c>
      <c r="D392" s="20">
        <f t="shared" ref="D392" si="18">B392+C392</f>
        <v>1</v>
      </c>
    </row>
    <row r="393" spans="1:7" ht="15.9" customHeight="1" x14ac:dyDescent="0.25">
      <c r="B393" s="2">
        <f>B391+B392</f>
        <v>341</v>
      </c>
      <c r="C393" s="2">
        <f t="shared" ref="C393:D393" si="19">C391+C392</f>
        <v>190</v>
      </c>
      <c r="D393" s="2">
        <f t="shared" si="19"/>
        <v>531</v>
      </c>
    </row>
  </sheetData>
  <sortState xmlns:xlrd2="http://schemas.microsoft.com/office/spreadsheetml/2017/richdata2" ref="A4:BI344">
    <sortCondition ref="A4:A344"/>
  </sortState>
  <phoneticPr fontId="0" type="noConversion"/>
  <conditionalFormatting sqref="E270:E344 E4:E35 E37:E125 E127:E268">
    <cfRule type="duplicateValues" dxfId="3" priority="4"/>
  </conditionalFormatting>
  <conditionalFormatting sqref="E36">
    <cfRule type="duplicateValues" dxfId="2" priority="3"/>
  </conditionalFormatting>
  <conditionalFormatting sqref="E126">
    <cfRule type="duplicateValues" dxfId="1" priority="1"/>
  </conditionalFormatting>
  <conditionalFormatting sqref="E269">
    <cfRule type="duplicateValues" dxfId="0" priority="2"/>
  </conditionalFormatting>
  <pageMargins left="0.74803149606299213" right="0.74803149606299213" top="1.1417322834645669" bottom="1.2204724409448819" header="0.51181102362204722" footer="0.51181102362204722"/>
  <pageSetup paperSize="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Team</vt:lpstr>
      <vt:lpstr>Women</vt:lpstr>
      <vt:lpstr>Men</vt:lpstr>
      <vt:lpstr>Men!Print_Area</vt:lpstr>
      <vt:lpstr>Women!Print_Area</vt:lpstr>
      <vt:lpstr>Men!Print_Titles</vt:lpstr>
      <vt:lpstr>Women!Print_Titles</vt:lpstr>
    </vt:vector>
  </TitlesOfParts>
  <Company>BT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Holgate</dc:creator>
  <cp:lastModifiedBy>Paul Holgate</cp:lastModifiedBy>
  <cp:lastPrinted>2012-07-12T00:31:10Z</cp:lastPrinted>
  <dcterms:created xsi:type="dcterms:W3CDTF">2007-05-16T16:50:18Z</dcterms:created>
  <dcterms:modified xsi:type="dcterms:W3CDTF">2026-07-13T17:43:41Z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