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VS\Files 1\FVS\MWL\2026\"/>
    </mc:Choice>
  </mc:AlternateContent>
  <xr:revisionPtr revIDLastSave="0" documentId="13_ncr:1_{C1A78651-A9C3-49FB-8AA2-D7F6AAAAAC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Men!$A$4:$L$199</definedName>
    <definedName name="_xlnm._FilterDatabase" localSheetId="1" hidden="1">Women!$U$2:$U$137</definedName>
    <definedName name="_xlnm.Print_Area" localSheetId="2">Men!$A$2:$J$199</definedName>
    <definedName name="_xlnm.Print_Area" localSheetId="1">Women!$A$2:$L$137</definedName>
    <definedName name="_xlnm.Print_Titles" localSheetId="2">Men!$2:$4</definedName>
    <definedName name="_xlnm.Print_Titles" localSheetId="1">Women!$2:$4</definedName>
  </definedNames>
  <calcPr calcId="181029"/>
</workbook>
</file>

<file path=xl/calcChain.xml><?xml version="1.0" encoding="utf-8"?>
<calcChain xmlns="http://schemas.openxmlformats.org/spreadsheetml/2006/main">
  <c r="N57" i="3" l="1"/>
  <c r="Q198" i="2"/>
  <c r="T132" i="1"/>
  <c r="U43" i="1"/>
  <c r="AC51" i="1"/>
  <c r="Q51" i="1"/>
  <c r="AH142" i="2"/>
  <c r="AH124" i="2"/>
  <c r="AC180" i="2"/>
  <c r="AC100" i="2"/>
  <c r="AG68" i="2"/>
  <c r="T66" i="2"/>
  <c r="Z191" i="2"/>
  <c r="Z190" i="2"/>
  <c r="AC193" i="2"/>
  <c r="AC192" i="2"/>
  <c r="AC191" i="2"/>
  <c r="AC190" i="2"/>
  <c r="AE193" i="2"/>
  <c r="AE192" i="2"/>
  <c r="AE191" i="2"/>
  <c r="AE190" i="2"/>
  <c r="AI191" i="2"/>
  <c r="AI190" i="2"/>
  <c r="AJ176" i="2"/>
  <c r="AJ172" i="2"/>
  <c r="AJ169" i="2"/>
  <c r="AJ168" i="2"/>
  <c r="AJ162" i="2"/>
  <c r="AJ158" i="2"/>
  <c r="AJ157" i="2"/>
  <c r="AJ155" i="2"/>
  <c r="AJ154" i="2"/>
  <c r="AJ143" i="2"/>
  <c r="AJ138" i="2"/>
  <c r="AJ137" i="2"/>
  <c r="AJ136" i="2"/>
  <c r="AJ132" i="2"/>
  <c r="AJ125" i="2"/>
  <c r="AJ121" i="2"/>
  <c r="AJ114" i="2"/>
  <c r="AJ106" i="2"/>
  <c r="AJ104" i="2"/>
  <c r="AJ98" i="2"/>
  <c r="AJ95" i="2"/>
  <c r="AJ85" i="2"/>
  <c r="AJ79" i="2"/>
  <c r="AJ64" i="2"/>
  <c r="AJ59" i="2"/>
  <c r="AJ48" i="2"/>
  <c r="AI185" i="2"/>
  <c r="AI173" i="2"/>
  <c r="AI60" i="2"/>
  <c r="AI32" i="2"/>
  <c r="AH187" i="2"/>
  <c r="AH183" i="2"/>
  <c r="AH146" i="2"/>
  <c r="AH129" i="2"/>
  <c r="AH62" i="2"/>
  <c r="AH33" i="2"/>
  <c r="AG188" i="2"/>
  <c r="AG181" i="2"/>
  <c r="AG171" i="2"/>
  <c r="AG170" i="2"/>
  <c r="AG165" i="2"/>
  <c r="AG164" i="2"/>
  <c r="AG161" i="2"/>
  <c r="AG159" i="2"/>
  <c r="AG150" i="2"/>
  <c r="AG149" i="2"/>
  <c r="AG148" i="2"/>
  <c r="AG144" i="2"/>
  <c r="AG140" i="2"/>
  <c r="AG133" i="2"/>
  <c r="AG128" i="2"/>
  <c r="AG126" i="2"/>
  <c r="AG109" i="2"/>
  <c r="AG101" i="2"/>
  <c r="AG96" i="2"/>
  <c r="AG86" i="2"/>
  <c r="AG84" i="2"/>
  <c r="AG81" i="2"/>
  <c r="AG74" i="2"/>
  <c r="AG72" i="2"/>
  <c r="AG71" i="2"/>
  <c r="AG53" i="2"/>
  <c r="AG50" i="2"/>
  <c r="AG20" i="2"/>
  <c r="AG14" i="2"/>
  <c r="AF186" i="2"/>
  <c r="AF174" i="2"/>
  <c r="AF167" i="2"/>
  <c r="AF123" i="2"/>
  <c r="AF118" i="2"/>
  <c r="AF92" i="2"/>
  <c r="AF31" i="2"/>
  <c r="AF30" i="2"/>
  <c r="AF21" i="2"/>
  <c r="AF19" i="2"/>
  <c r="AF8" i="2"/>
  <c r="AE189" i="2"/>
  <c r="AE178" i="2"/>
  <c r="AD151" i="2"/>
  <c r="AD105" i="2"/>
  <c r="AD93" i="2"/>
  <c r="AD90" i="2"/>
  <c r="AD69" i="2"/>
  <c r="AD63" i="2"/>
  <c r="AD61" i="2"/>
  <c r="AD58" i="2"/>
  <c r="AD52" i="2"/>
  <c r="AD49" i="2"/>
  <c r="AD47" i="2"/>
  <c r="AD37" i="2"/>
  <c r="AD27" i="2"/>
  <c r="AD25" i="2"/>
  <c r="AD17" i="2"/>
  <c r="AD16" i="2"/>
  <c r="AB153" i="2"/>
  <c r="AB135" i="2"/>
  <c r="AB134" i="2"/>
  <c r="AB112" i="2"/>
  <c r="AB94" i="2"/>
  <c r="AB87" i="2"/>
  <c r="AB83" i="2"/>
  <c r="AB41" i="2"/>
  <c r="AB28" i="2"/>
  <c r="AB10" i="2"/>
  <c r="AA175" i="2"/>
  <c r="AA166" i="2"/>
  <c r="AA160" i="2"/>
  <c r="AA152" i="2"/>
  <c r="AA139" i="2"/>
  <c r="AA127" i="2"/>
  <c r="AA116" i="2"/>
  <c r="AA115" i="2"/>
  <c r="AA111" i="2"/>
  <c r="AA91" i="2"/>
  <c r="AA82" i="2"/>
  <c r="AA76" i="2"/>
  <c r="AA75" i="2"/>
  <c r="AA70" i="2"/>
  <c r="AA56" i="2"/>
  <c r="AA55" i="2"/>
  <c r="AA54" i="2"/>
  <c r="AA46" i="2"/>
  <c r="AA45" i="2"/>
  <c r="AA24" i="2"/>
  <c r="Z145" i="2"/>
  <c r="Z131" i="2"/>
  <c r="Z108" i="2"/>
  <c r="Z78" i="2"/>
  <c r="N193" i="2"/>
  <c r="N194" i="2"/>
  <c r="N195" i="2"/>
  <c r="N196" i="2"/>
  <c r="N197" i="2"/>
  <c r="Z130" i="1"/>
  <c r="AC132" i="1"/>
  <c r="AC131" i="1"/>
  <c r="AC130" i="1"/>
  <c r="AE133" i="1"/>
  <c r="AE132" i="1"/>
  <c r="AE131" i="1"/>
  <c r="AE130" i="1"/>
  <c r="AH131" i="1"/>
  <c r="AH130" i="1"/>
  <c r="AI130" i="1"/>
  <c r="AJ127" i="1"/>
  <c r="AJ125" i="1"/>
  <c r="AJ122" i="1"/>
  <c r="AJ121" i="1"/>
  <c r="AJ120" i="1"/>
  <c r="AJ111" i="1"/>
  <c r="AJ98" i="1"/>
  <c r="AJ97" i="1"/>
  <c r="AJ90" i="1"/>
  <c r="AJ80" i="1"/>
  <c r="AJ75" i="1"/>
  <c r="AJ72" i="1"/>
  <c r="AJ71" i="1"/>
  <c r="AJ54" i="1"/>
  <c r="AJ28" i="1"/>
  <c r="AI119" i="1"/>
  <c r="AI94" i="1"/>
  <c r="AI69" i="1"/>
  <c r="AH24" i="1"/>
  <c r="AH20" i="1"/>
  <c r="AG123" i="1"/>
  <c r="AG118" i="1"/>
  <c r="AG113" i="1"/>
  <c r="AG112" i="1"/>
  <c r="AG108" i="1"/>
  <c r="AG104" i="1"/>
  <c r="AG102" i="1"/>
  <c r="AG86" i="1"/>
  <c r="AG83" i="1"/>
  <c r="AG82" i="1"/>
  <c r="AG79" i="1"/>
  <c r="AG78" i="1"/>
  <c r="AG76" i="1"/>
  <c r="AG70" i="1"/>
  <c r="AG61" i="1"/>
  <c r="AG52" i="1"/>
  <c r="AG45" i="1"/>
  <c r="AG41" i="1"/>
  <c r="AG39" i="1"/>
  <c r="AG27" i="1"/>
  <c r="AG16" i="1"/>
  <c r="AG13" i="1"/>
  <c r="AF106" i="1"/>
  <c r="AF64" i="1"/>
  <c r="AF57" i="1"/>
  <c r="AF6" i="1"/>
  <c r="AD110" i="1"/>
  <c r="AD109" i="1"/>
  <c r="AD99" i="1"/>
  <c r="AD89" i="1"/>
  <c r="AD88" i="1"/>
  <c r="AD85" i="1"/>
  <c r="AD74" i="1"/>
  <c r="AD66" i="1"/>
  <c r="AD59" i="1"/>
  <c r="AD49" i="1"/>
  <c r="AD36" i="1"/>
  <c r="AD32" i="1"/>
  <c r="AD26" i="1"/>
  <c r="AD23" i="1"/>
  <c r="AB107" i="1"/>
  <c r="AB103" i="1"/>
  <c r="AB93" i="1"/>
  <c r="AB77" i="1"/>
  <c r="AB73" i="1"/>
  <c r="AB55" i="1"/>
  <c r="AB42" i="1"/>
  <c r="AB37" i="1"/>
  <c r="AB25" i="1"/>
  <c r="AB15" i="1"/>
  <c r="AA91" i="1"/>
  <c r="AA68" i="1"/>
  <c r="AA63" i="1"/>
  <c r="AA60" i="1"/>
  <c r="AA53" i="1"/>
  <c r="AA48" i="1"/>
  <c r="AA47" i="1"/>
  <c r="AA46" i="1"/>
  <c r="AA31" i="1"/>
  <c r="AA29" i="1"/>
  <c r="AA18" i="1"/>
  <c r="AA14" i="1"/>
  <c r="Z129" i="1"/>
  <c r="Z128" i="1"/>
  <c r="Z101" i="1"/>
  <c r="AJ4" i="1"/>
  <c r="AI4" i="1"/>
  <c r="AH4" i="1"/>
  <c r="AG4" i="1"/>
  <c r="AF4" i="1"/>
  <c r="AE4" i="1"/>
  <c r="AD4" i="1"/>
  <c r="AC4" i="1"/>
  <c r="AB4" i="1"/>
  <c r="AA4" i="1"/>
  <c r="Z4" i="1"/>
  <c r="AJ3" i="1"/>
  <c r="AI3" i="1"/>
  <c r="AH3" i="1"/>
  <c r="AG3" i="1"/>
  <c r="AF3" i="1"/>
  <c r="AE3" i="1"/>
  <c r="AD3" i="1"/>
  <c r="AC3" i="1"/>
  <c r="AB3" i="1"/>
  <c r="AA3" i="1"/>
  <c r="Z3" i="1"/>
  <c r="N129" i="1"/>
  <c r="N128" i="1"/>
  <c r="N101" i="1"/>
  <c r="N95" i="1"/>
  <c r="N92" i="1"/>
  <c r="J32" i="3"/>
  <c r="J30" i="3"/>
  <c r="J25" i="3"/>
  <c r="J33" i="3"/>
  <c r="J31" i="3"/>
  <c r="J24" i="3"/>
  <c r="J28" i="3"/>
  <c r="J26" i="3"/>
  <c r="J29" i="3"/>
  <c r="J27" i="3"/>
  <c r="J23" i="3"/>
  <c r="N132" i="1"/>
  <c r="N131" i="1"/>
  <c r="N130" i="1"/>
  <c r="Q137" i="1"/>
  <c r="Q136" i="1"/>
  <c r="Q135" i="1"/>
  <c r="Q134" i="1"/>
  <c r="Q133" i="1"/>
  <c r="Q132" i="1"/>
  <c r="Q131" i="1"/>
  <c r="Q130" i="1"/>
  <c r="S135" i="1"/>
  <c r="S134" i="1"/>
  <c r="S133" i="1"/>
  <c r="S132" i="1"/>
  <c r="S131" i="1"/>
  <c r="S130" i="1"/>
  <c r="T131" i="1"/>
  <c r="T130" i="1"/>
  <c r="V130" i="1"/>
  <c r="W134" i="1"/>
  <c r="W133" i="1"/>
  <c r="W132" i="1"/>
  <c r="W131" i="1"/>
  <c r="W130" i="1"/>
  <c r="X127" i="1"/>
  <c r="X126" i="1"/>
  <c r="X125" i="1"/>
  <c r="X122" i="1"/>
  <c r="X121" i="1"/>
  <c r="X120" i="1"/>
  <c r="X117" i="1"/>
  <c r="X116" i="1"/>
  <c r="X111" i="1"/>
  <c r="X98" i="1"/>
  <c r="X97" i="1"/>
  <c r="X90" i="1"/>
  <c r="X80" i="1"/>
  <c r="X75" i="1"/>
  <c r="X72" i="1"/>
  <c r="X71" i="1"/>
  <c r="X67" i="1"/>
  <c r="X58" i="1"/>
  <c r="X54" i="1"/>
  <c r="X33" i="1"/>
  <c r="X28" i="1"/>
  <c r="X21" i="1"/>
  <c r="W119" i="1"/>
  <c r="W94" i="1"/>
  <c r="W69" i="1"/>
  <c r="V124" i="1"/>
  <c r="V100" i="1"/>
  <c r="V96" i="1"/>
  <c r="V65" i="1"/>
  <c r="V34" i="1"/>
  <c r="V24" i="1"/>
  <c r="V20" i="1"/>
  <c r="U123" i="1"/>
  <c r="U118" i="1"/>
  <c r="U115" i="1"/>
  <c r="U113" i="1"/>
  <c r="U112" i="1"/>
  <c r="U108" i="1"/>
  <c r="U104" i="1"/>
  <c r="U102" i="1"/>
  <c r="U86" i="1"/>
  <c r="U84" i="1"/>
  <c r="U83" i="1"/>
  <c r="U82" i="1"/>
  <c r="U79" i="1"/>
  <c r="U78" i="1"/>
  <c r="U76" i="1"/>
  <c r="U70" i="1"/>
  <c r="U62" i="1"/>
  <c r="U61" i="1"/>
  <c r="U56" i="1"/>
  <c r="U52" i="1"/>
  <c r="U50" i="1"/>
  <c r="U45" i="1"/>
  <c r="U41" i="1"/>
  <c r="U39" i="1"/>
  <c r="U38" i="1"/>
  <c r="U30" i="1"/>
  <c r="U27" i="1"/>
  <c r="U19" i="1"/>
  <c r="U16" i="1"/>
  <c r="U13" i="1"/>
  <c r="U10" i="1"/>
  <c r="T106" i="1"/>
  <c r="T105" i="1"/>
  <c r="T64" i="1"/>
  <c r="T57" i="1"/>
  <c r="T6" i="1"/>
  <c r="S11" i="1"/>
  <c r="S9" i="1"/>
  <c r="R110" i="1"/>
  <c r="R109" i="1"/>
  <c r="R99" i="1"/>
  <c r="R89" i="1"/>
  <c r="R88" i="1"/>
  <c r="R85" i="1"/>
  <c r="R74" i="1"/>
  <c r="R66" i="1"/>
  <c r="R59" i="1"/>
  <c r="R49" i="1"/>
  <c r="R36" i="1"/>
  <c r="R32" i="1"/>
  <c r="R26" i="1"/>
  <c r="R23" i="1"/>
  <c r="R8" i="1"/>
  <c r="R7" i="1"/>
  <c r="P107" i="1"/>
  <c r="P103" i="1"/>
  <c r="P93" i="1"/>
  <c r="P77" i="1"/>
  <c r="P73" i="1"/>
  <c r="P55" i="1"/>
  <c r="P42" i="1"/>
  <c r="P37" i="1"/>
  <c r="P25" i="1"/>
  <c r="P22" i="1"/>
  <c r="P15" i="1"/>
  <c r="P12" i="1"/>
  <c r="O91" i="1"/>
  <c r="O87" i="1"/>
  <c r="O81" i="1"/>
  <c r="O68" i="1"/>
  <c r="O63" i="1"/>
  <c r="O60" i="1"/>
  <c r="O53" i="1"/>
  <c r="O48" i="1"/>
  <c r="O47" i="1"/>
  <c r="O46" i="1"/>
  <c r="O44" i="1"/>
  <c r="O40" i="1"/>
  <c r="O35" i="1"/>
  <c r="O31" i="1"/>
  <c r="O29" i="1"/>
  <c r="O18" i="1"/>
  <c r="O17" i="1"/>
  <c r="O14" i="1"/>
  <c r="O5" i="1"/>
  <c r="B214" i="2"/>
  <c r="N192" i="2"/>
  <c r="N191" i="2"/>
  <c r="N190" i="2"/>
  <c r="Q197" i="2"/>
  <c r="Q196" i="2"/>
  <c r="Q195" i="2"/>
  <c r="Q194" i="2"/>
  <c r="Q193" i="2"/>
  <c r="Q192" i="2"/>
  <c r="Q191" i="2"/>
  <c r="Q190" i="2"/>
  <c r="S199" i="2"/>
  <c r="S198" i="2"/>
  <c r="S197" i="2"/>
  <c r="S196" i="2"/>
  <c r="S195" i="2"/>
  <c r="S194" i="2"/>
  <c r="S193" i="2"/>
  <c r="S192" i="2"/>
  <c r="S191" i="2"/>
  <c r="S190" i="2"/>
  <c r="V190" i="2"/>
  <c r="W193" i="2"/>
  <c r="W192" i="2"/>
  <c r="W191" i="2"/>
  <c r="W190" i="2"/>
  <c r="X184" i="2"/>
  <c r="X182" i="2"/>
  <c r="X176" i="2"/>
  <c r="X172" i="2"/>
  <c r="X169" i="2"/>
  <c r="X168" i="2"/>
  <c r="X162" i="2"/>
  <c r="X158" i="2"/>
  <c r="X157" i="2"/>
  <c r="X155" i="2"/>
  <c r="X154" i="2"/>
  <c r="X143" i="2"/>
  <c r="X141" i="2"/>
  <c r="X138" i="2"/>
  <c r="X137" i="2"/>
  <c r="X136" i="2"/>
  <c r="X132" i="2"/>
  <c r="X125" i="2"/>
  <c r="X121" i="2"/>
  <c r="X119" i="2"/>
  <c r="X114" i="2"/>
  <c r="X113" i="2"/>
  <c r="X106" i="2"/>
  <c r="X104" i="2"/>
  <c r="X98" i="2"/>
  <c r="X95" i="2"/>
  <c r="X89" i="2"/>
  <c r="X85" i="2"/>
  <c r="X80" i="2"/>
  <c r="X79" i="2"/>
  <c r="X64" i="2"/>
  <c r="X59" i="2"/>
  <c r="X57" i="2"/>
  <c r="X48" i="2"/>
  <c r="X23" i="2"/>
  <c r="X22" i="2"/>
  <c r="X18" i="2"/>
  <c r="X9" i="2"/>
  <c r="W185" i="2"/>
  <c r="W179" i="2"/>
  <c r="W173" i="2"/>
  <c r="W130" i="2"/>
  <c r="W107" i="2"/>
  <c r="W60" i="2"/>
  <c r="W42" i="2"/>
  <c r="W32" i="2"/>
  <c r="V187" i="2"/>
  <c r="V183" i="2"/>
  <c r="V146" i="2"/>
  <c r="V142" i="2"/>
  <c r="V129" i="2"/>
  <c r="V124" i="2"/>
  <c r="V97" i="2"/>
  <c r="V62" i="2"/>
  <c r="V33" i="2"/>
  <c r="V26" i="2"/>
  <c r="V11" i="2"/>
  <c r="U188" i="2"/>
  <c r="U181" i="2"/>
  <c r="U177" i="2"/>
  <c r="U171" i="2"/>
  <c r="U170" i="2"/>
  <c r="U165" i="2"/>
  <c r="U164" i="2"/>
  <c r="U161" i="2"/>
  <c r="U159" i="2"/>
  <c r="U156" i="2"/>
  <c r="U150" i="2"/>
  <c r="U149" i="2"/>
  <c r="U148" i="2"/>
  <c r="U144" i="2"/>
  <c r="U140" i="2"/>
  <c r="U133" i="2"/>
  <c r="U128" i="2"/>
  <c r="U126" i="2"/>
  <c r="U122" i="2"/>
  <c r="U110" i="2"/>
  <c r="U109" i="2"/>
  <c r="U102" i="2"/>
  <c r="U101" i="2"/>
  <c r="U99" i="2"/>
  <c r="U96" i="2"/>
  <c r="U88" i="2"/>
  <c r="U86" i="2"/>
  <c r="U84" i="2"/>
  <c r="U81" i="2"/>
  <c r="U77" i="2"/>
  <c r="U74" i="2"/>
  <c r="U72" i="2"/>
  <c r="U71" i="2"/>
  <c r="U68" i="2"/>
  <c r="U65" i="2"/>
  <c r="U53" i="2"/>
  <c r="U50" i="2"/>
  <c r="U40" i="2"/>
  <c r="U39" i="2"/>
  <c r="U34" i="2"/>
  <c r="U20" i="2"/>
  <c r="U15" i="2"/>
  <c r="U14" i="2"/>
  <c r="U5" i="2"/>
  <c r="T186" i="2"/>
  <c r="T174" i="2"/>
  <c r="T167" i="2"/>
  <c r="T123" i="2"/>
  <c r="T120" i="2"/>
  <c r="T118" i="2"/>
  <c r="T92" i="2"/>
  <c r="T31" i="2"/>
  <c r="T30" i="2"/>
  <c r="T21" i="2"/>
  <c r="T19" i="2"/>
  <c r="T8" i="2"/>
  <c r="S189" i="2"/>
  <c r="S178" i="2"/>
  <c r="R151" i="2"/>
  <c r="R105" i="2"/>
  <c r="R93" i="2"/>
  <c r="R90" i="2"/>
  <c r="R69" i="2"/>
  <c r="R63" i="2"/>
  <c r="R61" i="2"/>
  <c r="R58" i="2"/>
  <c r="R52" i="2"/>
  <c r="R49" i="2"/>
  <c r="R47" i="2"/>
  <c r="R38" i="2"/>
  <c r="R37" i="2"/>
  <c r="R27" i="2"/>
  <c r="R25" i="2"/>
  <c r="R17" i="2"/>
  <c r="R16" i="2"/>
  <c r="Q180" i="2"/>
  <c r="Q163" i="2"/>
  <c r="Q100" i="2"/>
  <c r="P153" i="2"/>
  <c r="P135" i="2"/>
  <c r="P134" i="2"/>
  <c r="P112" i="2"/>
  <c r="P94" i="2"/>
  <c r="P87" i="2"/>
  <c r="P83" i="2"/>
  <c r="P41" i="2"/>
  <c r="P28" i="2"/>
  <c r="P12" i="2"/>
  <c r="P10" i="2"/>
  <c r="P7" i="2"/>
  <c r="P6" i="2"/>
  <c r="O175" i="2"/>
  <c r="O166" i="2"/>
  <c r="O160" i="2"/>
  <c r="O152" i="2"/>
  <c r="O147" i="2"/>
  <c r="O139" i="2"/>
  <c r="O127" i="2"/>
  <c r="O117" i="2"/>
  <c r="O116" i="2"/>
  <c r="O115" i="2"/>
  <c r="O111" i="2"/>
  <c r="O103" i="2"/>
  <c r="O91" i="2"/>
  <c r="O82" i="2"/>
  <c r="O76" i="2"/>
  <c r="O75" i="2"/>
  <c r="O73" i="2"/>
  <c r="O70" i="2"/>
  <c r="O67" i="2"/>
  <c r="O56" i="2"/>
  <c r="O55" i="2"/>
  <c r="O54" i="2"/>
  <c r="O51" i="2"/>
  <c r="O46" i="2"/>
  <c r="O45" i="2"/>
  <c r="O44" i="2"/>
  <c r="O43" i="2"/>
  <c r="O36" i="2"/>
  <c r="O35" i="2"/>
  <c r="O29" i="2"/>
  <c r="O24" i="2"/>
  <c r="N145" i="2"/>
  <c r="N131" i="2"/>
  <c r="N108" i="2"/>
  <c r="N78" i="2"/>
  <c r="A3" i="2" l="1"/>
  <c r="A3" i="1"/>
  <c r="B211" i="2"/>
  <c r="B206" i="2"/>
  <c r="AI211" i="2"/>
  <c r="AI4" i="2"/>
  <c r="AI3" i="2"/>
  <c r="G51" i="3" s="1"/>
  <c r="AD211" i="2"/>
  <c r="AD4" i="2"/>
  <c r="AD3" i="2"/>
  <c r="G36" i="3" s="1"/>
  <c r="W211" i="2"/>
  <c r="W4" i="2"/>
  <c r="W3" i="2"/>
  <c r="G16" i="3" s="1"/>
  <c r="R211" i="2"/>
  <c r="R4" i="2"/>
  <c r="R3" i="2"/>
  <c r="G6" i="3" s="1"/>
  <c r="AI152" i="1"/>
  <c r="N52" i="3"/>
  <c r="AD152" i="1"/>
  <c r="N38" i="3"/>
  <c r="W152" i="1"/>
  <c r="R152" i="1"/>
  <c r="B149" i="1"/>
  <c r="B144" i="1"/>
  <c r="J60" i="3"/>
  <c r="B148" i="1" l="1"/>
  <c r="B146" i="1"/>
  <c r="B147" i="1"/>
  <c r="B145" i="1"/>
  <c r="B143" i="1"/>
  <c r="B142" i="1"/>
  <c r="B141" i="1"/>
  <c r="B140" i="1"/>
  <c r="B150" i="1"/>
  <c r="B151" i="1" s="1"/>
  <c r="B210" i="2" l="1"/>
  <c r="B208" i="2"/>
  <c r="B209" i="2"/>
  <c r="B207" i="2"/>
  <c r="B205" i="2"/>
  <c r="B204" i="2"/>
  <c r="B203" i="2"/>
  <c r="B202" i="2"/>
  <c r="B212" i="2"/>
  <c r="B213" i="2" s="1"/>
  <c r="B215" i="2" s="1"/>
  <c r="Z3" i="2" l="1"/>
  <c r="AA3" i="2"/>
  <c r="AB3" i="2"/>
  <c r="AC3" i="2"/>
  <c r="AF3" i="2"/>
  <c r="G37" i="3" s="1"/>
  <c r="AE3" i="2"/>
  <c r="G55" i="3" s="1"/>
  <c r="AH3" i="2"/>
  <c r="Z4" i="2"/>
  <c r="AA4" i="2"/>
  <c r="AB4" i="2"/>
  <c r="AC4" i="2"/>
  <c r="AF4" i="2"/>
  <c r="AE4" i="2"/>
  <c r="AH4" i="2"/>
  <c r="J63" i="3"/>
  <c r="J61" i="3"/>
  <c r="J70" i="3"/>
  <c r="J66" i="3"/>
  <c r="J65" i="3"/>
  <c r="J67" i="3"/>
  <c r="J64" i="3"/>
  <c r="J68" i="3"/>
  <c r="J62" i="3"/>
  <c r="J69" i="3"/>
  <c r="O152" i="1"/>
  <c r="AA152" i="1"/>
  <c r="N36" i="3"/>
  <c r="AA211" i="2"/>
  <c r="G38" i="3"/>
  <c r="O211" i="2"/>
  <c r="O4" i="2"/>
  <c r="O3" i="2"/>
  <c r="G7" i="3" l="1"/>
  <c r="U211" i="2"/>
  <c r="U4" i="2"/>
  <c r="U3" i="2"/>
  <c r="G5" i="3" s="1"/>
  <c r="AH211" i="2" l="1"/>
  <c r="AE211" i="2"/>
  <c r="AC211" i="2"/>
  <c r="AB211" i="2"/>
  <c r="Z211" i="2"/>
  <c r="AF211" i="2"/>
  <c r="AJ211" i="2"/>
  <c r="AG211" i="2"/>
  <c r="V211" i="2"/>
  <c r="S211" i="2"/>
  <c r="Q211" i="2"/>
  <c r="P211" i="2"/>
  <c r="N211" i="2"/>
  <c r="T211" i="2"/>
  <c r="X211" i="2"/>
  <c r="AG203" i="2"/>
  <c r="AG202" i="2"/>
  <c r="G43" i="3" s="1"/>
  <c r="T4" i="2"/>
  <c r="T3" i="2"/>
  <c r="G10" i="3" s="1"/>
  <c r="G41" i="3"/>
  <c r="P4" i="2"/>
  <c r="N4" i="2"/>
  <c r="G45" i="3"/>
  <c r="X4" i="2"/>
  <c r="X3" i="2"/>
  <c r="G8" i="3" s="1"/>
  <c r="G54" i="3"/>
  <c r="P3" i="2"/>
  <c r="G9" i="3" s="1"/>
  <c r="Q3" i="2"/>
  <c r="V3" i="2"/>
  <c r="G13" i="3" s="1"/>
  <c r="V4" i="2"/>
  <c r="N3" i="2"/>
  <c r="G18" i="3" s="1"/>
  <c r="S3" i="2"/>
  <c r="G20" i="3" s="1"/>
  <c r="S4" i="2"/>
  <c r="Q4" i="2"/>
  <c r="G50" i="3"/>
  <c r="G19" i="3" l="1"/>
  <c r="K60" i="3"/>
  <c r="X203" i="2" l="1"/>
  <c r="X202" i="2"/>
  <c r="G14" i="3" s="1"/>
  <c r="U203" i="2"/>
  <c r="U202" i="2"/>
  <c r="G11" i="3" s="1"/>
  <c r="AG206" i="2"/>
  <c r="AG205" i="2"/>
  <c r="G47" i="3" s="1"/>
  <c r="AJ203" i="2"/>
  <c r="AJ202" i="2"/>
  <c r="G46" i="3" s="1"/>
  <c r="AH152" i="1"/>
  <c r="AE152" i="1"/>
  <c r="AF152" i="1"/>
  <c r="AC152" i="1"/>
  <c r="AB152" i="1"/>
  <c r="Z152" i="1"/>
  <c r="AJ152" i="1"/>
  <c r="AG152" i="1"/>
  <c r="X152" i="1"/>
  <c r="U152" i="1"/>
  <c r="N42" i="3"/>
  <c r="N56" i="3"/>
  <c r="N37" i="3"/>
  <c r="N48" i="3"/>
  <c r="K61" i="3" s="1"/>
  <c r="N53" i="3"/>
  <c r="K67" i="3" s="1"/>
  <c r="N39" i="3"/>
  <c r="K64" i="3" s="1"/>
  <c r="V152" i="1"/>
  <c r="S152" i="1"/>
  <c r="T152" i="1"/>
  <c r="Q152" i="1"/>
  <c r="P152" i="1"/>
  <c r="N152" i="1"/>
  <c r="U144" i="1"/>
  <c r="U143" i="1"/>
  <c r="N13" i="3" s="1"/>
  <c r="U141" i="1"/>
  <c r="U140" i="1"/>
  <c r="N10" i="3" s="1"/>
  <c r="AG147" i="1"/>
  <c r="AG146" i="1"/>
  <c r="N50" i="3" s="1"/>
  <c r="AG144" i="1"/>
  <c r="AG143" i="1"/>
  <c r="N47" i="3" s="1"/>
  <c r="AG141" i="1"/>
  <c r="AG140" i="1"/>
  <c r="N41" i="3" s="1"/>
  <c r="K69" i="3" l="1"/>
  <c r="K68" i="3"/>
  <c r="N43" i="3"/>
  <c r="K63" i="3" s="1"/>
  <c r="K66" i="3"/>
  <c r="K70" i="3"/>
  <c r="AG3" i="2" l="1"/>
  <c r="AG4" i="2"/>
  <c r="AJ3" i="2"/>
  <c r="AJ4" i="2"/>
  <c r="G42" i="3"/>
  <c r="K65" i="3" s="1"/>
  <c r="G39" i="3"/>
  <c r="K62" i="3" s="1"/>
  <c r="X141" i="1" l="1"/>
  <c r="X140" i="1"/>
  <c r="N15" i="3" s="1"/>
  <c r="O141" i="1"/>
  <c r="O140" i="1"/>
  <c r="N11" i="3"/>
  <c r="X4" i="1"/>
  <c r="W4" i="1"/>
  <c r="V4" i="1"/>
  <c r="U4" i="1"/>
  <c r="T4" i="1"/>
  <c r="S4" i="1"/>
  <c r="R4" i="1"/>
  <c r="P4" i="1"/>
  <c r="O4" i="1"/>
  <c r="N4" i="1"/>
  <c r="X3" i="1"/>
  <c r="W3" i="1"/>
  <c r="N18" i="3" s="1"/>
  <c r="V3" i="1"/>
  <c r="U3" i="1"/>
  <c r="T3" i="1"/>
  <c r="S3" i="1"/>
  <c r="N16" i="3" s="1"/>
  <c r="R3" i="1"/>
  <c r="P3" i="1"/>
  <c r="O3" i="1"/>
  <c r="N3" i="1"/>
  <c r="N19" i="3" s="1"/>
  <c r="K30" i="3"/>
  <c r="N7" i="3"/>
  <c r="K25" i="3"/>
  <c r="N5" i="3"/>
  <c r="K24" i="3"/>
  <c r="N6" i="3"/>
  <c r="K23" i="3"/>
  <c r="N9" i="3"/>
  <c r="K27" i="3"/>
  <c r="N14" i="3"/>
  <c r="K28" i="3"/>
  <c r="N8" i="3"/>
  <c r="K26" i="3"/>
  <c r="K31" i="3"/>
  <c r="K32" i="3"/>
  <c r="N12" i="3"/>
  <c r="K29" i="3"/>
  <c r="AG150" i="1"/>
  <c r="AG149" i="1"/>
  <c r="N54" i="3" s="1"/>
  <c r="AB141" i="1"/>
  <c r="AB140" i="1"/>
  <c r="N46" i="3" s="1"/>
  <c r="AA144" i="1"/>
  <c r="AA143" i="1"/>
  <c r="N45" i="3" s="1"/>
  <c r="AA141" i="1"/>
  <c r="AA140" i="1"/>
  <c r="N40" i="3" s="1"/>
  <c r="AD144" i="1"/>
  <c r="AD143" i="1"/>
  <c r="N51" i="3" s="1"/>
  <c r="AD141" i="1"/>
  <c r="AD140" i="1"/>
  <c r="N44" i="3" s="1"/>
  <c r="AJ144" i="1"/>
  <c r="AJ143" i="1"/>
  <c r="N55" i="3" s="1"/>
  <c r="AJ141" i="1"/>
  <c r="AJ140" i="1"/>
  <c r="N49" i="3" s="1"/>
  <c r="Q4" i="1"/>
  <c r="Q3" i="1"/>
  <c r="N20" i="3" s="1"/>
  <c r="K33" i="3"/>
  <c r="X206" i="2"/>
  <c r="X205" i="2"/>
  <c r="G17" i="3"/>
  <c r="U206" i="2"/>
  <c r="U205" i="2"/>
  <c r="G15" i="3"/>
  <c r="O203" i="2"/>
  <c r="O202" i="2"/>
  <c r="G12" i="3"/>
  <c r="AJ209" i="2"/>
  <c r="AJ208" i="2"/>
  <c r="G53" i="3"/>
  <c r="AJ206" i="2"/>
  <c r="AJ205" i="2"/>
  <c r="G49" i="3"/>
  <c r="AG209" i="2"/>
  <c r="AG208" i="2"/>
  <c r="G52" i="3"/>
  <c r="AD203" i="2"/>
  <c r="AD202" i="2"/>
  <c r="G40" i="3"/>
  <c r="AA206" i="2"/>
  <c r="AA205" i="2"/>
  <c r="G48" i="3"/>
  <c r="AA203" i="2"/>
  <c r="AA202" i="2"/>
  <c r="G44" i="3"/>
  <c r="U147" i="1"/>
  <c r="U146" i="1"/>
  <c r="N17" i="3"/>
</calcChain>
</file>

<file path=xl/sharedStrings.xml><?xml version="1.0" encoding="utf-8"?>
<sst xmlns="http://schemas.openxmlformats.org/spreadsheetml/2006/main" count="1788" uniqueCount="551">
  <si>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</si>
  <si>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</si>
  <si>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</si>
  <si>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</si>
  <si>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</si>
  <si>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</si>
  <si>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</si>
  <si>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</si>
  <si>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</si>
  <si>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</si>
  <si>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Score</t>
  </si>
  <si>
    <t>Points</t>
  </si>
  <si>
    <t>WOMEN</t>
  </si>
  <si>
    <t>Race</t>
  </si>
  <si>
    <t>B-TEAM</t>
  </si>
  <si>
    <t>C-TEAM</t>
  </si>
  <si>
    <t>D-TEAM</t>
  </si>
  <si>
    <t>E-TEAM</t>
  </si>
  <si>
    <t>BRX</t>
  </si>
  <si>
    <t>HPX</t>
  </si>
  <si>
    <t>EDM</t>
  </si>
  <si>
    <t>SNH</t>
  </si>
  <si>
    <t>FRE</t>
  </si>
  <si>
    <t>HRP</t>
  </si>
  <si>
    <t>* indicates 2nd claim runner</t>
  </si>
  <si>
    <t>SS</t>
  </si>
  <si>
    <t>Div</t>
  </si>
  <si>
    <t>Cat</t>
  </si>
  <si>
    <t>HRTC</t>
  </si>
  <si>
    <t>F</t>
  </si>
  <si>
    <t>M</t>
  </si>
  <si>
    <t>EC</t>
  </si>
  <si>
    <t>OPEN</t>
  </si>
  <si>
    <t>VETS</t>
  </si>
  <si>
    <t>Broxbourne Runners</t>
  </si>
  <si>
    <t>Enfield Chasers</t>
  </si>
  <si>
    <t>Edmonton Running Club</t>
  </si>
  <si>
    <t>Freedom Tri</t>
  </si>
  <si>
    <t>Harpenden Arrows</t>
  </si>
  <si>
    <t>Herts Phoenix AC</t>
  </si>
  <si>
    <t>Stevenage &amp; North Herts AC</t>
  </si>
  <si>
    <t>Stevenage Striders</t>
  </si>
  <si>
    <t>OVERALL</t>
  </si>
  <si>
    <t>VET MEN</t>
  </si>
  <si>
    <t>VET WOMEN</t>
  </si>
  <si>
    <t>HRTC 'B'</t>
  </si>
  <si>
    <t>SS 'B'</t>
  </si>
  <si>
    <t>Harlow Run &amp; Tri Club</t>
  </si>
  <si>
    <t>HRTC 'C'</t>
  </si>
  <si>
    <t>2025 MID WEEK LEAGUE sponsored by</t>
  </si>
  <si>
    <t>2026 MID WEEK LEAGUE sponsored by</t>
  </si>
  <si>
    <t>HRTC 'D'</t>
  </si>
  <si>
    <t>Gade Valley Harriers</t>
  </si>
  <si>
    <t>Stevenage Phoenix</t>
  </si>
  <si>
    <t>GVH</t>
  </si>
  <si>
    <t>SPX</t>
  </si>
  <si>
    <t>DIVISION 3 RACE 1 : BROXBOURNE 10K : WEDNESDAY 27th MAY 2026</t>
  </si>
  <si>
    <t>Martin</t>
  </si>
  <si>
    <t>Westley</t>
  </si>
  <si>
    <t>S</t>
  </si>
  <si>
    <t>Joe</t>
  </si>
  <si>
    <t>Syrett</t>
  </si>
  <si>
    <t>James</t>
  </si>
  <si>
    <t>Vicente*</t>
  </si>
  <si>
    <t>Max</t>
  </si>
  <si>
    <t>Masters</t>
  </si>
  <si>
    <t>Freddie</t>
  </si>
  <si>
    <t>Davies</t>
  </si>
  <si>
    <t xml:space="preserve">Marc </t>
  </si>
  <si>
    <t>Cecil</t>
  </si>
  <si>
    <t>Jamie</t>
  </si>
  <si>
    <t>Peter</t>
  </si>
  <si>
    <t>Moye</t>
  </si>
  <si>
    <t>Andrew</t>
  </si>
  <si>
    <t>Dewar</t>
  </si>
  <si>
    <t>Jimmy</t>
  </si>
  <si>
    <t>Blake</t>
  </si>
  <si>
    <t>Harry</t>
  </si>
  <si>
    <t>Clare-Paule</t>
  </si>
  <si>
    <t>Liam</t>
  </si>
  <si>
    <t>Amatruda</t>
  </si>
  <si>
    <t>Jack</t>
  </si>
  <si>
    <t>Boughton</t>
  </si>
  <si>
    <t>Martyn</t>
  </si>
  <si>
    <t>Coulter</t>
  </si>
  <si>
    <t>Lewis</t>
  </si>
  <si>
    <t>Townsend</t>
  </si>
  <si>
    <t>Aaron</t>
  </si>
  <si>
    <t>Reynolds</t>
  </si>
  <si>
    <t>Lloyd</t>
  </si>
  <si>
    <t>Hughes</t>
  </si>
  <si>
    <t>Owen</t>
  </si>
  <si>
    <t>O'Neill</t>
  </si>
  <si>
    <t>Ben</t>
  </si>
  <si>
    <t>Luck</t>
  </si>
  <si>
    <t xml:space="preserve">Mark </t>
  </si>
  <si>
    <t>Dunthorne</t>
  </si>
  <si>
    <t>Luke</t>
  </si>
  <si>
    <t>Healy</t>
  </si>
  <si>
    <t>Jean-Luc</t>
  </si>
  <si>
    <t>Whipp</t>
  </si>
  <si>
    <t>Stuart</t>
  </si>
  <si>
    <t>Goldsmith</t>
  </si>
  <si>
    <t>Bradley</t>
  </si>
  <si>
    <t>Power</t>
  </si>
  <si>
    <t>Ward</t>
  </si>
  <si>
    <t>Waight</t>
  </si>
  <si>
    <t>Cahuzac</t>
  </si>
  <si>
    <t>Reilly</t>
  </si>
  <si>
    <t>Catton</t>
  </si>
  <si>
    <t>Dan</t>
  </si>
  <si>
    <t>Harris-Walker</t>
  </si>
  <si>
    <t>Liddle</t>
  </si>
  <si>
    <t>Wood</t>
  </si>
  <si>
    <t>Kevyn</t>
  </si>
  <si>
    <t>Hopkins-Hall</t>
  </si>
  <si>
    <t>Eariss</t>
  </si>
  <si>
    <t>Dylan</t>
  </si>
  <si>
    <t>Evans</t>
  </si>
  <si>
    <t>Holmes</t>
  </si>
  <si>
    <t>Robert</t>
  </si>
  <si>
    <t>Warren</t>
  </si>
  <si>
    <t>Jeffrey</t>
  </si>
  <si>
    <t>Cem</t>
  </si>
  <si>
    <t>Ucur</t>
  </si>
  <si>
    <t>English</t>
  </si>
  <si>
    <t>Mark</t>
  </si>
  <si>
    <t>King</t>
  </si>
  <si>
    <t>John</t>
  </si>
  <si>
    <t>Harris</t>
  </si>
  <si>
    <t>Steve</t>
  </si>
  <si>
    <t>Alexander</t>
  </si>
  <si>
    <t xml:space="preserve">Michael </t>
  </si>
  <si>
    <t>Tillett</t>
  </si>
  <si>
    <t>George</t>
  </si>
  <si>
    <t>Andreou</t>
  </si>
  <si>
    <t>U 20</t>
  </si>
  <si>
    <t xml:space="preserve">Daniel </t>
  </si>
  <si>
    <t>Pike</t>
  </si>
  <si>
    <t>Edward</t>
  </si>
  <si>
    <t>Turner</t>
  </si>
  <si>
    <t>Ollie</t>
  </si>
  <si>
    <t>Smythe</t>
  </si>
  <si>
    <t>Ian</t>
  </si>
  <si>
    <t>Bryson</t>
  </si>
  <si>
    <t>V 50</t>
  </si>
  <si>
    <t>Akerman</t>
  </si>
  <si>
    <t>V 40</t>
  </si>
  <si>
    <t>-</t>
  </si>
  <si>
    <t>Nicholas</t>
  </si>
  <si>
    <t>Andrews*</t>
  </si>
  <si>
    <t>Guest</t>
  </si>
  <si>
    <t>Rob</t>
  </si>
  <si>
    <t>Lowe</t>
  </si>
  <si>
    <t>Michael</t>
  </si>
  <si>
    <t>Linden</t>
  </si>
  <si>
    <t>Chris</t>
  </si>
  <si>
    <t>Dowling</t>
  </si>
  <si>
    <t>Giles</t>
  </si>
  <si>
    <t>Horridge</t>
  </si>
  <si>
    <t>Kirk</t>
  </si>
  <si>
    <t>Crudgington</t>
  </si>
  <si>
    <t>Pickering</t>
  </si>
  <si>
    <t>Giancarlo</t>
  </si>
  <si>
    <t>Maccini</t>
  </si>
  <si>
    <t>Jonathan</t>
  </si>
  <si>
    <t>Roberts</t>
  </si>
  <si>
    <t>Thomas</t>
  </si>
  <si>
    <t>Carmack</t>
  </si>
  <si>
    <t>Hoefield</t>
  </si>
  <si>
    <t>Adrian</t>
  </si>
  <si>
    <t>Cloake</t>
  </si>
  <si>
    <t>Simon</t>
  </si>
  <si>
    <t>Lodge</t>
  </si>
  <si>
    <t>Adam</t>
  </si>
  <si>
    <t>Searle</t>
  </si>
  <si>
    <t>Stephen</t>
  </si>
  <si>
    <t>Newing</t>
  </si>
  <si>
    <t>Spencer</t>
  </si>
  <si>
    <t>Wilkinson</t>
  </si>
  <si>
    <t>Lee</t>
  </si>
  <si>
    <t>Guy</t>
  </si>
  <si>
    <t>Woollett</t>
  </si>
  <si>
    <t xml:space="preserve">Richard </t>
  </si>
  <si>
    <t>Longley</t>
  </si>
  <si>
    <t>Gwyn</t>
  </si>
  <si>
    <t>Pritchard</t>
  </si>
  <si>
    <t>Ryan</t>
  </si>
  <si>
    <t>Smith</t>
  </si>
  <si>
    <t>Roland</t>
  </si>
  <si>
    <t>Kendall</t>
  </si>
  <si>
    <t>Marc</t>
  </si>
  <si>
    <t>Witham</t>
  </si>
  <si>
    <t>Jody</t>
  </si>
  <si>
    <t>Wilkin</t>
  </si>
  <si>
    <t>Vanniasingham</t>
  </si>
  <si>
    <t>Gregory</t>
  </si>
  <si>
    <t>Foster</t>
  </si>
  <si>
    <t>Bishop</t>
  </si>
  <si>
    <t>Markus</t>
  </si>
  <si>
    <t>Jenni</t>
  </si>
  <si>
    <t>Graham</t>
  </si>
  <si>
    <t>Eden</t>
  </si>
  <si>
    <t>Birnie</t>
  </si>
  <si>
    <t>Robson</t>
  </si>
  <si>
    <t>Price</t>
  </si>
  <si>
    <t>Matthew</t>
  </si>
  <si>
    <t>Easton</t>
  </si>
  <si>
    <t>Jono</t>
  </si>
  <si>
    <t>Marval</t>
  </si>
  <si>
    <t>Alan</t>
  </si>
  <si>
    <t>Hathaway</t>
  </si>
  <si>
    <t>Timothy</t>
  </si>
  <si>
    <t>Jon</t>
  </si>
  <si>
    <t>V 60</t>
  </si>
  <si>
    <t>Webber</t>
  </si>
  <si>
    <t>Bowie</t>
  </si>
  <si>
    <t>Drury</t>
  </si>
  <si>
    <t>Steven</t>
  </si>
  <si>
    <t>Dennis</t>
  </si>
  <si>
    <t>Beales</t>
  </si>
  <si>
    <t>Eamonn</t>
  </si>
  <si>
    <t>Foy</t>
  </si>
  <si>
    <t>Whitehead</t>
  </si>
  <si>
    <t>Boylan</t>
  </si>
  <si>
    <t>Scales</t>
  </si>
  <si>
    <t>Iain</t>
  </si>
  <si>
    <t>Freeman</t>
  </si>
  <si>
    <t>Harrison</t>
  </si>
  <si>
    <t>Phil</t>
  </si>
  <si>
    <t>Mercer</t>
  </si>
  <si>
    <t>O'Hara</t>
  </si>
  <si>
    <t>Green</t>
  </si>
  <si>
    <t>Huw</t>
  </si>
  <si>
    <t>Hamer</t>
  </si>
  <si>
    <t>Malleson</t>
  </si>
  <si>
    <t>Moore</t>
  </si>
  <si>
    <t>Christopher</t>
  </si>
  <si>
    <t>Donnelly</t>
  </si>
  <si>
    <t>Karl</t>
  </si>
  <si>
    <t>Sparks</t>
  </si>
  <si>
    <t>Spires</t>
  </si>
  <si>
    <t>Alexsandro</t>
  </si>
  <si>
    <t>Meireles</t>
  </si>
  <si>
    <t>Vince</t>
  </si>
  <si>
    <t>Ellerby</t>
  </si>
  <si>
    <t>Keith</t>
  </si>
  <si>
    <t>Carl</t>
  </si>
  <si>
    <t>Whay</t>
  </si>
  <si>
    <t>Stewart</t>
  </si>
  <si>
    <t>Gough</t>
  </si>
  <si>
    <t>Mehmood</t>
  </si>
  <si>
    <t>Khan</t>
  </si>
  <si>
    <t>Daniel</t>
  </si>
  <si>
    <t>Meadows</t>
  </si>
  <si>
    <t>Nick</t>
  </si>
  <si>
    <t>Rowland</t>
  </si>
  <si>
    <t>Marriott</t>
  </si>
  <si>
    <t>Watson</t>
  </si>
  <si>
    <t>Taras</t>
  </si>
  <si>
    <t>Hazar</t>
  </si>
  <si>
    <t>Jim</t>
  </si>
  <si>
    <t>Callaghan</t>
  </si>
  <si>
    <t>Wright</t>
  </si>
  <si>
    <t>Neil</t>
  </si>
  <si>
    <t>Linnane</t>
  </si>
  <si>
    <t>Steadman</t>
  </si>
  <si>
    <t>Antony</t>
  </si>
  <si>
    <t>Thompson</t>
  </si>
  <si>
    <t>Sean</t>
  </si>
  <si>
    <t>Flynn</t>
  </si>
  <si>
    <t>Orr</t>
  </si>
  <si>
    <t>Nethaway</t>
  </si>
  <si>
    <t>Jansen</t>
  </si>
  <si>
    <t>Hudson</t>
  </si>
  <si>
    <t>Westcough</t>
  </si>
  <si>
    <t>Darren</t>
  </si>
  <si>
    <t>Tiley</t>
  </si>
  <si>
    <t>Russ</t>
  </si>
  <si>
    <t>Andrews</t>
  </si>
  <si>
    <t>Rodney</t>
  </si>
  <si>
    <t>Martins</t>
  </si>
  <si>
    <t>Frank</t>
  </si>
  <si>
    <t>Mayo</t>
  </si>
  <si>
    <t>Jason</t>
  </si>
  <si>
    <t>Manning</t>
  </si>
  <si>
    <t>Peters</t>
  </si>
  <si>
    <t>Brett</t>
  </si>
  <si>
    <t>Moorcroft</t>
  </si>
  <si>
    <t>Sam</t>
  </si>
  <si>
    <t>Campbell</t>
  </si>
  <si>
    <t>Naresh</t>
  </si>
  <si>
    <t>Trivedi</t>
  </si>
  <si>
    <t>V 70</t>
  </si>
  <si>
    <t>Marshall</t>
  </si>
  <si>
    <t>Cook</t>
  </si>
  <si>
    <t>Richard</t>
  </si>
  <si>
    <t>Sutherland</t>
  </si>
  <si>
    <t>Andy</t>
  </si>
  <si>
    <t>Coe</t>
  </si>
  <si>
    <t>Miguel</t>
  </si>
  <si>
    <t>Luque</t>
  </si>
  <si>
    <t>Weston</t>
  </si>
  <si>
    <t>Bentley</t>
  </si>
  <si>
    <t>Clarence</t>
  </si>
  <si>
    <t>Phillips</t>
  </si>
  <si>
    <t>Gary</t>
  </si>
  <si>
    <t>Mead</t>
  </si>
  <si>
    <t>Wardle</t>
  </si>
  <si>
    <t>Clem</t>
  </si>
  <si>
    <t>Marsh</t>
  </si>
  <si>
    <t>Harper</t>
  </si>
  <si>
    <t>Middleton</t>
  </si>
  <si>
    <t>David</t>
  </si>
  <si>
    <t>Galpin</t>
  </si>
  <si>
    <t>Robin</t>
  </si>
  <si>
    <t>Lozeau</t>
  </si>
  <si>
    <t>Cyril</t>
  </si>
  <si>
    <t>Cornillet</t>
  </si>
  <si>
    <t>Ken</t>
  </si>
  <si>
    <t>Homewood</t>
  </si>
  <si>
    <t>Rowlands</t>
  </si>
  <si>
    <t>Alistair</t>
  </si>
  <si>
    <t>Scott</t>
  </si>
  <si>
    <t>Dave</t>
  </si>
  <si>
    <t>Mendonca</t>
  </si>
  <si>
    <t>Bloom</t>
  </si>
  <si>
    <t>V 80+</t>
  </si>
  <si>
    <t>Cootes</t>
  </si>
  <si>
    <t>Paul</t>
  </si>
  <si>
    <t>Pickard</t>
  </si>
  <si>
    <t>Wasley</t>
  </si>
  <si>
    <t>Philip</t>
  </si>
  <si>
    <t>Dean</t>
  </si>
  <si>
    <t>Bob</t>
  </si>
  <si>
    <t>Whitten</t>
  </si>
  <si>
    <t>Wellbelove</t>
  </si>
  <si>
    <t>Borgars</t>
  </si>
  <si>
    <t>EC 'B'</t>
  </si>
  <si>
    <t>SS 'C'</t>
  </si>
  <si>
    <t>Emily</t>
  </si>
  <si>
    <t>Katie</t>
  </si>
  <si>
    <t>Schofield</t>
  </si>
  <si>
    <t>Grant</t>
  </si>
  <si>
    <t>Alicia</t>
  </si>
  <si>
    <t>Portch-Found</t>
  </si>
  <si>
    <t>Ella</t>
  </si>
  <si>
    <t>Wager</t>
  </si>
  <si>
    <t>Isabel</t>
  </si>
  <si>
    <t>Found</t>
  </si>
  <si>
    <t>Chloe</t>
  </si>
  <si>
    <t>Bethan</t>
  </si>
  <si>
    <t>Jones</t>
  </si>
  <si>
    <t>Ellie</t>
  </si>
  <si>
    <t>Wiseman</t>
  </si>
  <si>
    <t>Lucy</t>
  </si>
  <si>
    <t>Crocker</t>
  </si>
  <si>
    <t>Georgina</t>
  </si>
  <si>
    <t>Tanner</t>
  </si>
  <si>
    <t>Jochbed</t>
  </si>
  <si>
    <t>Mpanga</t>
  </si>
  <si>
    <t>Charlotte</t>
  </si>
  <si>
    <t>Alex</t>
  </si>
  <si>
    <t>Higginson</t>
  </si>
  <si>
    <t>Caoímhe</t>
  </si>
  <si>
    <t>Agnew</t>
  </si>
  <si>
    <t>Hannah</t>
  </si>
  <si>
    <t>Tierney</t>
  </si>
  <si>
    <t>Emma</t>
  </si>
  <si>
    <t>Hatchett</t>
  </si>
  <si>
    <t>Jess</t>
  </si>
  <si>
    <t>Allen</t>
  </si>
  <si>
    <t>Danielle</t>
  </si>
  <si>
    <t>Clarke</t>
  </si>
  <si>
    <t>Brennan</t>
  </si>
  <si>
    <t>Sykes</t>
  </si>
  <si>
    <t xml:space="preserve">Fiona </t>
  </si>
  <si>
    <t>Sophie</t>
  </si>
  <si>
    <t>Gemma</t>
  </si>
  <si>
    <t>Alice</t>
  </si>
  <si>
    <t>McLellan</t>
  </si>
  <si>
    <t>Amy-Louise</t>
  </si>
  <si>
    <t>Ironmonger</t>
  </si>
  <si>
    <t>Natasha</t>
  </si>
  <si>
    <t>Edens</t>
  </si>
  <si>
    <t>Jenny</t>
  </si>
  <si>
    <t>Bilson</t>
  </si>
  <si>
    <t>Kerri</t>
  </si>
  <si>
    <t xml:space="preserve">Bethany </t>
  </si>
  <si>
    <t>Smyth</t>
  </si>
  <si>
    <t>Bethany</t>
  </si>
  <si>
    <t>Kayah</t>
  </si>
  <si>
    <t>Roznicka</t>
  </si>
  <si>
    <t>Poppy</t>
  </si>
  <si>
    <t>Law</t>
  </si>
  <si>
    <t>Caroline</t>
  </si>
  <si>
    <t>Jaggard</t>
  </si>
  <si>
    <t>V 45</t>
  </si>
  <si>
    <t>Terri</t>
  </si>
  <si>
    <t>Wiley*</t>
  </si>
  <si>
    <t>V 35</t>
  </si>
  <si>
    <t>Sally</t>
  </si>
  <si>
    <t>Harrild</t>
  </si>
  <si>
    <t>Marilyn</t>
  </si>
  <si>
    <t>V 55</t>
  </si>
  <si>
    <t>Catherine</t>
  </si>
  <si>
    <t>Ridge</t>
  </si>
  <si>
    <t>Rachel</t>
  </si>
  <si>
    <t>Dervish</t>
  </si>
  <si>
    <t>Jasmine</t>
  </si>
  <si>
    <t>Teresa</t>
  </si>
  <si>
    <t>Reason</t>
  </si>
  <si>
    <t xml:space="preserve">Gabriela </t>
  </si>
  <si>
    <t xml:space="preserve">Tankel </t>
  </si>
  <si>
    <t>Moey</t>
  </si>
  <si>
    <t>Naomi</t>
  </si>
  <si>
    <t>Carey</t>
  </si>
  <si>
    <t>Vicky</t>
  </si>
  <si>
    <t>Lina</t>
  </si>
  <si>
    <t>Tzompova</t>
  </si>
  <si>
    <t>Humphreys</t>
  </si>
  <si>
    <t>Fiona</t>
  </si>
  <si>
    <t>Kim</t>
  </si>
  <si>
    <t>Morgan</t>
  </si>
  <si>
    <t>Victoria</t>
  </si>
  <si>
    <t>Crawley-Wise</t>
  </si>
  <si>
    <t>Nicola</t>
  </si>
  <si>
    <t>Vallins</t>
  </si>
  <si>
    <t>Carinne</t>
  </si>
  <si>
    <t>Jay</t>
  </si>
  <si>
    <t>Sandra</t>
  </si>
  <si>
    <t>Rust</t>
  </si>
  <si>
    <t>Kelly</t>
  </si>
  <si>
    <t>Louise</t>
  </si>
  <si>
    <t>Natalia</t>
  </si>
  <si>
    <t>Maas</t>
  </si>
  <si>
    <t>Amy</t>
  </si>
  <si>
    <t>McGann</t>
  </si>
  <si>
    <t>Clement</t>
  </si>
  <si>
    <t>Natalie</t>
  </si>
  <si>
    <t>Wheeler</t>
  </si>
  <si>
    <t>Veronica</t>
  </si>
  <si>
    <t>Carrasco Espana*</t>
  </si>
  <si>
    <t>Lesley</t>
  </si>
  <si>
    <t>Anson</t>
  </si>
  <si>
    <t>Chrissie</t>
  </si>
  <si>
    <t>Jan</t>
  </si>
  <si>
    <t>Hazirci</t>
  </si>
  <si>
    <t>Janie</t>
  </si>
  <si>
    <t>Morris</t>
  </si>
  <si>
    <t>V 65</t>
  </si>
  <si>
    <t>Gritten</t>
  </si>
  <si>
    <t>Bryden</t>
  </si>
  <si>
    <t>McGill</t>
  </si>
  <si>
    <t>Stefanie</t>
  </si>
  <si>
    <t>Burchnall</t>
  </si>
  <si>
    <t>Vitoria</t>
  </si>
  <si>
    <t>Wilson</t>
  </si>
  <si>
    <t>Lauren</t>
  </si>
  <si>
    <t>Songour</t>
  </si>
  <si>
    <t>Katka</t>
  </si>
  <si>
    <t>Laughton</t>
  </si>
  <si>
    <t>Helen</t>
  </si>
  <si>
    <t>Rachael</t>
  </si>
  <si>
    <t>McGuinness</t>
  </si>
  <si>
    <t>Aggie</t>
  </si>
  <si>
    <t>Minas</t>
  </si>
  <si>
    <t>Ines</t>
  </si>
  <si>
    <t>Trent</t>
  </si>
  <si>
    <t>Laura</t>
  </si>
  <si>
    <t>O'Donnell</t>
  </si>
  <si>
    <t>Anita</t>
  </si>
  <si>
    <t>Griffiths</t>
  </si>
  <si>
    <t>Ai-Seng</t>
  </si>
  <si>
    <t>Dionne</t>
  </si>
  <si>
    <t>Thornton</t>
  </si>
  <si>
    <t>Julia</t>
  </si>
  <si>
    <t>Kerry</t>
  </si>
  <si>
    <t>Mavris</t>
  </si>
  <si>
    <t>Deborah</t>
  </si>
  <si>
    <t>Fogden</t>
  </si>
  <si>
    <t>Wendy</t>
  </si>
  <si>
    <t>Hunt</t>
  </si>
  <si>
    <t>Kitty</t>
  </si>
  <si>
    <t>Cole</t>
  </si>
  <si>
    <t>Simone</t>
  </si>
  <si>
    <t>Panas</t>
  </si>
  <si>
    <t>Harriet</t>
  </si>
  <si>
    <t>Copland</t>
  </si>
  <si>
    <t>Deevianee</t>
  </si>
  <si>
    <t>Churchill</t>
  </si>
  <si>
    <t>Taylor</t>
  </si>
  <si>
    <t>Anne</t>
  </si>
  <si>
    <t>Garcia</t>
  </si>
  <si>
    <t>Esperanza</t>
  </si>
  <si>
    <t>Castro</t>
  </si>
  <si>
    <t>Jade</t>
  </si>
  <si>
    <t>Colette</t>
  </si>
  <si>
    <t>Reeves</t>
  </si>
  <si>
    <t>Becky</t>
  </si>
  <si>
    <t>Hills</t>
  </si>
  <si>
    <t>Claire</t>
  </si>
  <si>
    <t>Selina</t>
  </si>
  <si>
    <t>Holly</t>
  </si>
  <si>
    <t>Beckett</t>
  </si>
  <si>
    <t>Christeena</t>
  </si>
  <si>
    <t>Mooney</t>
  </si>
  <si>
    <t>Ally</t>
  </si>
  <si>
    <t>Brown</t>
  </si>
  <si>
    <t>Paton</t>
  </si>
  <si>
    <t>Shannon</t>
  </si>
  <si>
    <t>Sujatha</t>
  </si>
  <si>
    <t>Alexander*</t>
  </si>
  <si>
    <t>Kate</t>
  </si>
  <si>
    <t>Babb</t>
  </si>
  <si>
    <t>Melissa</t>
  </si>
  <si>
    <t>Tanti</t>
  </si>
  <si>
    <t>Mullins</t>
  </si>
  <si>
    <t>Sarah</t>
  </si>
  <si>
    <t>Susan</t>
  </si>
  <si>
    <t>Mould*</t>
  </si>
  <si>
    <t>Pam</t>
  </si>
  <si>
    <t>Carmien</t>
  </si>
  <si>
    <t>Gharbaoui</t>
  </si>
  <si>
    <t>GVH 'B'</t>
  </si>
  <si>
    <t>Whiten</t>
  </si>
  <si>
    <t>Nutton</t>
  </si>
  <si>
    <t>Matt</t>
  </si>
  <si>
    <t>Tant</t>
  </si>
  <si>
    <t>Holt</t>
  </si>
  <si>
    <t>Serena</t>
  </si>
  <si>
    <t>Scibetta</t>
  </si>
  <si>
    <t>Welch</t>
  </si>
  <si>
    <t>Lindsey</t>
  </si>
  <si>
    <t>Stonebridge</t>
  </si>
  <si>
    <t>Castle</t>
  </si>
  <si>
    <t>EC 'C'</t>
  </si>
  <si>
    <t>EDM 'B'</t>
  </si>
  <si>
    <t>GVH 'C'</t>
  </si>
  <si>
    <t>HRTC 'E'</t>
  </si>
  <si>
    <t>SS 'D'</t>
  </si>
  <si>
    <t>Ebsworth</t>
  </si>
  <si>
    <t>Bullen</t>
  </si>
  <si>
    <t>Cotter</t>
  </si>
  <si>
    <t>Wallis</t>
  </si>
  <si>
    <t>Aubrey</t>
  </si>
  <si>
    <t>Murray</t>
  </si>
  <si>
    <t>Trevor</t>
  </si>
  <si>
    <t>Mason</t>
  </si>
  <si>
    <t>Josh</t>
  </si>
  <si>
    <t>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</si>
</sst>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"/>
    <numFmt numFmtId="165" formatCode="h:mm:ss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0" xfId="0" applyFill="1"/>
    <xf numFmtId="3" fontId="0" fillId="0" borderId="0" xfId="0" applyNumberForma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3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/>
    <xf numFmtId="3" fontId="0" fillId="7" borderId="0" xfId="0" applyNumberFormat="1" applyFill="1" applyAlignment="1">
      <alignment horizontal="center"/>
    </xf>
    <xf numFmtId="0" fontId="2" fillId="7" borderId="0" xfId="0" applyFont="1" applyFill="1"/>
    <xf numFmtId="0" fontId="2" fillId="0" borderId="0" xfId="0" quotePrefix="1" applyFont="1"/>
    <xf numFmtId="3" fontId="2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7" borderId="0" xfId="0" applyFont="1" applyFill="1"/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3" fontId="1" fillId="7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4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4" fillId="7" borderId="0" xfId="0" applyFont="1" applyFill="1" applyAlignment="1">
      <alignment horizontal="center"/>
    </xf>
    <xf numFmtId="3" fontId="2" fillId="7" borderId="0" xfId="0" applyNumberFormat="1" applyFont="1" applyFill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2800350" cy="950259"/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id="{0EE59BB7-DA74-4F14-A307-77B3A65BF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4447" y="0"/>
          <a:ext cx="2800350" cy="950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9526</xdr:colOff>
      <xdr:row>0</xdr:row>
      <xdr:rowOff>0</xdr:rowOff>
    </xdr:from>
    <xdr:to>
      <xdr:col>14</xdr:col>
      <xdr:colOff>171450</xdr:colOff>
      <xdr:row>0</xdr:row>
      <xdr:rowOff>619125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8FBF57F0-2C24-406D-9146-5BD7CE99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6" y="0"/>
          <a:ext cx="1685924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323851</xdr:colOff>
      <xdr:row>0</xdr:row>
      <xdr:rowOff>0</xdr:rowOff>
    </xdr:from>
    <xdr:to>
      <xdr:col>14</xdr:col>
      <xdr:colOff>190500</xdr:colOff>
      <xdr:row>0</xdr:row>
      <xdr:rowOff>589280</xdr:rowOff>
    </xdr:to>
    <xdr:pic>
      <xdr:nvPicPr>
        <xdr:cNvPr id="4" name="Picture 3" descr="Burnt Hare's logo">
          <a:extLst>
            <a:ext uri="{FF2B5EF4-FFF2-40B4-BE49-F238E27FC236}">
              <a16:creationId xmlns:a16="http://schemas.microsoft.com/office/drawing/2014/main" id="{D4F9A0C8-99CC-46C7-9A2D-E6A18C8A9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6" y="0"/>
          <a:ext cx="1724024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1"/>
  <sheetViews>
    <sheetView tabSelected="1" zoomScale="85" workbookViewId="0">
      <pane ySplit="2" topLeftCell="A3" activePane="bottomLeft" state="frozen"/>
      <selection pane="bottomLeft" activeCell="A3" sqref="A3"/>
    </sheetView>
  </sheetViews>
  <sheetFormatPr defaultRowHeight="13.2" x14ac:dyDescent="0.25"/>
  <cols>
    <col min="1" max="1" width="4.6640625" bestFit="1" customWidth="1"/>
    <col min="2" max="2" width="13.5546875" customWidth="1"/>
    <col min="4" max="4" width="2.6640625" customWidth="1"/>
    <col min="5" max="5" width="4.6640625" bestFit="1" customWidth="1"/>
    <col min="7" max="7" width="10.77734375" customWidth="1"/>
    <col min="8" max="8" width="6.109375" customWidth="1"/>
    <col min="9" max="9" width="4.6640625" bestFit="1" customWidth="1"/>
    <col min="10" max="10" width="12.88671875" customWidth="1"/>
    <col min="11" max="11" width="7" bestFit="1" customWidth="1"/>
    <col min="12" max="12" width="8.6640625" customWidth="1"/>
    <col min="14" max="14" width="7" bestFit="1" customWidth="1"/>
    <col min="15" max="15" width="9.109375" customWidth="1"/>
    <col min="16" max="16" width="16.44140625" customWidth="1"/>
    <col min="17" max="17" width="9.109375" customWidth="1"/>
  </cols>
  <sheetData>
    <row r="1" spans="1:25" ht="49.95" customHeight="1" x14ac:dyDescent="0.25">
      <c r="A1" s="48" t="s">
        <v>50</v>
      </c>
      <c r="B1" s="49"/>
      <c r="C1" s="49"/>
      <c r="D1" s="49"/>
      <c r="E1" s="49"/>
      <c r="F1" s="49"/>
      <c r="G1" s="49"/>
      <c r="H1" s="49"/>
      <c r="I1" s="49"/>
      <c r="J1" s="4"/>
      <c r="K1" s="4"/>
      <c r="Q1" s="1"/>
      <c r="R1" s="2"/>
      <c r="S1" s="2"/>
      <c r="T1" s="1"/>
      <c r="Y1" s="2"/>
    </row>
    <row r="2" spans="1:25" x14ac:dyDescent="0.25">
      <c r="A2" s="4" t="s">
        <v>56</v>
      </c>
      <c r="B2" s="4"/>
      <c r="C2" s="4"/>
      <c r="D2" s="4"/>
      <c r="E2" s="4"/>
      <c r="F2" s="4"/>
      <c r="G2" s="4"/>
      <c r="H2" s="4"/>
      <c r="I2" s="4"/>
      <c r="J2" s="50"/>
      <c r="K2" s="50"/>
      <c r="L2" s="50"/>
      <c r="M2" s="50"/>
      <c r="N2" s="50"/>
    </row>
    <row r="4" spans="1:25" s="2" customFormat="1" x14ac:dyDescent="0.25">
      <c r="A4" s="3" t="s">
        <v>0</v>
      </c>
      <c r="B4" s="2" t="s">
        <v>9</v>
      </c>
      <c r="F4" s="3" t="s">
        <v>11</v>
      </c>
      <c r="G4" s="3" t="s">
        <v>10</v>
      </c>
      <c r="I4" s="3" t="s">
        <v>0</v>
      </c>
      <c r="J4" s="2" t="s">
        <v>12</v>
      </c>
      <c r="M4" s="3" t="s">
        <v>11</v>
      </c>
      <c r="N4" s="3" t="s">
        <v>10</v>
      </c>
    </row>
    <row r="5" spans="1:25" s="2" customFormat="1" x14ac:dyDescent="0.25">
      <c r="A5" s="3">
        <v>1</v>
      </c>
      <c r="B5" s="7" t="s">
        <v>47</v>
      </c>
      <c r="C5" s="7"/>
      <c r="D5" s="7"/>
      <c r="E5" s="7"/>
      <c r="F5" s="5">
        <v>11</v>
      </c>
      <c r="G5" s="32">
        <f>Men!$U$3</f>
        <v>415</v>
      </c>
      <c r="I5" s="3">
        <v>1</v>
      </c>
      <c r="J5" s="7" t="s">
        <v>35</v>
      </c>
      <c r="K5" s="7"/>
      <c r="L5" s="7"/>
      <c r="M5" s="5">
        <v>11</v>
      </c>
      <c r="N5" s="32">
        <f>Women!$O$3</f>
        <v>157</v>
      </c>
    </row>
    <row r="6" spans="1:25" x14ac:dyDescent="0.25">
      <c r="A6" s="1">
        <v>2</v>
      </c>
      <c r="B6" s="10" t="s">
        <v>52</v>
      </c>
      <c r="C6" s="27"/>
      <c r="D6" s="27"/>
      <c r="E6" s="27"/>
      <c r="F6" s="6">
        <v>10</v>
      </c>
      <c r="G6" s="22">
        <f>Men!$R$3</f>
        <v>430</v>
      </c>
      <c r="H6" s="2"/>
      <c r="I6" s="1">
        <v>2</v>
      </c>
      <c r="J6" s="10" t="s">
        <v>47</v>
      </c>
      <c r="K6" s="10"/>
      <c r="L6" s="10"/>
      <c r="M6" s="11">
        <v>10</v>
      </c>
      <c r="N6" s="31">
        <f>Women!$U$3</f>
        <v>160</v>
      </c>
    </row>
    <row r="7" spans="1:25" x14ac:dyDescent="0.25">
      <c r="A7" s="1">
        <v>3</v>
      </c>
      <c r="B7" s="10" t="s">
        <v>35</v>
      </c>
      <c r="C7" s="10"/>
      <c r="D7" s="10"/>
      <c r="E7" s="10"/>
      <c r="F7" s="11">
        <v>9</v>
      </c>
      <c r="G7" s="31">
        <f>Men!$O$3</f>
        <v>458</v>
      </c>
      <c r="H7" s="2"/>
      <c r="I7" s="1">
        <v>3</v>
      </c>
      <c r="J7" s="10" t="s">
        <v>52</v>
      </c>
      <c r="K7" s="29"/>
      <c r="L7" s="29"/>
      <c r="M7" s="6">
        <v>9</v>
      </c>
      <c r="N7" s="28">
        <f>Women!$R$3</f>
        <v>208</v>
      </c>
    </row>
    <row r="8" spans="1:25" x14ac:dyDescent="0.25">
      <c r="A8" s="1">
        <v>4</v>
      </c>
      <c r="B8" s="10" t="s">
        <v>41</v>
      </c>
      <c r="C8" s="10"/>
      <c r="D8" s="10"/>
      <c r="E8" s="10"/>
      <c r="F8" s="6">
        <v>8</v>
      </c>
      <c r="G8" s="31">
        <f>Men!$X$3</f>
        <v>574</v>
      </c>
      <c r="I8" s="1">
        <v>4</v>
      </c>
      <c r="J8" s="10" t="s">
        <v>36</v>
      </c>
      <c r="K8" s="27"/>
      <c r="L8" s="27"/>
      <c r="M8" s="11">
        <v>8</v>
      </c>
      <c r="N8" s="28">
        <f>Women!$P$3</f>
        <v>249</v>
      </c>
    </row>
    <row r="9" spans="1:25" x14ac:dyDescent="0.25">
      <c r="A9" s="1">
        <v>5</v>
      </c>
      <c r="B9" s="10" t="s">
        <v>36</v>
      </c>
      <c r="C9" s="27"/>
      <c r="D9" s="27"/>
      <c r="E9" s="27"/>
      <c r="F9" s="11">
        <v>7</v>
      </c>
      <c r="G9" s="28">
        <f>Men!$P$3</f>
        <v>693</v>
      </c>
      <c r="I9" s="1">
        <v>5</v>
      </c>
      <c r="J9" s="10" t="s">
        <v>41</v>
      </c>
      <c r="K9" s="10"/>
      <c r="L9" s="10"/>
      <c r="M9" s="6">
        <v>7</v>
      </c>
      <c r="N9" s="31">
        <f>Women!$X$3</f>
        <v>372</v>
      </c>
    </row>
    <row r="10" spans="1:25" x14ac:dyDescent="0.25">
      <c r="A10" s="1">
        <v>6</v>
      </c>
      <c r="B10" s="10" t="s">
        <v>38</v>
      </c>
      <c r="C10" s="10"/>
      <c r="D10" s="10"/>
      <c r="E10" s="10"/>
      <c r="F10" s="34">
        <v>6</v>
      </c>
      <c r="G10" s="31">
        <f>Men!$T$3</f>
        <v>910</v>
      </c>
      <c r="I10" s="1">
        <v>6</v>
      </c>
      <c r="J10" s="21" t="s">
        <v>45</v>
      </c>
      <c r="N10" s="9">
        <f>Women!$U$140</f>
        <v>378</v>
      </c>
    </row>
    <row r="11" spans="1:25" x14ac:dyDescent="0.25">
      <c r="A11" s="1">
        <v>7</v>
      </c>
      <c r="B11" s="21" t="s">
        <v>45</v>
      </c>
      <c r="G11" s="9">
        <f>Men!$U$202</f>
        <v>1009</v>
      </c>
      <c r="I11" s="1">
        <v>7</v>
      </c>
      <c r="J11" s="21" t="s">
        <v>338</v>
      </c>
      <c r="N11" s="9">
        <f>Women!$O$140</f>
        <v>434</v>
      </c>
    </row>
    <row r="12" spans="1:25" x14ac:dyDescent="0.25">
      <c r="A12" s="1">
        <v>8</v>
      </c>
      <c r="B12" s="21" t="s">
        <v>338</v>
      </c>
      <c r="F12" s="9"/>
      <c r="G12" s="9">
        <f>Men!$O$202</f>
        <v>1036</v>
      </c>
      <c r="I12" s="1">
        <v>8</v>
      </c>
      <c r="J12" s="10" t="s">
        <v>40</v>
      </c>
      <c r="K12" s="8"/>
      <c r="L12" s="8"/>
      <c r="M12" s="34">
        <v>6</v>
      </c>
      <c r="N12" s="22">
        <f>Women!$V$3</f>
        <v>559</v>
      </c>
    </row>
    <row r="13" spans="1:25" x14ac:dyDescent="0.25">
      <c r="A13" s="1">
        <v>9</v>
      </c>
      <c r="B13" s="10" t="s">
        <v>40</v>
      </c>
      <c r="C13" s="10"/>
      <c r="D13" s="10"/>
      <c r="E13" s="10"/>
      <c r="F13" s="11">
        <v>5</v>
      </c>
      <c r="G13" s="31">
        <f>Men!$V$3</f>
        <v>1271</v>
      </c>
      <c r="I13" s="1">
        <v>9</v>
      </c>
      <c r="J13" s="21" t="s">
        <v>48</v>
      </c>
      <c r="N13" s="9">
        <f>Women!$U$143</f>
        <v>606</v>
      </c>
    </row>
    <row r="14" spans="1:25" x14ac:dyDescent="0.25">
      <c r="A14" s="1">
        <v>10</v>
      </c>
      <c r="B14" s="21" t="s">
        <v>46</v>
      </c>
      <c r="G14" s="9">
        <f>Men!$X$202</f>
        <v>1340</v>
      </c>
      <c r="I14" s="1">
        <v>10</v>
      </c>
      <c r="J14" s="29" t="s">
        <v>38</v>
      </c>
      <c r="K14" s="29"/>
      <c r="L14" s="29"/>
      <c r="M14" s="11">
        <v>5</v>
      </c>
      <c r="N14" s="57">
        <f>Women!$T$3</f>
        <v>695</v>
      </c>
    </row>
    <row r="15" spans="1:25" x14ac:dyDescent="0.25">
      <c r="A15" s="1">
        <v>11</v>
      </c>
      <c r="B15" s="21" t="s">
        <v>48</v>
      </c>
      <c r="G15" s="9">
        <f>Men!$U$205</f>
        <v>1605</v>
      </c>
      <c r="I15" s="1">
        <v>11</v>
      </c>
      <c r="J15" s="21" t="s">
        <v>46</v>
      </c>
      <c r="M15" s="9"/>
      <c r="N15" s="9">
        <f>Women!$X$140</f>
        <v>750</v>
      </c>
      <c r="O15" s="1"/>
    </row>
    <row r="16" spans="1:25" x14ac:dyDescent="0.25">
      <c r="A16" s="1">
        <v>12</v>
      </c>
      <c r="B16" s="10" t="s">
        <v>53</v>
      </c>
      <c r="C16" s="10"/>
      <c r="D16" s="10"/>
      <c r="E16" s="10"/>
      <c r="F16" s="11">
        <v>4</v>
      </c>
      <c r="G16" s="22">
        <f>Men!$W$3</f>
        <v>1608</v>
      </c>
      <c r="I16" s="1">
        <v>12</v>
      </c>
      <c r="J16" s="10" t="s">
        <v>39</v>
      </c>
      <c r="K16" s="8"/>
      <c r="L16" s="8"/>
      <c r="M16" s="11">
        <v>4</v>
      </c>
      <c r="N16" s="22">
        <f>Women!$S$3</f>
        <v>767</v>
      </c>
      <c r="O16" s="1"/>
    </row>
    <row r="17" spans="1:15" x14ac:dyDescent="0.25">
      <c r="A17" s="1">
        <v>13</v>
      </c>
      <c r="B17" s="21" t="s">
        <v>339</v>
      </c>
      <c r="G17" s="9">
        <f>Men!$X$205</f>
        <v>1833</v>
      </c>
      <c r="H17" s="2"/>
      <c r="I17" s="1">
        <v>13</v>
      </c>
      <c r="J17" s="21" t="s">
        <v>51</v>
      </c>
      <c r="N17" s="9">
        <f>Women!$U$146</f>
        <v>860</v>
      </c>
    </row>
    <row r="18" spans="1:15" x14ac:dyDescent="0.25">
      <c r="A18" s="1">
        <v>14</v>
      </c>
      <c r="B18" s="10" t="s">
        <v>34</v>
      </c>
      <c r="C18" s="29"/>
      <c r="D18" s="29"/>
      <c r="E18" s="29"/>
      <c r="F18" s="11">
        <v>3</v>
      </c>
      <c r="G18" s="31">
        <f>Men!$N$3</f>
        <v>1922</v>
      </c>
      <c r="H18" s="2"/>
      <c r="I18" s="1">
        <v>14</v>
      </c>
      <c r="J18" s="10" t="s">
        <v>53</v>
      </c>
      <c r="K18" s="27"/>
      <c r="L18" s="27"/>
      <c r="M18" s="11">
        <v>3</v>
      </c>
      <c r="N18" s="28">
        <f>Women!$W$3</f>
        <v>898</v>
      </c>
    </row>
    <row r="19" spans="1:15" x14ac:dyDescent="0.25">
      <c r="A19" s="1">
        <v>15</v>
      </c>
      <c r="B19" s="10" t="s">
        <v>37</v>
      </c>
      <c r="C19" s="27"/>
      <c r="D19" s="27"/>
      <c r="E19" s="27"/>
      <c r="F19" s="11">
        <v>2</v>
      </c>
      <c r="G19" s="28">
        <f>Men!$Q$3</f>
        <v>2093</v>
      </c>
      <c r="I19" s="1">
        <v>15</v>
      </c>
      <c r="J19" s="10" t="s">
        <v>34</v>
      </c>
      <c r="K19" s="29"/>
      <c r="L19" s="29"/>
      <c r="M19" s="11">
        <v>2</v>
      </c>
      <c r="N19" s="31">
        <f>Women!$N$3</f>
        <v>900</v>
      </c>
      <c r="O19" s="1"/>
    </row>
    <row r="20" spans="1:15" x14ac:dyDescent="0.25">
      <c r="A20" s="1">
        <v>16</v>
      </c>
      <c r="B20" s="10" t="s">
        <v>39</v>
      </c>
      <c r="C20" s="8"/>
      <c r="D20" s="8"/>
      <c r="E20" s="8"/>
      <c r="F20" s="11">
        <v>1</v>
      </c>
      <c r="G20" s="22">
        <f>Men!$S$3</f>
        <v>2207</v>
      </c>
      <c r="I20" s="1">
        <v>16</v>
      </c>
      <c r="J20" s="10" t="s">
        <v>37</v>
      </c>
      <c r="K20" s="27"/>
      <c r="L20" s="27"/>
      <c r="M20" s="11">
        <v>1</v>
      </c>
      <c r="N20" s="28">
        <f>Women!$Q$3</f>
        <v>928</v>
      </c>
      <c r="O20" s="1"/>
    </row>
    <row r="21" spans="1:15" x14ac:dyDescent="0.25">
      <c r="A21" s="1"/>
      <c r="B21" s="21"/>
      <c r="F21" s="9"/>
      <c r="G21" s="1"/>
      <c r="I21" s="1"/>
    </row>
    <row r="22" spans="1:15" x14ac:dyDescent="0.25">
      <c r="A22" s="1"/>
      <c r="B22" s="21"/>
      <c r="E22" s="12" t="s">
        <v>0</v>
      </c>
      <c r="F22" s="13" t="s">
        <v>42</v>
      </c>
      <c r="G22" s="13"/>
      <c r="H22" s="13"/>
      <c r="I22" s="14"/>
      <c r="J22" s="15" t="s">
        <v>11</v>
      </c>
      <c r="K22" s="16" t="s">
        <v>10</v>
      </c>
    </row>
    <row r="23" spans="1:15" x14ac:dyDescent="0.25">
      <c r="A23" s="1"/>
      <c r="B23" s="21"/>
      <c r="E23" s="17">
        <v>1</v>
      </c>
      <c r="F23" s="2" t="s">
        <v>47</v>
      </c>
      <c r="G23" s="2"/>
      <c r="H23" s="2"/>
      <c r="I23" s="2"/>
      <c r="J23" s="3">
        <f>VLOOKUP($F23,$B$5:$G$21,5,0)+VLOOKUP($F23,$J$5:$N$20,4,0)</f>
        <v>21</v>
      </c>
      <c r="K23" s="40">
        <f>VLOOKUP($F23,$B$5:$G$21,6,0)+VLOOKUP($F23,$J$5:$N$20,5,0)</f>
        <v>575</v>
      </c>
    </row>
    <row r="24" spans="1:15" x14ac:dyDescent="0.25">
      <c r="A24" s="1"/>
      <c r="B24" s="21"/>
      <c r="E24" s="18">
        <v>2</v>
      </c>
      <c r="F24" s="21" t="s">
        <v>35</v>
      </c>
      <c r="G24" s="21"/>
      <c r="H24" s="21"/>
      <c r="I24" s="21"/>
      <c r="J24" s="36">
        <f>VLOOKUP($F24,$B$5:$G$21,5,0)+VLOOKUP($F24,$J$5:$N$20,4,0)</f>
        <v>20</v>
      </c>
      <c r="K24" s="41">
        <f>VLOOKUP($F24,$B$5:$G$21,6,0)+VLOOKUP($F24,$J$5:$N$20,5,0)</f>
        <v>615</v>
      </c>
      <c r="M24" s="1"/>
    </row>
    <row r="25" spans="1:15" x14ac:dyDescent="0.25">
      <c r="A25" s="1"/>
      <c r="B25" s="21"/>
      <c r="E25" s="19">
        <v>3</v>
      </c>
      <c r="F25" s="20" t="s">
        <v>52</v>
      </c>
      <c r="G25" s="20"/>
      <c r="H25" s="20"/>
      <c r="I25" s="20"/>
      <c r="J25" s="46">
        <f>VLOOKUP($F25,$B$5:$G$21,5,0)+VLOOKUP($F25,$J$5:$N$20,4,0)</f>
        <v>19</v>
      </c>
      <c r="K25" s="47">
        <f>VLOOKUP($F25,$B$5:$G$21,6,0)+VLOOKUP($F25,$J$5:$N$20,5,0)</f>
        <v>638</v>
      </c>
      <c r="M25" s="1"/>
      <c r="N25" s="1"/>
    </row>
    <row r="26" spans="1:15" x14ac:dyDescent="0.25">
      <c r="E26" s="18">
        <v>4</v>
      </c>
      <c r="F26" s="21" t="s">
        <v>36</v>
      </c>
      <c r="G26" s="21"/>
      <c r="H26" s="21"/>
      <c r="I26" s="21"/>
      <c r="J26" s="36">
        <f>VLOOKUP($F26,$B$5:$G$21,5,0)+VLOOKUP($F26,$J$5:$N$20,4,0)</f>
        <v>15</v>
      </c>
      <c r="K26" s="41">
        <f>VLOOKUP($F26,$B$5:$G$21,6,0)+VLOOKUP($F26,$J$5:$N$20,5,0)</f>
        <v>942</v>
      </c>
      <c r="M26" s="1"/>
      <c r="N26" s="1"/>
    </row>
    <row r="27" spans="1:15" x14ac:dyDescent="0.25">
      <c r="E27" s="18">
        <v>5</v>
      </c>
      <c r="F27" s="21" t="s">
        <v>41</v>
      </c>
      <c r="J27" s="1">
        <f>VLOOKUP($F27,$B$5:$G$21,5,0)+VLOOKUP($F27,$J$5:$N$20,4,0)</f>
        <v>15</v>
      </c>
      <c r="K27" s="42">
        <f>VLOOKUP($F27,$B$5:$G$21,6,0)+VLOOKUP($F27,$J$5:$N$20,5,0)</f>
        <v>946</v>
      </c>
      <c r="M27" s="1"/>
      <c r="N27" s="1"/>
    </row>
    <row r="28" spans="1:15" x14ac:dyDescent="0.25">
      <c r="E28" s="18">
        <v>6</v>
      </c>
      <c r="F28" s="21" t="s">
        <v>38</v>
      </c>
      <c r="J28" s="1">
        <f>VLOOKUP($F28,$B$5:$G$21,5,0)+VLOOKUP($F28,$J$5:$N$20,4,0)</f>
        <v>11</v>
      </c>
      <c r="K28" s="42">
        <f>VLOOKUP($F28,$B$5:$G$21,6,0)+VLOOKUP($F28,$J$5:$N$20,5,0)</f>
        <v>1605</v>
      </c>
      <c r="M28" s="1"/>
      <c r="N28" s="1"/>
    </row>
    <row r="29" spans="1:15" x14ac:dyDescent="0.25">
      <c r="E29" s="18">
        <v>7</v>
      </c>
      <c r="F29" s="59" t="s">
        <v>40</v>
      </c>
      <c r="G29" s="58"/>
      <c r="H29" s="58"/>
      <c r="I29" s="58"/>
      <c r="J29" s="60">
        <f>VLOOKUP($F29,$B$5:$G$21,5,0)+VLOOKUP($F29,$J$5:$N$20,4,0)</f>
        <v>11</v>
      </c>
      <c r="K29" s="42">
        <f>VLOOKUP($F29,$B$5:$G$21,6,0)+VLOOKUP($F29,$J$5:$N$20,5,0)</f>
        <v>1830</v>
      </c>
      <c r="M29" s="1"/>
      <c r="N29" s="1"/>
    </row>
    <row r="30" spans="1:15" x14ac:dyDescent="0.25">
      <c r="E30" s="18">
        <v>8</v>
      </c>
      <c r="F30" t="s">
        <v>53</v>
      </c>
      <c r="J30" s="1">
        <f>VLOOKUP($F30,$B$5:$G$21,5,0)+VLOOKUP($F30,$J$5:$N$20,4,0)</f>
        <v>7</v>
      </c>
      <c r="K30" s="42">
        <f>VLOOKUP($F30,$B$5:$G$21,6,0)+VLOOKUP($F30,$J$5:$N$20,5,0)</f>
        <v>2506</v>
      </c>
      <c r="M30" s="1"/>
      <c r="N30" s="1"/>
    </row>
    <row r="31" spans="1:15" x14ac:dyDescent="0.25">
      <c r="E31" s="18">
        <v>9</v>
      </c>
      <c r="F31" s="21" t="s">
        <v>34</v>
      </c>
      <c r="G31" s="21"/>
      <c r="H31" s="21"/>
      <c r="I31" s="21"/>
      <c r="J31" s="36">
        <f>VLOOKUP($F31,$B$5:$G$21,5,0)+VLOOKUP($F31,$J$5:$N$20,4,0)</f>
        <v>5</v>
      </c>
      <c r="K31" s="41">
        <f>VLOOKUP($F31,$B$5:$G$21,6,0)+VLOOKUP($F31,$J$5:$N$20,5,0)</f>
        <v>2822</v>
      </c>
      <c r="M31" s="1"/>
      <c r="N31" s="1"/>
    </row>
    <row r="32" spans="1:15" x14ac:dyDescent="0.25">
      <c r="E32" s="18">
        <v>10</v>
      </c>
      <c r="F32" s="58" t="s">
        <v>39</v>
      </c>
      <c r="G32" s="58"/>
      <c r="H32" s="58"/>
      <c r="I32" s="58"/>
      <c r="J32" s="60">
        <f>VLOOKUP($F32,$B$5:$G$21,5,0)+VLOOKUP($F32,$J$5:$N$20,4,0)</f>
        <v>5</v>
      </c>
      <c r="K32" s="42">
        <f>VLOOKUP($F32,$B$5:$G$21,6,0)+VLOOKUP($F32,$J$5:$N$20,5,0)</f>
        <v>2974</v>
      </c>
      <c r="M32" s="1"/>
      <c r="N32" s="1"/>
    </row>
    <row r="33" spans="1:17" x14ac:dyDescent="0.25">
      <c r="E33" s="19">
        <v>11</v>
      </c>
      <c r="F33" s="20" t="s">
        <v>37</v>
      </c>
      <c r="G33" s="20"/>
      <c r="H33" s="20"/>
      <c r="I33" s="20"/>
      <c r="J33" s="45">
        <f>VLOOKUP($F33,$B$5:$G$21,5,0)+VLOOKUP($F33,$J$5:$N$20,4,0)</f>
        <v>3</v>
      </c>
      <c r="K33" s="43">
        <f>VLOOKUP($F33,$B$5:$G$21,6,0)+VLOOKUP($F33,$J$5:$N$20,5,0)</f>
        <v>3021</v>
      </c>
      <c r="M33" s="1"/>
      <c r="N33" s="1"/>
    </row>
    <row r="34" spans="1:17" x14ac:dyDescent="0.25">
      <c r="F34" s="1"/>
      <c r="G34" s="1"/>
      <c r="M34" s="1"/>
      <c r="N34" s="1"/>
    </row>
    <row r="35" spans="1:17" s="2" customFormat="1" x14ac:dyDescent="0.25">
      <c r="A35" s="3" t="s">
        <v>0</v>
      </c>
      <c r="B35" s="2" t="s">
        <v>43</v>
      </c>
      <c r="F35" s="3" t="s">
        <v>11</v>
      </c>
      <c r="G35" s="3" t="s">
        <v>10</v>
      </c>
      <c r="I35" s="3" t="s">
        <v>0</v>
      </c>
      <c r="J35" s="2" t="s">
        <v>44</v>
      </c>
      <c r="M35" s="3" t="s">
        <v>11</v>
      </c>
      <c r="N35" s="3" t="s">
        <v>10</v>
      </c>
    </row>
    <row r="36" spans="1:17" x14ac:dyDescent="0.25">
      <c r="A36" s="3">
        <v>1</v>
      </c>
      <c r="B36" s="7" t="s">
        <v>52</v>
      </c>
      <c r="C36" s="33"/>
      <c r="D36" s="33"/>
      <c r="E36" s="33"/>
      <c r="F36" s="5">
        <v>11</v>
      </c>
      <c r="G36" s="51">
        <f>Men!$AD$3</f>
        <v>68</v>
      </c>
      <c r="H36" s="36"/>
      <c r="I36" s="3">
        <v>1</v>
      </c>
      <c r="J36" s="7" t="s">
        <v>35</v>
      </c>
      <c r="K36" s="7"/>
      <c r="L36" s="7"/>
      <c r="M36" s="5">
        <v>10.5</v>
      </c>
      <c r="N36" s="32">
        <f>Women!$AA$3</f>
        <v>38</v>
      </c>
      <c r="O36" s="2"/>
    </row>
    <row r="37" spans="1:17" x14ac:dyDescent="0.25">
      <c r="A37" s="1">
        <v>2</v>
      </c>
      <c r="B37" s="10" t="s">
        <v>38</v>
      </c>
      <c r="C37" s="10"/>
      <c r="D37" s="10"/>
      <c r="E37" s="10"/>
      <c r="F37" s="6">
        <v>10</v>
      </c>
      <c r="G37" s="22">
        <f>Men!$AF$3</f>
        <v>98</v>
      </c>
      <c r="H37" s="36"/>
      <c r="I37" s="3">
        <v>1</v>
      </c>
      <c r="J37" s="7" t="s">
        <v>47</v>
      </c>
      <c r="K37" s="7"/>
      <c r="L37" s="7"/>
      <c r="M37" s="5">
        <v>10.5</v>
      </c>
      <c r="N37" s="32">
        <f>Women!$AG$3</f>
        <v>38</v>
      </c>
      <c r="O37" s="2"/>
      <c r="Q37" s="2"/>
    </row>
    <row r="38" spans="1:17" x14ac:dyDescent="0.25">
      <c r="A38" s="1">
        <v>3</v>
      </c>
      <c r="B38" s="10" t="s">
        <v>35</v>
      </c>
      <c r="C38" s="10"/>
      <c r="D38" s="10"/>
      <c r="E38" s="10"/>
      <c r="F38" s="11">
        <v>9</v>
      </c>
      <c r="G38" s="31">
        <f>Men!$AA$3</f>
        <v>132</v>
      </c>
      <c r="H38" s="36"/>
      <c r="I38" s="1">
        <v>3</v>
      </c>
      <c r="J38" s="10" t="s">
        <v>52</v>
      </c>
      <c r="K38" s="29"/>
      <c r="L38" s="29"/>
      <c r="M38" s="6">
        <v>9</v>
      </c>
      <c r="N38" s="22">
        <f>Women!$AD$3</f>
        <v>52</v>
      </c>
      <c r="O38" s="2"/>
      <c r="Q38" s="2"/>
    </row>
    <row r="39" spans="1:17" x14ac:dyDescent="0.25">
      <c r="A39" s="1">
        <v>4</v>
      </c>
      <c r="B39" s="10" t="s">
        <v>47</v>
      </c>
      <c r="C39" s="29"/>
      <c r="D39" s="29"/>
      <c r="E39" s="29"/>
      <c r="F39" s="11">
        <v>8</v>
      </c>
      <c r="G39" s="31">
        <f>Men!$AG$3</f>
        <v>137</v>
      </c>
      <c r="H39" s="36"/>
      <c r="I39" s="1">
        <v>4</v>
      </c>
      <c r="J39" s="10" t="s">
        <v>36</v>
      </c>
      <c r="K39" s="27"/>
      <c r="L39" s="27"/>
      <c r="M39" s="11">
        <v>8</v>
      </c>
      <c r="N39" s="28">
        <f>Women!$AB$3</f>
        <v>53</v>
      </c>
      <c r="O39" s="2"/>
      <c r="Q39" s="2"/>
    </row>
    <row r="40" spans="1:17" x14ac:dyDescent="0.25">
      <c r="A40" s="1">
        <v>5</v>
      </c>
      <c r="B40" s="21" t="s">
        <v>524</v>
      </c>
      <c r="G40" s="9">
        <f>Men!$AD$202</f>
        <v>184</v>
      </c>
      <c r="H40" s="36"/>
      <c r="I40" s="1">
        <v>5</v>
      </c>
      <c r="J40" s="63" t="s">
        <v>338</v>
      </c>
      <c r="K40" s="63"/>
      <c r="L40" s="63"/>
      <c r="M40" s="66"/>
      <c r="N40" s="9">
        <f>Women!$AA$140</f>
        <v>101</v>
      </c>
      <c r="O40" s="2"/>
      <c r="Q40" s="2"/>
    </row>
    <row r="41" spans="1:17" x14ac:dyDescent="0.25">
      <c r="A41" s="1">
        <v>6</v>
      </c>
      <c r="B41" s="10" t="s">
        <v>36</v>
      </c>
      <c r="C41" s="27"/>
      <c r="D41" s="27"/>
      <c r="E41" s="27"/>
      <c r="F41" s="11">
        <v>7</v>
      </c>
      <c r="G41" s="28">
        <f>Men!$AB$3</f>
        <v>192</v>
      </c>
      <c r="H41" s="36"/>
      <c r="I41" s="1">
        <v>6</v>
      </c>
      <c r="J41" s="21" t="s">
        <v>45</v>
      </c>
      <c r="N41" s="9">
        <f>Women!$AG$140</f>
        <v>105</v>
      </c>
      <c r="O41" s="2"/>
      <c r="Q41" s="2"/>
    </row>
    <row r="42" spans="1:17" x14ac:dyDescent="0.25">
      <c r="A42" s="1">
        <v>7</v>
      </c>
      <c r="B42" s="10" t="s">
        <v>41</v>
      </c>
      <c r="C42" s="10"/>
      <c r="D42" s="10"/>
      <c r="E42" s="10"/>
      <c r="F42" s="11">
        <v>6</v>
      </c>
      <c r="G42" s="31">
        <f>Men!$AJ$3</f>
        <v>245</v>
      </c>
      <c r="H42" s="36"/>
      <c r="I42" s="1">
        <v>7</v>
      </c>
      <c r="J42" s="10" t="s">
        <v>41</v>
      </c>
      <c r="K42" s="10"/>
      <c r="L42" s="10"/>
      <c r="M42" s="11">
        <v>7</v>
      </c>
      <c r="N42" s="31">
        <f>Women!$AJ$3</f>
        <v>128</v>
      </c>
      <c r="O42" s="2"/>
      <c r="Q42" s="2"/>
    </row>
    <row r="43" spans="1:17" x14ac:dyDescent="0.25">
      <c r="A43" s="1">
        <v>8</v>
      </c>
      <c r="B43" s="21" t="s">
        <v>45</v>
      </c>
      <c r="G43" s="9">
        <f>Men!$AG$202</f>
        <v>292</v>
      </c>
      <c r="H43" s="36"/>
      <c r="I43" s="1">
        <v>8</v>
      </c>
      <c r="J43" s="10" t="s">
        <v>38</v>
      </c>
      <c r="K43" s="10"/>
      <c r="L43" s="10"/>
      <c r="M43" s="11">
        <v>6</v>
      </c>
      <c r="N43" s="31">
        <f>Women!$AF$3</f>
        <v>140</v>
      </c>
      <c r="O43" s="2"/>
      <c r="Q43" s="2"/>
    </row>
    <row r="44" spans="1:17" x14ac:dyDescent="0.25">
      <c r="A44" s="1">
        <v>9</v>
      </c>
      <c r="B44" s="21" t="s">
        <v>338</v>
      </c>
      <c r="G44" s="9">
        <f>Men!$AA$202</f>
        <v>298</v>
      </c>
      <c r="H44" s="36"/>
      <c r="I44" s="1">
        <v>9</v>
      </c>
      <c r="J44" s="63" t="s">
        <v>524</v>
      </c>
      <c r="K44" s="63"/>
      <c r="L44" s="63"/>
      <c r="M44" s="66"/>
      <c r="N44" s="9">
        <f>Women!$AD$140</f>
        <v>142</v>
      </c>
      <c r="O44" s="2"/>
      <c r="Q44" s="2"/>
    </row>
    <row r="45" spans="1:17" x14ac:dyDescent="0.25">
      <c r="A45" s="1">
        <v>10</v>
      </c>
      <c r="B45" s="10" t="s">
        <v>40</v>
      </c>
      <c r="C45" s="8"/>
      <c r="D45" s="8"/>
      <c r="E45" s="8"/>
      <c r="F45" s="11">
        <v>5</v>
      </c>
      <c r="G45" s="22">
        <f>Men!$AH$3</f>
        <v>399</v>
      </c>
      <c r="H45" s="36"/>
      <c r="I45" s="1">
        <v>10</v>
      </c>
      <c r="J45" s="63" t="s">
        <v>536</v>
      </c>
      <c r="K45" s="63"/>
      <c r="L45" s="63"/>
      <c r="M45" s="66"/>
      <c r="N45" s="9">
        <f>Women!$AA$143</f>
        <v>168</v>
      </c>
      <c r="O45" s="2"/>
      <c r="Q45" s="2"/>
    </row>
    <row r="46" spans="1:17" x14ac:dyDescent="0.25">
      <c r="A46" s="1">
        <v>11</v>
      </c>
      <c r="B46" s="21" t="s">
        <v>46</v>
      </c>
      <c r="G46" s="9">
        <f>Men!$AJ$202</f>
        <v>415</v>
      </c>
      <c r="H46" s="36"/>
      <c r="I46" s="1">
        <v>11</v>
      </c>
      <c r="J46" s="63" t="s">
        <v>537</v>
      </c>
      <c r="K46" s="63"/>
      <c r="L46" s="63"/>
      <c r="M46" s="66"/>
      <c r="N46" s="9">
        <f>Women!$AB$140</f>
        <v>183</v>
      </c>
      <c r="O46" s="2"/>
      <c r="Q46" s="2"/>
    </row>
    <row r="47" spans="1:17" x14ac:dyDescent="0.25">
      <c r="A47" s="1">
        <v>12</v>
      </c>
      <c r="B47" s="21" t="s">
        <v>48</v>
      </c>
      <c r="G47" s="9">
        <f>Men!$AG$205</f>
        <v>468</v>
      </c>
      <c r="H47" s="36"/>
      <c r="I47" s="1">
        <v>12</v>
      </c>
      <c r="J47" s="21" t="s">
        <v>48</v>
      </c>
      <c r="N47" s="9">
        <f>Women!$AG$143</f>
        <v>187</v>
      </c>
      <c r="O47" s="2"/>
      <c r="Q47" s="2"/>
    </row>
    <row r="48" spans="1:17" s="2" customFormat="1" x14ac:dyDescent="0.25">
      <c r="A48" s="1">
        <v>13</v>
      </c>
      <c r="B48" s="21" t="s">
        <v>536</v>
      </c>
      <c r="C48"/>
      <c r="D48"/>
      <c r="E48"/>
      <c r="F48"/>
      <c r="G48" s="9">
        <f>Men!$AA$205</f>
        <v>527</v>
      </c>
      <c r="H48" s="36"/>
      <c r="I48" s="1">
        <v>13</v>
      </c>
      <c r="J48" s="10" t="s">
        <v>40</v>
      </c>
      <c r="K48" s="8"/>
      <c r="L48" s="8"/>
      <c r="M48" s="6">
        <v>5</v>
      </c>
      <c r="N48" s="22">
        <f>Women!$AH$3</f>
        <v>194</v>
      </c>
    </row>
    <row r="49" spans="1:17" x14ac:dyDescent="0.25">
      <c r="A49" s="1">
        <v>14</v>
      </c>
      <c r="B49" s="21" t="s">
        <v>339</v>
      </c>
      <c r="G49" s="9">
        <f>Men!$AJ$205</f>
        <v>549</v>
      </c>
      <c r="I49" s="1">
        <v>14</v>
      </c>
      <c r="J49" s="21" t="s">
        <v>46</v>
      </c>
      <c r="N49" s="9">
        <f>Women!$AJ$140</f>
        <v>217</v>
      </c>
      <c r="O49" s="2"/>
      <c r="Q49" s="2"/>
    </row>
    <row r="50" spans="1:17" x14ac:dyDescent="0.25">
      <c r="A50" s="1">
        <v>15</v>
      </c>
      <c r="B50" s="10" t="s">
        <v>34</v>
      </c>
      <c r="C50" s="29"/>
      <c r="D50" s="29"/>
      <c r="E50" s="29"/>
      <c r="F50" s="11">
        <v>4</v>
      </c>
      <c r="G50" s="31">
        <f>Men!$Z$3</f>
        <v>559</v>
      </c>
      <c r="I50" s="1">
        <v>15</v>
      </c>
      <c r="J50" s="21" t="s">
        <v>51</v>
      </c>
      <c r="N50" s="9">
        <f>Women!$AG$146</f>
        <v>227</v>
      </c>
      <c r="Q50" s="2"/>
    </row>
    <row r="51" spans="1:17" x14ac:dyDescent="0.25">
      <c r="A51" s="1">
        <v>16</v>
      </c>
      <c r="B51" s="10" t="s">
        <v>53</v>
      </c>
      <c r="C51" s="10"/>
      <c r="D51" s="10"/>
      <c r="E51" s="10"/>
      <c r="F51" s="11">
        <v>3</v>
      </c>
      <c r="G51" s="28">
        <f>Men!$AI$3</f>
        <v>565</v>
      </c>
      <c r="H51" s="2"/>
      <c r="I51" s="1">
        <v>16</v>
      </c>
      <c r="J51" s="63" t="s">
        <v>538</v>
      </c>
      <c r="K51" s="63"/>
      <c r="L51" s="63"/>
      <c r="M51" s="66"/>
      <c r="N51" s="9">
        <f>Women!$AD$143</f>
        <v>231</v>
      </c>
      <c r="Q51" s="2"/>
    </row>
    <row r="52" spans="1:17" x14ac:dyDescent="0.25">
      <c r="A52" s="1">
        <v>17</v>
      </c>
      <c r="B52" s="21" t="s">
        <v>51</v>
      </c>
      <c r="G52" s="9">
        <f>Men!$AG$208</f>
        <v>610</v>
      </c>
      <c r="H52" s="2"/>
      <c r="I52" s="1">
        <v>17</v>
      </c>
      <c r="J52" s="10" t="s">
        <v>53</v>
      </c>
      <c r="K52" s="27"/>
      <c r="L52" s="27"/>
      <c r="M52" s="11">
        <v>4</v>
      </c>
      <c r="N52" s="22">
        <f>Women!$AI$3</f>
        <v>269</v>
      </c>
    </row>
    <row r="53" spans="1:17" s="64" customFormat="1" x14ac:dyDescent="0.25">
      <c r="A53" s="62">
        <v>18</v>
      </c>
      <c r="B53" s="21" t="s">
        <v>540</v>
      </c>
      <c r="C53"/>
      <c r="D53"/>
      <c r="E53"/>
      <c r="F53"/>
      <c r="G53" s="9">
        <f>Men!$AJ$208</f>
        <v>662</v>
      </c>
      <c r="H53" s="65"/>
      <c r="I53" s="62">
        <v>18</v>
      </c>
      <c r="J53" s="10" t="s">
        <v>37</v>
      </c>
      <c r="K53" s="27"/>
      <c r="L53" s="27"/>
      <c r="M53" s="11">
        <v>3</v>
      </c>
      <c r="N53" s="28">
        <f>Women!$AC$3</f>
        <v>294</v>
      </c>
    </row>
    <row r="54" spans="1:17" s="64" customFormat="1" x14ac:dyDescent="0.25">
      <c r="A54" s="62">
        <v>19</v>
      </c>
      <c r="B54" s="10" t="s">
        <v>37</v>
      </c>
      <c r="C54" s="27"/>
      <c r="D54" s="27"/>
      <c r="E54" s="27"/>
      <c r="F54" s="6">
        <v>2</v>
      </c>
      <c r="G54" s="28">
        <f>Men!$AC$3</f>
        <v>724</v>
      </c>
      <c r="H54" s="65"/>
      <c r="I54" s="62">
        <v>18</v>
      </c>
      <c r="J54" s="21" t="s">
        <v>539</v>
      </c>
      <c r="K54"/>
      <c r="L54"/>
      <c r="M54"/>
      <c r="N54" s="9">
        <f>Women!$AG$149</f>
        <v>294</v>
      </c>
    </row>
    <row r="55" spans="1:17" s="64" customFormat="1" x14ac:dyDescent="0.25">
      <c r="A55" s="62">
        <v>20</v>
      </c>
      <c r="B55" s="10" t="s">
        <v>39</v>
      </c>
      <c r="C55" s="8"/>
      <c r="D55" s="8"/>
      <c r="E55" s="8"/>
      <c r="F55" s="6">
        <v>1</v>
      </c>
      <c r="G55" s="22">
        <f>Men!$AE$3</f>
        <v>794</v>
      </c>
      <c r="H55" s="65"/>
      <c r="I55" s="62">
        <v>20</v>
      </c>
      <c r="J55" s="21" t="s">
        <v>339</v>
      </c>
      <c r="K55"/>
      <c r="L55"/>
      <c r="M55"/>
      <c r="N55" s="9">
        <f>Women!$AJ$143</f>
        <v>299</v>
      </c>
    </row>
    <row r="56" spans="1:17" s="64" customFormat="1" x14ac:dyDescent="0.25">
      <c r="A56" s="62"/>
      <c r="B56" s="63"/>
      <c r="F56" s="62"/>
      <c r="G56" s="62"/>
      <c r="H56" s="65"/>
      <c r="I56" s="62">
        <v>21</v>
      </c>
      <c r="J56" s="10" t="s">
        <v>34</v>
      </c>
      <c r="K56" s="29"/>
      <c r="L56" s="29"/>
      <c r="M56" s="6">
        <v>2</v>
      </c>
      <c r="N56" s="31">
        <f>Women!$Z$3</f>
        <v>330</v>
      </c>
    </row>
    <row r="57" spans="1:17" s="64" customFormat="1" x14ac:dyDescent="0.25">
      <c r="A57" s="62"/>
      <c r="B57" s="63"/>
      <c r="F57" s="62"/>
      <c r="G57" s="62"/>
      <c r="H57" s="65"/>
      <c r="I57" s="62">
        <v>22</v>
      </c>
      <c r="J57" s="10" t="s">
        <v>39</v>
      </c>
      <c r="K57" s="8"/>
      <c r="L57" s="8"/>
      <c r="M57" s="6">
        <v>0</v>
      </c>
      <c r="N57" s="22">
        <f>Women!$AE$3</f>
        <v>356</v>
      </c>
    </row>
    <row r="58" spans="1:17" x14ac:dyDescent="0.25">
      <c r="A58" s="1"/>
      <c r="B58" s="21"/>
    </row>
    <row r="59" spans="1:17" x14ac:dyDescent="0.25">
      <c r="A59" s="1"/>
      <c r="B59" s="21"/>
      <c r="E59" s="12" t="s">
        <v>0</v>
      </c>
      <c r="F59" s="13" t="s">
        <v>42</v>
      </c>
      <c r="G59" s="13"/>
      <c r="H59" s="13"/>
      <c r="I59" s="14"/>
      <c r="J59" s="15" t="s">
        <v>11</v>
      </c>
      <c r="K59" s="16" t="s">
        <v>10</v>
      </c>
    </row>
    <row r="60" spans="1:17" x14ac:dyDescent="0.25">
      <c r="A60" s="1"/>
      <c r="B60" s="21"/>
      <c r="E60" s="17">
        <v>1</v>
      </c>
      <c r="F60" s="2" t="s">
        <v>52</v>
      </c>
      <c r="G60" s="2"/>
      <c r="H60" s="2"/>
      <c r="I60" s="2"/>
      <c r="J60" s="3">
        <f>VLOOKUP($F60,$B$36:$G$59,5,0)+VLOOKUP($F60,$J$36:$N$59,4,0)</f>
        <v>20</v>
      </c>
      <c r="K60" s="40">
        <f>VLOOKUP($F60,$B$36:$G$59,6,0)+VLOOKUP($F60,$J$36:$N$59,5,0)</f>
        <v>120</v>
      </c>
    </row>
    <row r="61" spans="1:17" x14ac:dyDescent="0.25">
      <c r="A61" s="1"/>
      <c r="B61" s="21"/>
      <c r="E61" s="18">
        <v>2</v>
      </c>
      <c r="F61" t="s">
        <v>35</v>
      </c>
      <c r="J61" s="1">
        <f>VLOOKUP($F61,$B$36:$G$59,5,0)+VLOOKUP($F61,$J$36:$N$59,4,0)</f>
        <v>19.5</v>
      </c>
      <c r="K61" s="42">
        <f>VLOOKUP($F61,$B$36:$G$59,6,0)+VLOOKUP($F61,$J$36:$N$59,5,0)</f>
        <v>170</v>
      </c>
    </row>
    <row r="62" spans="1:17" x14ac:dyDescent="0.25">
      <c r="A62" s="1"/>
      <c r="B62" s="21"/>
      <c r="E62" s="18">
        <v>3</v>
      </c>
      <c r="F62" s="21" t="s">
        <v>47</v>
      </c>
      <c r="G62" s="21"/>
      <c r="H62" s="21"/>
      <c r="I62" s="21"/>
      <c r="J62" s="36">
        <f>VLOOKUP($F62,$B$36:$G$59,5,0)+VLOOKUP($F62,$J$36:$N$59,4,0)</f>
        <v>18.5</v>
      </c>
      <c r="K62" s="41">
        <f>VLOOKUP($F62,$B$36:$G$59,6,0)+VLOOKUP($F62,$J$36:$N$59,5,0)</f>
        <v>175</v>
      </c>
    </row>
    <row r="63" spans="1:17" x14ac:dyDescent="0.25">
      <c r="A63" s="1"/>
      <c r="B63" s="21"/>
      <c r="E63" s="18">
        <v>4</v>
      </c>
      <c r="F63" s="21" t="s">
        <v>38</v>
      </c>
      <c r="J63" s="1">
        <f>VLOOKUP($F63,$B$36:$G$59,5,0)+VLOOKUP($F63,$J$36:$N$59,4,0)</f>
        <v>16</v>
      </c>
      <c r="K63" s="42">
        <f>VLOOKUP($F63,$B$36:$G$59,6,0)+VLOOKUP($F63,$J$36:$N$59,5,0)</f>
        <v>238</v>
      </c>
    </row>
    <row r="64" spans="1:17" x14ac:dyDescent="0.25">
      <c r="E64" s="18">
        <v>5</v>
      </c>
      <c r="F64" s="21" t="s">
        <v>36</v>
      </c>
      <c r="G64" s="21"/>
      <c r="H64" s="21"/>
      <c r="I64" s="21"/>
      <c r="J64" s="36">
        <f>VLOOKUP($F64,$B$36:$G$59,5,0)+VLOOKUP($F64,$J$36:$N$59,4,0)</f>
        <v>15</v>
      </c>
      <c r="K64" s="41">
        <f>VLOOKUP($F64,$B$36:$G$59,6,0)+VLOOKUP($F64,$J$36:$N$59,5,0)</f>
        <v>245</v>
      </c>
      <c r="M64" s="1"/>
      <c r="N64" s="1"/>
    </row>
    <row r="65" spans="1:17" x14ac:dyDescent="0.25">
      <c r="E65" s="18">
        <v>6</v>
      </c>
      <c r="F65" s="21" t="s">
        <v>41</v>
      </c>
      <c r="G65" s="21"/>
      <c r="H65" s="21"/>
      <c r="I65" s="21"/>
      <c r="J65" s="36">
        <f>VLOOKUP($F65,$B$36:$G$59,5,0)+VLOOKUP($F65,$J$36:$N$59,4,0)</f>
        <v>13</v>
      </c>
      <c r="K65" s="41">
        <f>VLOOKUP($F65,$B$36:$G$59,6,0)+VLOOKUP($F65,$J$36:$N$59,5,0)</f>
        <v>373</v>
      </c>
      <c r="M65" s="1"/>
      <c r="N65" s="1"/>
    </row>
    <row r="66" spans="1:17" x14ac:dyDescent="0.25">
      <c r="E66" s="18">
        <v>7</v>
      </c>
      <c r="F66" s="21" t="s">
        <v>40</v>
      </c>
      <c r="J66" s="1">
        <f>VLOOKUP($F66,$B$36:$G$59,5,0)+VLOOKUP($F66,$J$36:$N$59,4,0)</f>
        <v>10</v>
      </c>
      <c r="K66" s="42">
        <f>VLOOKUP($F66,$B$36:$G$59,6,0)+VLOOKUP($F66,$J$36:$N$59,5,0)</f>
        <v>593</v>
      </c>
      <c r="M66" s="1"/>
      <c r="N66" s="1"/>
    </row>
    <row r="67" spans="1:17" x14ac:dyDescent="0.25">
      <c r="E67" s="18">
        <v>8</v>
      </c>
      <c r="F67" s="59" t="s">
        <v>53</v>
      </c>
      <c r="G67" s="59"/>
      <c r="H67" s="59"/>
      <c r="I67" s="59"/>
      <c r="J67" s="68">
        <f>VLOOKUP($F67,$B$36:$G$59,5,0)+VLOOKUP($F67,$J$36:$N$59,4,0)</f>
        <v>7</v>
      </c>
      <c r="K67" s="41">
        <f>VLOOKUP($F67,$B$36:$G$59,6,0)+VLOOKUP($F67,$J$36:$N$59,5,0)</f>
        <v>834</v>
      </c>
    </row>
    <row r="68" spans="1:17" s="2" customFormat="1" x14ac:dyDescent="0.25">
      <c r="A68"/>
      <c r="B68"/>
      <c r="C68"/>
      <c r="D68"/>
      <c r="E68" s="18">
        <v>9</v>
      </c>
      <c r="F68" s="21" t="s">
        <v>34</v>
      </c>
      <c r="G68" s="21"/>
      <c r="H68" s="21"/>
      <c r="I68" s="21"/>
      <c r="J68" s="36">
        <f>VLOOKUP($F68,$B$36:$G$59,5,0)+VLOOKUP($F68,$J$36:$N$59,4,0)</f>
        <v>6</v>
      </c>
      <c r="K68" s="41">
        <f>VLOOKUP($F68,$B$36:$G$59,6,0)+VLOOKUP($F68,$J$36:$N$59,5,0)</f>
        <v>889</v>
      </c>
      <c r="L68"/>
      <c r="M68" s="1"/>
      <c r="N68" s="1"/>
      <c r="O68"/>
      <c r="Q68"/>
    </row>
    <row r="69" spans="1:17" x14ac:dyDescent="0.25">
      <c r="E69" s="18">
        <v>10</v>
      </c>
      <c r="F69" s="59" t="s">
        <v>37</v>
      </c>
      <c r="G69" s="59"/>
      <c r="H69" s="59"/>
      <c r="I69" s="59"/>
      <c r="J69" s="68">
        <f>VLOOKUP($F69,$B$36:$G$59,5,0)+VLOOKUP($F69,$J$36:$N$59,4,0)</f>
        <v>5</v>
      </c>
      <c r="K69" s="41">
        <f>VLOOKUP($F69,$B$36:$G$59,6,0)+VLOOKUP($F69,$J$36:$N$59,5,0)</f>
        <v>1018</v>
      </c>
      <c r="M69" s="1"/>
      <c r="N69" s="1"/>
    </row>
    <row r="70" spans="1:17" x14ac:dyDescent="0.25">
      <c r="E70" s="19">
        <v>11</v>
      </c>
      <c r="F70" s="20" t="s">
        <v>39</v>
      </c>
      <c r="G70" s="20"/>
      <c r="H70" s="20"/>
      <c r="I70" s="20"/>
      <c r="J70" s="45">
        <f>VLOOKUP($F70,$B$36:$G$59,5,0)+VLOOKUP($F70,$J$36:$N$59,4,0)</f>
        <v>1</v>
      </c>
      <c r="K70" s="43">
        <f>VLOOKUP($F70,$B$36:$G$59,6,0)+VLOOKUP($F70,$J$36:$N$59,5,0)</f>
        <v>1150</v>
      </c>
      <c r="M70" s="1"/>
      <c r="N70" s="1"/>
    </row>
    <row r="71" spans="1:17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</sheetData>
  <sortState xmlns:xlrd2="http://schemas.microsoft.com/office/spreadsheetml/2017/richdata2" ref="B54:G55">
    <sortCondition ref="B54:B55"/>
  </sortState>
  <phoneticPr fontId="0" type="noConversion"/>
  <pageMargins left="0.46" right="0.75" top="1.4" bottom="1.64" header="0.5" footer="0.5"/>
  <pageSetup paperSize="9" scale="79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52"/>
  <sheetViews>
    <sheetView zoomScale="80" zoomScaleNormal="80" workbookViewId="0">
      <pane xSplit="12" ySplit="4" topLeftCell="M5" activePane="bottomRight" state="frozen"/>
      <selection activeCell="E24" sqref="E24"/>
      <selection pane="topRight" activeCell="E24" sqref="E24"/>
      <selection pane="bottomLeft" activeCell="E24" sqref="E24"/>
      <selection pane="bottomRight" activeCell="M5" sqref="M5"/>
    </sheetView>
  </sheetViews>
  <sheetFormatPr defaultRowHeight="15" customHeight="1" x14ac:dyDescent="0.25"/>
  <cols>
    <col min="1" max="1" width="5.6640625" bestFit="1" customWidth="1"/>
    <col min="2" max="3" width="4.109375" customWidth="1"/>
    <col min="4" max="4" width="5" bestFit="1" customWidth="1"/>
    <col min="5" max="5" width="5.5546875" bestFit="1" customWidth="1"/>
    <col min="6" max="6" width="7.5546875" bestFit="1" customWidth="1"/>
    <col min="7" max="7" width="10.33203125" bestFit="1" customWidth="1"/>
    <col min="8" max="8" width="18.109375" bestFit="1" customWidth="1"/>
    <col min="9" max="9" width="4.88671875" style="1" bestFit="1" customWidth="1"/>
    <col min="10" max="10" width="6.44140625" style="1" bestFit="1" customWidth="1"/>
    <col min="11" max="11" width="3.109375" style="1" customWidth="1"/>
    <col min="12" max="12" width="4.33203125" style="1" bestFit="1" customWidth="1"/>
    <col min="13" max="13" width="1.6640625" style="1" customWidth="1"/>
    <col min="14" max="24" width="6.77734375" style="1" bestFit="1" customWidth="1"/>
    <col min="25" max="25" width="1.6640625" style="1" customWidth="1"/>
    <col min="26" max="36" width="6.77734375" style="1" bestFit="1" customWidth="1"/>
    <col min="37" max="37" width="3.44140625" customWidth="1"/>
  </cols>
  <sheetData>
    <row r="1" spans="1:37" ht="49.95" customHeight="1" x14ac:dyDescent="0.25">
      <c r="A1" s="48" t="s">
        <v>50</v>
      </c>
      <c r="B1" s="49"/>
      <c r="C1" s="49"/>
      <c r="D1" s="49"/>
      <c r="E1" s="49"/>
      <c r="F1" s="49"/>
      <c r="G1" s="49"/>
      <c r="H1" s="49"/>
      <c r="I1" s="49"/>
      <c r="J1" s="49"/>
      <c r="K1" s="4"/>
      <c r="L1" s="4"/>
      <c r="M1"/>
      <c r="N1"/>
      <c r="O1"/>
      <c r="P1"/>
      <c r="Q1" s="2"/>
      <c r="R1"/>
      <c r="S1" s="2" t="s">
        <v>32</v>
      </c>
      <c r="T1" s="2"/>
      <c r="U1" s="4"/>
      <c r="V1"/>
      <c r="W1"/>
      <c r="X1"/>
      <c r="Y1"/>
      <c r="Z1"/>
      <c r="AA1"/>
      <c r="AB1"/>
      <c r="AC1" s="2"/>
      <c r="AD1"/>
      <c r="AE1" s="2" t="s">
        <v>33</v>
      </c>
      <c r="AF1"/>
      <c r="AG1"/>
      <c r="AH1"/>
      <c r="AI1"/>
      <c r="AJ1"/>
    </row>
    <row r="2" spans="1:37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/>
      <c r="N2" s="3" t="s">
        <v>18</v>
      </c>
      <c r="O2" s="3" t="s">
        <v>31</v>
      </c>
      <c r="P2" s="3" t="s">
        <v>20</v>
      </c>
      <c r="Q2" s="3" t="s">
        <v>22</v>
      </c>
      <c r="R2" s="3" t="s">
        <v>54</v>
      </c>
      <c r="S2" s="3" t="s">
        <v>19</v>
      </c>
      <c r="T2" s="3" t="s">
        <v>23</v>
      </c>
      <c r="U2" s="3" t="s">
        <v>28</v>
      </c>
      <c r="V2" s="3" t="s">
        <v>21</v>
      </c>
      <c r="W2" s="3" t="s">
        <v>55</v>
      </c>
      <c r="X2" s="3" t="s">
        <v>25</v>
      </c>
      <c r="Y2" s="3"/>
      <c r="Z2" s="3" t="s">
        <v>18</v>
      </c>
      <c r="AA2" s="3" t="s">
        <v>31</v>
      </c>
      <c r="AB2" s="3" t="s">
        <v>20</v>
      </c>
      <c r="AC2" s="3" t="s">
        <v>22</v>
      </c>
      <c r="AD2" s="3" t="s">
        <v>54</v>
      </c>
      <c r="AE2" s="3" t="s">
        <v>19</v>
      </c>
      <c r="AF2" s="3" t="s">
        <v>23</v>
      </c>
      <c r="AG2" s="3" t="s">
        <v>28</v>
      </c>
      <c r="AH2" s="3" t="s">
        <v>21</v>
      </c>
      <c r="AI2" s="3" t="s">
        <v>55</v>
      </c>
      <c r="AJ2" s="3" t="s">
        <v>25</v>
      </c>
    </row>
    <row r="3" spans="1:37" ht="15" customHeight="1" x14ac:dyDescent="0.25">
      <c r="A3" s="4" t="str">
        <f>Team!A2</f>
        <v>DIVISION 3 RACE 1 : BROXBOURNE 10K : WEDNESDAY 27th MAY 2026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>
        <f>SUM(SMALL(N$5:N$137,{1,2,3,4,5,6,7,8}))</f>
        <v>900</v>
      </c>
      <c r="O3" s="5">
        <f>SUM(SMALL(O$5:O$137,{1,2,3,4,5,6,7,8}))</f>
        <v>157</v>
      </c>
      <c r="P3" s="5">
        <f>SUM(SMALL(P$5:P$137,{1,2,3,4,5,6,7,8}))</f>
        <v>249</v>
      </c>
      <c r="Q3" s="5">
        <f>SUM(SMALL(Q$5:Q$137,{1,2,3,4,5,6,7,8}))</f>
        <v>928</v>
      </c>
      <c r="R3" s="5">
        <f>SUM(SMALL(R$5:R$137,{1,2,3,4,5,6,7,8}))</f>
        <v>208</v>
      </c>
      <c r="S3" s="5">
        <f>SUM(SMALL(S$5:S$137,{1,2,3,4,5,6,7,8}))</f>
        <v>767</v>
      </c>
      <c r="T3" s="5">
        <f>SUM(SMALL(T$5:T$137,{1,2,3,4,5,6,7,8}))</f>
        <v>695</v>
      </c>
      <c r="U3" s="5">
        <f>SUM(SMALL(U$5:U$137,{1,2,3,4,5,6,7,8}))</f>
        <v>160</v>
      </c>
      <c r="V3" s="5">
        <f>SUM(SMALL(V$5:V$137,{1,2,3,4,5,6,7,8}))</f>
        <v>559</v>
      </c>
      <c r="W3" s="5">
        <f>SUM(SMALL(W$5:W$137,{1,2,3,4,5,6,7,8}))</f>
        <v>898</v>
      </c>
      <c r="X3" s="5">
        <f>SUM(SMALL(X$5:X$137,{1,2,3,4,5,6,7,8}))</f>
        <v>372</v>
      </c>
      <c r="Y3" s="3"/>
      <c r="Z3" s="5">
        <f>SUM(SMALL(Z$5:Z$137,{1,2,3,4}))</f>
        <v>330</v>
      </c>
      <c r="AA3" s="5">
        <f>SUM(SMALL(AA$5:AA$137,{1,2,3,4}))</f>
        <v>38</v>
      </c>
      <c r="AB3" s="5">
        <f>SUM(SMALL(AB$5:AB$137,{1,2,3,4}))</f>
        <v>53</v>
      </c>
      <c r="AC3" s="5">
        <f>SUM(SMALL(AC$5:AC$137,{1,2,3,4}))</f>
        <v>294</v>
      </c>
      <c r="AD3" s="5">
        <f>SUM(SMALL(AD$5:AD$137,{1,2,3,4}))</f>
        <v>52</v>
      </c>
      <c r="AE3" s="5">
        <f>SUM(SMALL(AE$5:AE$137,{1,2,3,4}))</f>
        <v>356</v>
      </c>
      <c r="AF3" s="5">
        <f>SUM(SMALL(AF$5:AF$137,{1,2,3,4}))</f>
        <v>140</v>
      </c>
      <c r="AG3" s="5">
        <f>SUM(SMALL(AG$5:AG$137,{1,2,3,4}))</f>
        <v>38</v>
      </c>
      <c r="AH3" s="5">
        <f>SUM(SMALL(AH$5:AH$137,{1,2,3,4}))</f>
        <v>194</v>
      </c>
      <c r="AI3" s="5">
        <f>SUM(SMALL(AI$5:AI$137,{1,2,3,4}))</f>
        <v>269</v>
      </c>
      <c r="AJ3" s="5">
        <f>SUM(SMALL(AJ$5:AJ$137,{1,2,3,4}))</f>
        <v>128</v>
      </c>
    </row>
    <row r="4" spans="1:37" s="2" customFormat="1" ht="15" customHeight="1" x14ac:dyDescent="0.25">
      <c r="A4" s="3" t="s">
        <v>13</v>
      </c>
      <c r="B4" s="3" t="s">
        <v>8</v>
      </c>
      <c r="C4" s="3" t="s">
        <v>27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26</v>
      </c>
      <c r="L4" s="3" t="s">
        <v>8</v>
      </c>
      <c r="M4" s="3"/>
      <c r="N4" s="5">
        <f>COUNT(SMALL(N$5:N$137,{1,2,3,4,5,6,7,8}))</f>
        <v>8</v>
      </c>
      <c r="O4" s="5">
        <f>COUNT(SMALL(O$5:O$137,{1,2,3,4,5,6,7,8}))</f>
        <v>8</v>
      </c>
      <c r="P4" s="5">
        <f>COUNT(SMALL(P$5:P$137,{1,2,3,4,5,6,7,8}))</f>
        <v>8</v>
      </c>
      <c r="Q4" s="5">
        <f>COUNT(SMALL(Q$5:Q$137,{1,2,3,4,5,6,7,8}))</f>
        <v>8</v>
      </c>
      <c r="R4" s="5">
        <f>COUNT(SMALL(R$5:R$137,{1,2,3,4,5,6,7,8}))</f>
        <v>8</v>
      </c>
      <c r="S4" s="5">
        <f>COUNT(SMALL(S$5:S$137,{1,2,3,4,5,6,7,8}))</f>
        <v>8</v>
      </c>
      <c r="T4" s="5">
        <f>COUNT(SMALL(T$5:T$137,{1,2,3,4,5,6,7,8}))</f>
        <v>8</v>
      </c>
      <c r="U4" s="5">
        <f>COUNT(SMALL(U$5:U$137,{1,2,3,4,5,6,7,8}))</f>
        <v>8</v>
      </c>
      <c r="V4" s="5">
        <f>COUNT(SMALL(V$5:V$137,{1,2,3,4,5,6,7,8}))</f>
        <v>8</v>
      </c>
      <c r="W4" s="5">
        <f>COUNT(SMALL(W$5:W$137,{1,2,3,4,5,6,7,8}))</f>
        <v>8</v>
      </c>
      <c r="X4" s="5">
        <f>COUNT(SMALL(X$5:X$137,{1,2,3,4,5,6,7,8}))</f>
        <v>8</v>
      </c>
      <c r="Y4" s="3"/>
      <c r="Z4" s="5">
        <f>COUNT(SMALL(Z$5:Z$137,{1,2,3,4}))</f>
        <v>4</v>
      </c>
      <c r="AA4" s="5">
        <f>COUNT(SMALL(AA$5:AA$137,{1,2,3,4}))</f>
        <v>4</v>
      </c>
      <c r="AB4" s="5">
        <f>COUNT(SMALL(AB$5:AB$137,{1,2,3,4}))</f>
        <v>4</v>
      </c>
      <c r="AC4" s="5">
        <f>COUNT(SMALL(AC$5:AC$137,{1,2,3,4}))</f>
        <v>4</v>
      </c>
      <c r="AD4" s="5">
        <f>COUNT(SMALL(AD$5:AD$137,{1,2,3,4}))</f>
        <v>4</v>
      </c>
      <c r="AE4" s="5">
        <f>COUNT(SMALL(AE$5:AE$137,{1,2,3,4}))</f>
        <v>4</v>
      </c>
      <c r="AF4" s="5">
        <f>COUNT(SMALL(AF$5:AF$137,{1,2,3,4}))</f>
        <v>4</v>
      </c>
      <c r="AG4" s="5">
        <f>COUNT(SMALL(AG$5:AG$137,{1,2,3,4}))</f>
        <v>4</v>
      </c>
      <c r="AH4" s="5">
        <f>COUNT(SMALL(AH$5:AH$137,{1,2,3,4}))</f>
        <v>4</v>
      </c>
      <c r="AI4" s="5">
        <f>COUNT(SMALL(AI$5:AI$137,{1,2,3,4}))</f>
        <v>4</v>
      </c>
      <c r="AJ4" s="5">
        <f>COUNT(SMALL(AJ$5:AJ$137,{1,2,3,4}))</f>
        <v>4</v>
      </c>
      <c r="AK4"/>
    </row>
    <row r="5" spans="1:37" ht="15" customHeight="1" x14ac:dyDescent="0.3">
      <c r="A5" s="39">
        <v>20</v>
      </c>
      <c r="B5" s="39">
        <v>1</v>
      </c>
      <c r="C5" s="39"/>
      <c r="D5" s="39"/>
      <c r="E5" s="1">
        <v>2105</v>
      </c>
      <c r="F5" s="52">
        <v>2.7615740740740739E-2</v>
      </c>
      <c r="G5" s="38" t="s">
        <v>340</v>
      </c>
      <c r="H5" s="38" t="s">
        <v>211</v>
      </c>
      <c r="I5" s="39" t="s">
        <v>59</v>
      </c>
      <c r="J5" s="39" t="s">
        <v>31</v>
      </c>
      <c r="K5" s="39">
        <v>3</v>
      </c>
      <c r="L5" s="39" t="s">
        <v>29</v>
      </c>
      <c r="N5" s="11"/>
      <c r="O5" s="11">
        <f>$B5</f>
        <v>1</v>
      </c>
      <c r="P5" s="11"/>
      <c r="Q5" s="6"/>
      <c r="R5" s="11"/>
      <c r="S5" s="11"/>
      <c r="T5" s="11"/>
      <c r="U5" s="6"/>
      <c r="V5" s="11"/>
      <c r="W5" s="11"/>
      <c r="X5" s="11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7" ht="15" customHeight="1" x14ac:dyDescent="0.3">
      <c r="A6" s="39">
        <v>33</v>
      </c>
      <c r="B6" s="39">
        <v>2</v>
      </c>
      <c r="C6" s="39">
        <v>1</v>
      </c>
      <c r="D6" s="39">
        <v>1</v>
      </c>
      <c r="E6" s="1">
        <v>1778</v>
      </c>
      <c r="F6" s="52">
        <v>2.855324074074074E-2</v>
      </c>
      <c r="G6" s="38" t="s">
        <v>395</v>
      </c>
      <c r="H6" s="38" t="s">
        <v>396</v>
      </c>
      <c r="I6" s="39" t="s">
        <v>397</v>
      </c>
      <c r="J6" s="39" t="s">
        <v>23</v>
      </c>
      <c r="K6" s="39">
        <v>3</v>
      </c>
      <c r="L6" s="39" t="s">
        <v>29</v>
      </c>
      <c r="N6" s="6"/>
      <c r="O6" s="11"/>
      <c r="P6" s="11"/>
      <c r="Q6" s="6"/>
      <c r="R6" s="6"/>
      <c r="S6" s="6"/>
      <c r="T6" s="11">
        <f>$B6</f>
        <v>2</v>
      </c>
      <c r="U6" s="11"/>
      <c r="V6" s="6"/>
      <c r="W6" s="6"/>
      <c r="X6" s="6"/>
      <c r="Z6" s="6"/>
      <c r="AA6" s="6"/>
      <c r="AB6" s="6"/>
      <c r="AC6" s="6"/>
      <c r="AD6" s="6"/>
      <c r="AE6" s="6"/>
      <c r="AF6" s="6">
        <f>$D6</f>
        <v>1</v>
      </c>
      <c r="AG6" s="6"/>
      <c r="AH6" s="6"/>
      <c r="AI6" s="6"/>
      <c r="AJ6" s="6"/>
    </row>
    <row r="7" spans="1:37" ht="15" customHeight="1" x14ac:dyDescent="0.3">
      <c r="A7" s="39">
        <v>39</v>
      </c>
      <c r="B7" s="39">
        <v>3</v>
      </c>
      <c r="C7" s="39"/>
      <c r="D7" s="39"/>
      <c r="E7" s="1">
        <v>2058</v>
      </c>
      <c r="F7" s="52">
        <v>2.9016203703703704E-2</v>
      </c>
      <c r="G7" s="38" t="s">
        <v>341</v>
      </c>
      <c r="H7" s="38" t="s">
        <v>342</v>
      </c>
      <c r="I7" s="39" t="s">
        <v>59</v>
      </c>
      <c r="J7" s="39" t="s">
        <v>54</v>
      </c>
      <c r="K7" s="39">
        <v>3</v>
      </c>
      <c r="L7" s="39" t="s">
        <v>29</v>
      </c>
      <c r="N7" s="11"/>
      <c r="O7" s="11"/>
      <c r="P7" s="11"/>
      <c r="Q7" s="6"/>
      <c r="R7" s="11">
        <f>$B7</f>
        <v>3</v>
      </c>
      <c r="S7" s="6"/>
      <c r="T7" s="6"/>
      <c r="U7" s="6"/>
      <c r="V7" s="6"/>
      <c r="W7" s="11"/>
      <c r="X7" s="11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7" ht="15" customHeight="1" x14ac:dyDescent="0.3">
      <c r="A8" s="39">
        <v>52</v>
      </c>
      <c r="B8" s="39">
        <v>4</v>
      </c>
      <c r="C8" s="39"/>
      <c r="D8" s="39"/>
      <c r="E8" s="1">
        <v>2057</v>
      </c>
      <c r="F8" s="52">
        <v>3.0289351851851852E-2</v>
      </c>
      <c r="G8" s="38" t="s">
        <v>340</v>
      </c>
      <c r="H8" s="38" t="s">
        <v>343</v>
      </c>
      <c r="I8" s="39" t="s">
        <v>59</v>
      </c>
      <c r="J8" s="39" t="s">
        <v>54</v>
      </c>
      <c r="K8" s="39">
        <v>3</v>
      </c>
      <c r="L8" s="39" t="s">
        <v>29</v>
      </c>
      <c r="N8" s="11"/>
      <c r="O8" s="11"/>
      <c r="P8" s="11"/>
      <c r="Q8" s="6"/>
      <c r="R8" s="11">
        <f>$B8</f>
        <v>4</v>
      </c>
      <c r="S8" s="6"/>
      <c r="T8" s="6"/>
      <c r="U8" s="6"/>
      <c r="V8" s="6"/>
      <c r="W8" s="11"/>
      <c r="X8" s="11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7" ht="15" customHeight="1" x14ac:dyDescent="0.3">
      <c r="A9" s="39">
        <v>54</v>
      </c>
      <c r="B9" s="39">
        <v>5</v>
      </c>
      <c r="C9" s="39"/>
      <c r="D9" s="39"/>
      <c r="E9" s="1">
        <v>1946</v>
      </c>
      <c r="F9" s="52">
        <v>3.0439814814814815E-2</v>
      </c>
      <c r="G9" s="38" t="s">
        <v>344</v>
      </c>
      <c r="H9" s="38" t="s">
        <v>345</v>
      </c>
      <c r="I9" s="39" t="s">
        <v>59</v>
      </c>
      <c r="J9" s="39" t="s">
        <v>19</v>
      </c>
      <c r="K9" s="39">
        <v>3</v>
      </c>
      <c r="L9" s="39" t="s">
        <v>29</v>
      </c>
      <c r="N9" s="6"/>
      <c r="O9" s="6"/>
      <c r="P9" s="6"/>
      <c r="Q9" s="6"/>
      <c r="R9" s="6"/>
      <c r="S9" s="11">
        <f>$B9</f>
        <v>5</v>
      </c>
      <c r="T9" s="11"/>
      <c r="U9" s="11"/>
      <c r="V9" s="6"/>
      <c r="W9" s="6"/>
      <c r="X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7" ht="15" customHeight="1" x14ac:dyDescent="0.3">
      <c r="A10" s="39">
        <v>62</v>
      </c>
      <c r="B10" s="39">
        <v>6</v>
      </c>
      <c r="C10" s="39"/>
      <c r="D10" s="39"/>
      <c r="E10" s="1">
        <v>1493</v>
      </c>
      <c r="F10" s="52">
        <v>3.0879629629629628E-2</v>
      </c>
      <c r="G10" s="38" t="s">
        <v>346</v>
      </c>
      <c r="H10" s="38" t="s">
        <v>347</v>
      </c>
      <c r="I10" s="39" t="s">
        <v>59</v>
      </c>
      <c r="J10" s="39" t="s">
        <v>28</v>
      </c>
      <c r="K10" s="39">
        <v>3</v>
      </c>
      <c r="L10" s="39" t="s">
        <v>29</v>
      </c>
      <c r="N10" s="6"/>
      <c r="O10" s="6"/>
      <c r="P10" s="6"/>
      <c r="Q10" s="6"/>
      <c r="R10" s="6"/>
      <c r="S10" s="6"/>
      <c r="T10" s="11"/>
      <c r="U10" s="11">
        <f>$B10</f>
        <v>6</v>
      </c>
      <c r="V10" s="11"/>
      <c r="W10" s="6"/>
      <c r="X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7" ht="15" customHeight="1" x14ac:dyDescent="0.3">
      <c r="A11" s="39">
        <v>65</v>
      </c>
      <c r="B11" s="39">
        <v>7</v>
      </c>
      <c r="C11" s="39"/>
      <c r="D11" s="39"/>
      <c r="E11" s="1">
        <v>1947</v>
      </c>
      <c r="F11" s="52">
        <v>3.0995370370370371E-2</v>
      </c>
      <c r="G11" s="38" t="s">
        <v>348</v>
      </c>
      <c r="H11" s="38" t="s">
        <v>349</v>
      </c>
      <c r="I11" s="39" t="s">
        <v>59</v>
      </c>
      <c r="J11" s="39" t="s">
        <v>19</v>
      </c>
      <c r="K11" s="39">
        <v>3</v>
      </c>
      <c r="L11" s="39" t="s">
        <v>29</v>
      </c>
      <c r="N11" s="11"/>
      <c r="O11" s="6"/>
      <c r="P11" s="6"/>
      <c r="Q11" s="6"/>
      <c r="R11" s="6"/>
      <c r="S11" s="11">
        <f>$B11</f>
        <v>7</v>
      </c>
      <c r="T11" s="6"/>
      <c r="U11" s="11"/>
      <c r="V11" s="6"/>
      <c r="W11" s="6"/>
      <c r="X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7" ht="15" customHeight="1" x14ac:dyDescent="0.3">
      <c r="A12" s="39">
        <v>70</v>
      </c>
      <c r="B12" s="39">
        <v>8</v>
      </c>
      <c r="C12" s="39"/>
      <c r="D12" s="39"/>
      <c r="E12" s="1">
        <v>1841</v>
      </c>
      <c r="F12" s="52">
        <v>3.1157407407407408E-2</v>
      </c>
      <c r="G12" s="38" t="s">
        <v>350</v>
      </c>
      <c r="H12" s="38" t="s">
        <v>167</v>
      </c>
      <c r="I12" s="39" t="s">
        <v>59</v>
      </c>
      <c r="J12" s="39" t="s">
        <v>20</v>
      </c>
      <c r="K12" s="39">
        <v>3</v>
      </c>
      <c r="L12" s="39" t="s">
        <v>29</v>
      </c>
      <c r="N12" s="11"/>
      <c r="O12" s="11"/>
      <c r="P12" s="11">
        <f>$B12</f>
        <v>8</v>
      </c>
      <c r="Q12" s="6"/>
      <c r="R12" s="6"/>
      <c r="S12" s="6"/>
      <c r="T12" s="6"/>
      <c r="U12" s="6"/>
      <c r="V12" s="6"/>
      <c r="W12" s="11"/>
      <c r="X12" s="11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7" ht="15" customHeight="1" x14ac:dyDescent="0.3">
      <c r="A13" s="39">
        <v>74</v>
      </c>
      <c r="B13" s="39">
        <v>9</v>
      </c>
      <c r="C13" s="39">
        <v>1</v>
      </c>
      <c r="D13" s="39">
        <v>2</v>
      </c>
      <c r="E13" s="1">
        <v>1523</v>
      </c>
      <c r="F13" s="52">
        <v>3.1458333333333331E-2</v>
      </c>
      <c r="G13" s="38" t="s">
        <v>398</v>
      </c>
      <c r="H13" s="38" t="s">
        <v>399</v>
      </c>
      <c r="I13" s="39" t="s">
        <v>400</v>
      </c>
      <c r="J13" s="39" t="s">
        <v>28</v>
      </c>
      <c r="K13" s="39">
        <v>3</v>
      </c>
      <c r="L13" s="39" t="s">
        <v>29</v>
      </c>
      <c r="N13" s="11"/>
      <c r="O13" s="6"/>
      <c r="P13" s="6"/>
      <c r="Q13" s="11"/>
      <c r="R13" s="6"/>
      <c r="S13" s="6"/>
      <c r="T13" s="11"/>
      <c r="U13" s="11">
        <f>$B13</f>
        <v>9</v>
      </c>
      <c r="V13" s="11"/>
      <c r="W13" s="6"/>
      <c r="X13" s="6"/>
      <c r="Z13" s="6"/>
      <c r="AA13" s="6"/>
      <c r="AB13" s="6"/>
      <c r="AC13" s="6"/>
      <c r="AD13" s="6"/>
      <c r="AE13" s="6"/>
      <c r="AF13" s="6"/>
      <c r="AG13" s="6">
        <f>$D13</f>
        <v>2</v>
      </c>
      <c r="AH13" s="6"/>
      <c r="AI13" s="6"/>
      <c r="AJ13" s="6"/>
    </row>
    <row r="14" spans="1:37" ht="15" customHeight="1" x14ac:dyDescent="0.3">
      <c r="A14" s="39">
        <v>77</v>
      </c>
      <c r="B14" s="39">
        <v>10</v>
      </c>
      <c r="C14" s="39">
        <v>2</v>
      </c>
      <c r="D14" s="39">
        <v>3</v>
      </c>
      <c r="E14" s="1">
        <v>1960</v>
      </c>
      <c r="F14" s="52">
        <v>3.152777777777778E-2</v>
      </c>
      <c r="G14" s="38" t="s">
        <v>401</v>
      </c>
      <c r="H14" s="38" t="s">
        <v>402</v>
      </c>
      <c r="I14" s="39" t="s">
        <v>400</v>
      </c>
      <c r="J14" s="39" t="s">
        <v>31</v>
      </c>
      <c r="K14" s="39">
        <v>3</v>
      </c>
      <c r="L14" s="39" t="s">
        <v>29</v>
      </c>
      <c r="N14" s="11"/>
      <c r="O14" s="11">
        <f>$B14</f>
        <v>10</v>
      </c>
      <c r="P14" s="11"/>
      <c r="Q14" s="6"/>
      <c r="R14" s="6"/>
      <c r="S14" s="6"/>
      <c r="T14" s="6"/>
      <c r="U14" s="6"/>
      <c r="V14" s="6"/>
      <c r="W14" s="6"/>
      <c r="X14" s="6"/>
      <c r="Z14" s="6"/>
      <c r="AA14" s="6">
        <f>$D14</f>
        <v>3</v>
      </c>
      <c r="AB14" s="6"/>
      <c r="AC14" s="6"/>
      <c r="AD14" s="6"/>
      <c r="AE14" s="6"/>
      <c r="AF14" s="6"/>
      <c r="AG14" s="6"/>
      <c r="AH14" s="6"/>
      <c r="AI14" s="6"/>
      <c r="AJ14" s="6"/>
    </row>
    <row r="15" spans="1:37" ht="15" customHeight="1" x14ac:dyDescent="0.3">
      <c r="A15" s="39">
        <v>80</v>
      </c>
      <c r="B15" s="39">
        <v>11</v>
      </c>
      <c r="C15" s="39">
        <v>1</v>
      </c>
      <c r="D15" s="39">
        <v>4</v>
      </c>
      <c r="E15" s="1">
        <v>1847</v>
      </c>
      <c r="F15" s="52">
        <v>3.1712962962962964E-2</v>
      </c>
      <c r="G15" s="38" t="s">
        <v>403</v>
      </c>
      <c r="H15" s="38" t="s">
        <v>57</v>
      </c>
      <c r="I15" s="39" t="s">
        <v>404</v>
      </c>
      <c r="J15" s="39" t="s">
        <v>20</v>
      </c>
      <c r="K15" s="39">
        <v>3</v>
      </c>
      <c r="L15" s="39" t="s">
        <v>29</v>
      </c>
      <c r="N15" s="6"/>
      <c r="O15" s="6"/>
      <c r="P15" s="11">
        <f>$B15</f>
        <v>11</v>
      </c>
      <c r="Q15" s="6"/>
      <c r="R15" s="6"/>
      <c r="S15" s="6"/>
      <c r="T15" s="11"/>
      <c r="U15" s="6"/>
      <c r="V15" s="6"/>
      <c r="W15" s="6"/>
      <c r="X15" s="6"/>
      <c r="Z15" s="6"/>
      <c r="AA15" s="6"/>
      <c r="AB15" s="6">
        <f>$D15</f>
        <v>4</v>
      </c>
      <c r="AC15" s="6"/>
      <c r="AD15" s="6"/>
      <c r="AE15" s="6"/>
      <c r="AF15" s="6"/>
      <c r="AG15" s="6"/>
      <c r="AH15" s="6"/>
      <c r="AI15" s="6"/>
      <c r="AJ15" s="6"/>
    </row>
    <row r="16" spans="1:37" ht="15" customHeight="1" x14ac:dyDescent="0.3">
      <c r="A16" s="39">
        <v>88</v>
      </c>
      <c r="B16" s="39">
        <v>12</v>
      </c>
      <c r="C16" s="39">
        <v>3</v>
      </c>
      <c r="D16" s="39">
        <v>5</v>
      </c>
      <c r="E16" s="1">
        <v>1524</v>
      </c>
      <c r="F16" s="52">
        <v>3.1805555555555552E-2</v>
      </c>
      <c r="G16" s="38" t="s">
        <v>405</v>
      </c>
      <c r="H16" s="38" t="s">
        <v>406</v>
      </c>
      <c r="I16" s="39" t="s">
        <v>400</v>
      </c>
      <c r="J16" s="39" t="s">
        <v>28</v>
      </c>
      <c r="K16" s="39">
        <v>3</v>
      </c>
      <c r="L16" s="39" t="s">
        <v>29</v>
      </c>
      <c r="N16" s="11"/>
      <c r="O16" s="11"/>
      <c r="P16" s="11"/>
      <c r="Q16" s="6"/>
      <c r="R16" s="6"/>
      <c r="S16" s="6"/>
      <c r="T16" s="6"/>
      <c r="U16" s="11">
        <f>$B16</f>
        <v>12</v>
      </c>
      <c r="V16" s="6"/>
      <c r="W16" s="11"/>
      <c r="X16" s="11"/>
      <c r="Z16" s="6"/>
      <c r="AA16" s="6"/>
      <c r="AB16" s="6"/>
      <c r="AC16" s="6"/>
      <c r="AD16" s="6"/>
      <c r="AE16" s="6"/>
      <c r="AF16" s="6"/>
      <c r="AG16" s="6">
        <f>$D16</f>
        <v>5</v>
      </c>
      <c r="AH16" s="6"/>
      <c r="AI16" s="6"/>
      <c r="AJ16" s="6"/>
    </row>
    <row r="17" spans="1:36" ht="15" customHeight="1" x14ac:dyDescent="0.3">
      <c r="A17" s="39">
        <v>89</v>
      </c>
      <c r="B17" s="39">
        <v>13</v>
      </c>
      <c r="C17" s="39"/>
      <c r="D17" s="39"/>
      <c r="E17" s="1">
        <v>1995</v>
      </c>
      <c r="F17" s="52">
        <v>3.1851851851851853E-2</v>
      </c>
      <c r="G17" s="38" t="s">
        <v>351</v>
      </c>
      <c r="H17" s="38" t="s">
        <v>352</v>
      </c>
      <c r="I17" s="39" t="s">
        <v>59</v>
      </c>
      <c r="J17" s="39" t="s">
        <v>31</v>
      </c>
      <c r="K17" s="39">
        <v>3</v>
      </c>
      <c r="L17" s="39" t="s">
        <v>29</v>
      </c>
      <c r="N17" s="11"/>
      <c r="O17" s="11">
        <f>$B17</f>
        <v>13</v>
      </c>
      <c r="P17" s="6"/>
      <c r="Q17" s="6"/>
      <c r="R17" s="6"/>
      <c r="S17" s="6"/>
      <c r="T17" s="6"/>
      <c r="U17" s="6"/>
      <c r="V17" s="6"/>
      <c r="W17" s="6"/>
      <c r="X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ht="15" customHeight="1" x14ac:dyDescent="0.3">
      <c r="A18" s="39">
        <v>91</v>
      </c>
      <c r="B18" s="39">
        <v>14</v>
      </c>
      <c r="C18" s="39">
        <v>2</v>
      </c>
      <c r="D18" s="39">
        <v>6</v>
      </c>
      <c r="E18" s="1">
        <v>1977</v>
      </c>
      <c r="F18" s="52">
        <v>3.1909722222222221E-2</v>
      </c>
      <c r="G18" s="38" t="s">
        <v>407</v>
      </c>
      <c r="H18" s="38" t="s">
        <v>408</v>
      </c>
      <c r="I18" s="39" t="s">
        <v>397</v>
      </c>
      <c r="J18" s="39" t="s">
        <v>31</v>
      </c>
      <c r="K18" s="39">
        <v>3</v>
      </c>
      <c r="L18" s="39" t="s">
        <v>29</v>
      </c>
      <c r="N18" s="6"/>
      <c r="O18" s="11">
        <f>$B18</f>
        <v>14</v>
      </c>
      <c r="P18" s="6"/>
      <c r="Q18" s="6"/>
      <c r="R18" s="6"/>
      <c r="S18" s="6"/>
      <c r="T18" s="11"/>
      <c r="U18" s="6"/>
      <c r="V18" s="6"/>
      <c r="W18" s="6"/>
      <c r="X18" s="6"/>
      <c r="Z18" s="6"/>
      <c r="AA18" s="6">
        <f>$D18</f>
        <v>6</v>
      </c>
      <c r="AB18" s="6"/>
      <c r="AC18" s="6"/>
      <c r="AD18" s="6"/>
      <c r="AE18" s="6"/>
      <c r="AF18" s="6"/>
      <c r="AG18" s="6"/>
      <c r="AH18" s="6"/>
      <c r="AI18" s="6"/>
      <c r="AJ18" s="6"/>
    </row>
    <row r="19" spans="1:36" ht="15" customHeight="1" x14ac:dyDescent="0.3">
      <c r="A19" s="39">
        <v>92</v>
      </c>
      <c r="B19" s="39">
        <v>15</v>
      </c>
      <c r="C19" s="39"/>
      <c r="D19" s="39"/>
      <c r="E19" s="1">
        <v>1444</v>
      </c>
      <c r="F19" s="52">
        <v>3.1944444444444442E-2</v>
      </c>
      <c r="G19" s="38" t="s">
        <v>353</v>
      </c>
      <c r="H19" s="38" t="s">
        <v>354</v>
      </c>
      <c r="I19" s="39" t="s">
        <v>59</v>
      </c>
      <c r="J19" s="39" t="s">
        <v>28</v>
      </c>
      <c r="K19" s="39">
        <v>3</v>
      </c>
      <c r="L19" s="39" t="s">
        <v>29</v>
      </c>
      <c r="N19" s="11"/>
      <c r="O19" s="11"/>
      <c r="P19" s="11"/>
      <c r="Q19" s="6"/>
      <c r="R19" s="6"/>
      <c r="S19" s="6"/>
      <c r="T19" s="6"/>
      <c r="U19" s="11">
        <f>$B19</f>
        <v>15</v>
      </c>
      <c r="V19" s="6"/>
      <c r="W19" s="11"/>
      <c r="X19" s="11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ht="15" customHeight="1" x14ac:dyDescent="0.3">
      <c r="A20" s="39">
        <v>96</v>
      </c>
      <c r="B20" s="39">
        <v>16</v>
      </c>
      <c r="C20" s="39">
        <v>4</v>
      </c>
      <c r="D20" s="39">
        <v>7</v>
      </c>
      <c r="E20" s="1">
        <v>1926</v>
      </c>
      <c r="F20" s="52">
        <v>3.2037037037037037E-2</v>
      </c>
      <c r="G20" s="38" t="s">
        <v>409</v>
      </c>
      <c r="H20" s="38" t="s">
        <v>175</v>
      </c>
      <c r="I20" s="39" t="s">
        <v>400</v>
      </c>
      <c r="J20" s="39" t="s">
        <v>21</v>
      </c>
      <c r="K20" s="39">
        <v>3</v>
      </c>
      <c r="L20" s="39" t="s">
        <v>29</v>
      </c>
      <c r="N20" s="11"/>
      <c r="O20" s="6"/>
      <c r="P20" s="6"/>
      <c r="Q20" s="11"/>
      <c r="R20" s="6"/>
      <c r="S20" s="6"/>
      <c r="T20" s="6"/>
      <c r="U20" s="6"/>
      <c r="V20" s="11">
        <f>$B20</f>
        <v>16</v>
      </c>
      <c r="W20" s="6"/>
      <c r="X20" s="6"/>
      <c r="Z20" s="6"/>
      <c r="AA20" s="6"/>
      <c r="AB20" s="6"/>
      <c r="AC20" s="6"/>
      <c r="AD20" s="6"/>
      <c r="AE20" s="6"/>
      <c r="AF20" s="6"/>
      <c r="AG20" s="6"/>
      <c r="AH20" s="6">
        <f>$D20</f>
        <v>7</v>
      </c>
      <c r="AI20" s="6"/>
      <c r="AJ20" s="6"/>
    </row>
    <row r="21" spans="1:36" ht="15" customHeight="1" x14ac:dyDescent="0.3">
      <c r="A21" s="39">
        <v>97</v>
      </c>
      <c r="B21" s="39">
        <v>17</v>
      </c>
      <c r="C21" s="39"/>
      <c r="D21" s="39"/>
      <c r="E21" s="1">
        <v>1533</v>
      </c>
      <c r="F21" s="52">
        <v>3.2060185185185185E-2</v>
      </c>
      <c r="G21" s="38" t="s">
        <v>355</v>
      </c>
      <c r="H21" s="38" t="s">
        <v>356</v>
      </c>
      <c r="I21" s="39" t="s">
        <v>59</v>
      </c>
      <c r="J21" s="39" t="s">
        <v>25</v>
      </c>
      <c r="K21" s="39">
        <v>3</v>
      </c>
      <c r="L21" s="39" t="s">
        <v>29</v>
      </c>
      <c r="N21" s="11"/>
      <c r="O21" s="11"/>
      <c r="P21" s="11"/>
      <c r="Q21" s="6"/>
      <c r="R21" s="6"/>
      <c r="S21" s="6"/>
      <c r="T21" s="6"/>
      <c r="U21" s="6"/>
      <c r="V21" s="6"/>
      <c r="W21" s="11"/>
      <c r="X21" s="11">
        <f>$B21</f>
        <v>17</v>
      </c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ht="15" customHeight="1" x14ac:dyDescent="0.3">
      <c r="A22" s="39">
        <v>107</v>
      </c>
      <c r="B22" s="39">
        <v>18</v>
      </c>
      <c r="C22" s="39"/>
      <c r="D22" s="39"/>
      <c r="E22" s="1">
        <v>1826</v>
      </c>
      <c r="F22" s="52">
        <v>3.2453703703703707E-2</v>
      </c>
      <c r="G22" s="38" t="s">
        <v>357</v>
      </c>
      <c r="H22" s="38" t="s">
        <v>358</v>
      </c>
      <c r="I22" s="39" t="s">
        <v>59</v>
      </c>
      <c r="J22" s="39" t="s">
        <v>20</v>
      </c>
      <c r="K22" s="39">
        <v>3</v>
      </c>
      <c r="L22" s="39" t="s">
        <v>29</v>
      </c>
      <c r="N22" s="11"/>
      <c r="O22" s="11"/>
      <c r="P22" s="11">
        <f>$B22</f>
        <v>18</v>
      </c>
      <c r="Q22" s="6"/>
      <c r="R22" s="6"/>
      <c r="S22" s="6"/>
      <c r="T22" s="6"/>
      <c r="U22" s="6"/>
      <c r="V22" s="6"/>
      <c r="W22" s="11"/>
      <c r="X22" s="11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ht="15" customHeight="1" x14ac:dyDescent="0.3">
      <c r="A23" s="39">
        <v>111</v>
      </c>
      <c r="B23" s="39">
        <v>19</v>
      </c>
      <c r="C23" s="39">
        <v>3</v>
      </c>
      <c r="D23" s="39">
        <v>8</v>
      </c>
      <c r="E23" s="1">
        <v>2051</v>
      </c>
      <c r="F23" s="52">
        <v>3.2581018518518516E-2</v>
      </c>
      <c r="G23" s="38" t="s">
        <v>410</v>
      </c>
      <c r="H23" s="38" t="s">
        <v>411</v>
      </c>
      <c r="I23" s="39" t="s">
        <v>397</v>
      </c>
      <c r="J23" s="39" t="s">
        <v>54</v>
      </c>
      <c r="K23" s="39">
        <v>3</v>
      </c>
      <c r="L23" s="39" t="s">
        <v>29</v>
      </c>
      <c r="N23" s="6"/>
      <c r="O23" s="6"/>
      <c r="P23" s="6"/>
      <c r="Q23" s="6"/>
      <c r="R23" s="11">
        <f>$B23</f>
        <v>19</v>
      </c>
      <c r="S23" s="6"/>
      <c r="T23" s="11"/>
      <c r="U23" s="11"/>
      <c r="V23" s="6"/>
      <c r="W23" s="11"/>
      <c r="X23" s="11"/>
      <c r="Z23" s="6"/>
      <c r="AA23" s="6"/>
      <c r="AB23" s="6"/>
      <c r="AC23" s="6"/>
      <c r="AD23" s="6">
        <f>$D23</f>
        <v>8</v>
      </c>
      <c r="AE23" s="6"/>
      <c r="AF23" s="6"/>
      <c r="AG23" s="6"/>
      <c r="AH23" s="6"/>
      <c r="AI23" s="6"/>
      <c r="AJ23" s="6"/>
    </row>
    <row r="24" spans="1:36" ht="15" customHeight="1" x14ac:dyDescent="0.3">
      <c r="A24" s="39">
        <v>113</v>
      </c>
      <c r="B24" s="39">
        <v>20</v>
      </c>
      <c r="C24" s="39">
        <v>4</v>
      </c>
      <c r="D24" s="39">
        <v>9</v>
      </c>
      <c r="E24" s="1">
        <v>1929</v>
      </c>
      <c r="F24" s="52">
        <v>3.2662037037037038E-2</v>
      </c>
      <c r="G24" s="38" t="s">
        <v>412</v>
      </c>
      <c r="H24" s="38" t="s">
        <v>413</v>
      </c>
      <c r="I24" s="39" t="s">
        <v>397</v>
      </c>
      <c r="J24" s="39" t="s">
        <v>21</v>
      </c>
      <c r="K24" s="39">
        <v>3</v>
      </c>
      <c r="L24" s="39" t="s">
        <v>29</v>
      </c>
      <c r="N24" s="11"/>
      <c r="O24" s="11"/>
      <c r="P24" s="11"/>
      <c r="Q24" s="6"/>
      <c r="R24" s="6"/>
      <c r="S24" s="6"/>
      <c r="T24" s="6"/>
      <c r="U24" s="6"/>
      <c r="V24" s="11">
        <f>$B24</f>
        <v>20</v>
      </c>
      <c r="W24" s="11"/>
      <c r="X24" s="11"/>
      <c r="Z24" s="6"/>
      <c r="AA24" s="6"/>
      <c r="AB24" s="6"/>
      <c r="AC24" s="6"/>
      <c r="AD24" s="6"/>
      <c r="AE24" s="6"/>
      <c r="AF24" s="6"/>
      <c r="AG24" s="6"/>
      <c r="AH24" s="6">
        <f>$D24</f>
        <v>9</v>
      </c>
      <c r="AI24" s="6"/>
      <c r="AJ24" s="6"/>
    </row>
    <row r="25" spans="1:36" ht="15" customHeight="1" x14ac:dyDescent="0.3">
      <c r="A25" s="39">
        <v>117</v>
      </c>
      <c r="B25" s="39">
        <v>21</v>
      </c>
      <c r="C25" s="39">
        <v>5</v>
      </c>
      <c r="D25" s="39">
        <v>10</v>
      </c>
      <c r="E25" s="1">
        <v>1835</v>
      </c>
      <c r="F25" s="52">
        <v>3.3009259259259259E-2</v>
      </c>
      <c r="G25" s="38" t="s">
        <v>341</v>
      </c>
      <c r="H25" s="38" t="s">
        <v>414</v>
      </c>
      <c r="I25" s="39" t="s">
        <v>400</v>
      </c>
      <c r="J25" s="39" t="s">
        <v>20</v>
      </c>
      <c r="K25" s="39">
        <v>3</v>
      </c>
      <c r="L25" s="39" t="s">
        <v>29</v>
      </c>
      <c r="N25" s="6"/>
      <c r="O25" s="11"/>
      <c r="P25" s="11">
        <f>$B25</f>
        <v>21</v>
      </c>
      <c r="Q25" s="6"/>
      <c r="R25" s="6"/>
      <c r="S25" s="6"/>
      <c r="T25" s="6"/>
      <c r="U25" s="6"/>
      <c r="V25" s="6"/>
      <c r="W25" s="6"/>
      <c r="X25" s="6"/>
      <c r="Z25" s="6"/>
      <c r="AA25" s="6"/>
      <c r="AB25" s="6">
        <f>$D25</f>
        <v>10</v>
      </c>
      <c r="AC25" s="6"/>
      <c r="AD25" s="6"/>
      <c r="AE25" s="6"/>
      <c r="AF25" s="6"/>
      <c r="AG25" s="6"/>
      <c r="AH25" s="6"/>
      <c r="AI25" s="6"/>
      <c r="AJ25" s="6"/>
    </row>
    <row r="26" spans="1:36" ht="15" customHeight="1" x14ac:dyDescent="0.3">
      <c r="A26" s="39">
        <v>121</v>
      </c>
      <c r="B26" s="39">
        <v>22</v>
      </c>
      <c r="C26" s="39">
        <v>5</v>
      </c>
      <c r="D26" s="39">
        <v>11</v>
      </c>
      <c r="E26" s="1">
        <v>2050</v>
      </c>
      <c r="F26" s="52">
        <v>3.3159722222222222E-2</v>
      </c>
      <c r="G26" s="38" t="s">
        <v>415</v>
      </c>
      <c r="H26" s="38" t="s">
        <v>416</v>
      </c>
      <c r="I26" s="39" t="s">
        <v>397</v>
      </c>
      <c r="J26" s="39" t="s">
        <v>54</v>
      </c>
      <c r="K26" s="39">
        <v>3</v>
      </c>
      <c r="L26" s="39" t="s">
        <v>29</v>
      </c>
      <c r="N26" s="6"/>
      <c r="O26" s="6"/>
      <c r="P26" s="6"/>
      <c r="Q26" s="6"/>
      <c r="R26" s="11">
        <f>$B26</f>
        <v>22</v>
      </c>
      <c r="S26" s="6"/>
      <c r="T26" s="11"/>
      <c r="U26" s="11"/>
      <c r="V26" s="6"/>
      <c r="W26" s="11"/>
      <c r="X26" s="11"/>
      <c r="Z26" s="6"/>
      <c r="AA26" s="6"/>
      <c r="AB26" s="6"/>
      <c r="AC26" s="6"/>
      <c r="AD26" s="6">
        <f>$D26</f>
        <v>11</v>
      </c>
      <c r="AE26" s="6"/>
      <c r="AF26" s="6"/>
      <c r="AG26" s="6"/>
      <c r="AH26" s="6"/>
      <c r="AI26" s="6"/>
      <c r="AJ26" s="6"/>
    </row>
    <row r="27" spans="1:36" ht="15" customHeight="1" x14ac:dyDescent="0.3">
      <c r="A27" s="39">
        <v>122</v>
      </c>
      <c r="B27" s="39">
        <v>23</v>
      </c>
      <c r="C27" s="39">
        <v>6</v>
      </c>
      <c r="D27" s="39">
        <v>12</v>
      </c>
      <c r="E27" s="1">
        <v>1479</v>
      </c>
      <c r="F27" s="52">
        <v>3.321759259259259E-2</v>
      </c>
      <c r="G27" s="38" t="s">
        <v>417</v>
      </c>
      <c r="H27" s="38" t="s">
        <v>266</v>
      </c>
      <c r="I27" s="39" t="s">
        <v>397</v>
      </c>
      <c r="J27" s="39" t="s">
        <v>28</v>
      </c>
      <c r="K27" s="39">
        <v>3</v>
      </c>
      <c r="L27" s="39" t="s">
        <v>29</v>
      </c>
      <c r="N27" s="11"/>
      <c r="O27" s="6"/>
      <c r="P27" s="6"/>
      <c r="Q27" s="6"/>
      <c r="R27" s="6"/>
      <c r="S27" s="6"/>
      <c r="T27" s="11"/>
      <c r="U27" s="11">
        <f>$B27</f>
        <v>23</v>
      </c>
      <c r="V27" s="6"/>
      <c r="W27" s="11"/>
      <c r="X27" s="11"/>
      <c r="Z27" s="6"/>
      <c r="AA27" s="6"/>
      <c r="AB27" s="6"/>
      <c r="AC27" s="6"/>
      <c r="AD27" s="6"/>
      <c r="AE27" s="6"/>
      <c r="AF27" s="6"/>
      <c r="AG27" s="6">
        <f>$D27</f>
        <v>12</v>
      </c>
      <c r="AH27" s="6"/>
      <c r="AI27" s="6"/>
      <c r="AJ27" s="6"/>
    </row>
    <row r="28" spans="1:36" ht="15" customHeight="1" x14ac:dyDescent="0.3">
      <c r="A28" s="39">
        <v>125</v>
      </c>
      <c r="B28" s="39">
        <v>24</v>
      </c>
      <c r="C28" s="39">
        <v>6</v>
      </c>
      <c r="D28" s="39">
        <v>13</v>
      </c>
      <c r="E28" s="1">
        <v>1534</v>
      </c>
      <c r="F28" s="52">
        <v>3.3263888888888891E-2</v>
      </c>
      <c r="G28" s="38" t="s">
        <v>418</v>
      </c>
      <c r="H28" s="38" t="s">
        <v>419</v>
      </c>
      <c r="I28" s="39" t="s">
        <v>400</v>
      </c>
      <c r="J28" s="39" t="s">
        <v>25</v>
      </c>
      <c r="K28" s="39">
        <v>3</v>
      </c>
      <c r="L28" s="39" t="s">
        <v>29</v>
      </c>
      <c r="N28" s="6"/>
      <c r="O28" s="6"/>
      <c r="P28" s="6"/>
      <c r="Q28" s="6"/>
      <c r="R28" s="6"/>
      <c r="S28" s="6"/>
      <c r="T28" s="6"/>
      <c r="U28" s="11"/>
      <c r="V28" s="6"/>
      <c r="W28" s="6"/>
      <c r="X28" s="11">
        <f>$B28</f>
        <v>24</v>
      </c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>
        <f>$D28</f>
        <v>13</v>
      </c>
    </row>
    <row r="29" spans="1:36" ht="15" customHeight="1" x14ac:dyDescent="0.3">
      <c r="A29" s="39">
        <v>131</v>
      </c>
      <c r="B29" s="39">
        <v>25</v>
      </c>
      <c r="C29" s="39">
        <v>7</v>
      </c>
      <c r="D29" s="39">
        <v>14</v>
      </c>
      <c r="E29" s="1">
        <v>1988</v>
      </c>
      <c r="F29" s="52">
        <v>3.3773148148148149E-2</v>
      </c>
      <c r="G29" s="38" t="s">
        <v>355</v>
      </c>
      <c r="H29" s="38" t="s">
        <v>420</v>
      </c>
      <c r="I29" s="39" t="s">
        <v>400</v>
      </c>
      <c r="J29" s="39" t="s">
        <v>31</v>
      </c>
      <c r="K29" s="39">
        <v>3</v>
      </c>
      <c r="L29" s="39" t="s">
        <v>29</v>
      </c>
      <c r="N29" s="6"/>
      <c r="O29" s="11">
        <f>$B29</f>
        <v>25</v>
      </c>
      <c r="P29" s="6"/>
      <c r="Q29" s="6"/>
      <c r="R29" s="6"/>
      <c r="S29" s="6"/>
      <c r="T29" s="6"/>
      <c r="U29" s="11"/>
      <c r="V29" s="6"/>
      <c r="W29" s="6"/>
      <c r="X29" s="6"/>
      <c r="Z29" s="6"/>
      <c r="AA29" s="6">
        <f>$D29</f>
        <v>14</v>
      </c>
      <c r="AB29" s="6"/>
      <c r="AC29" s="6"/>
      <c r="AD29" s="6"/>
      <c r="AE29" s="6"/>
      <c r="AF29" s="6"/>
      <c r="AG29" s="6"/>
      <c r="AH29" s="6"/>
      <c r="AI29" s="6"/>
      <c r="AJ29" s="6"/>
    </row>
    <row r="30" spans="1:36" ht="15" customHeight="1" x14ac:dyDescent="0.3">
      <c r="A30" s="39">
        <v>132</v>
      </c>
      <c r="B30" s="39">
        <v>26</v>
      </c>
      <c r="C30" s="39"/>
      <c r="D30" s="39"/>
      <c r="E30" s="1">
        <v>1494</v>
      </c>
      <c r="F30" s="52">
        <v>3.380787037037037E-2</v>
      </c>
      <c r="G30" s="38" t="s">
        <v>359</v>
      </c>
      <c r="H30" s="38" t="s">
        <v>360</v>
      </c>
      <c r="I30" s="39" t="s">
        <v>59</v>
      </c>
      <c r="J30" s="39" t="s">
        <v>28</v>
      </c>
      <c r="K30" s="39">
        <v>3</v>
      </c>
      <c r="L30" s="39" t="s">
        <v>29</v>
      </c>
      <c r="N30" s="11"/>
      <c r="O30" s="11"/>
      <c r="P30" s="11"/>
      <c r="Q30" s="6"/>
      <c r="R30" s="6"/>
      <c r="S30" s="6"/>
      <c r="T30" s="6"/>
      <c r="U30" s="11">
        <f>$B30</f>
        <v>26</v>
      </c>
      <c r="V30" s="6"/>
      <c r="W30" s="11"/>
      <c r="X30" s="11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ht="15" customHeight="1" x14ac:dyDescent="0.3">
      <c r="A31" s="39">
        <v>133</v>
      </c>
      <c r="B31" s="39">
        <v>27</v>
      </c>
      <c r="C31" s="39">
        <v>7</v>
      </c>
      <c r="D31" s="39">
        <v>15</v>
      </c>
      <c r="E31" s="1">
        <v>1989</v>
      </c>
      <c r="F31" s="52">
        <v>3.3831018518518517E-2</v>
      </c>
      <c r="G31" s="38" t="s">
        <v>421</v>
      </c>
      <c r="H31" s="38" t="s">
        <v>211</v>
      </c>
      <c r="I31" s="39" t="s">
        <v>397</v>
      </c>
      <c r="J31" s="39" t="s">
        <v>31</v>
      </c>
      <c r="K31" s="39">
        <v>3</v>
      </c>
      <c r="L31" s="39" t="s">
        <v>29</v>
      </c>
      <c r="N31" s="11"/>
      <c r="O31" s="11">
        <f>$B31</f>
        <v>27</v>
      </c>
      <c r="P31" s="11"/>
      <c r="Q31" s="6"/>
      <c r="R31" s="6"/>
      <c r="S31" s="6"/>
      <c r="T31" s="6"/>
      <c r="U31" s="6"/>
      <c r="V31" s="6"/>
      <c r="W31" s="11"/>
      <c r="X31" s="11"/>
      <c r="Z31" s="6"/>
      <c r="AA31" s="6">
        <f>$D31</f>
        <v>15</v>
      </c>
      <c r="AB31" s="6"/>
      <c r="AC31" s="6"/>
      <c r="AD31" s="6"/>
      <c r="AE31" s="6"/>
      <c r="AF31" s="6"/>
      <c r="AG31" s="6"/>
      <c r="AH31" s="6"/>
      <c r="AI31" s="6"/>
      <c r="AJ31" s="6"/>
    </row>
    <row r="32" spans="1:36" ht="15" customHeight="1" x14ac:dyDescent="0.3">
      <c r="A32" s="39">
        <v>135</v>
      </c>
      <c r="B32" s="39">
        <v>28</v>
      </c>
      <c r="C32" s="39">
        <v>8</v>
      </c>
      <c r="D32" s="39">
        <v>16</v>
      </c>
      <c r="E32" s="1">
        <v>2046</v>
      </c>
      <c r="F32" s="52">
        <v>3.3842592592592591E-2</v>
      </c>
      <c r="G32" s="38" t="s">
        <v>422</v>
      </c>
      <c r="H32" s="38" t="s">
        <v>423</v>
      </c>
      <c r="I32" s="39" t="s">
        <v>397</v>
      </c>
      <c r="J32" s="39" t="s">
        <v>54</v>
      </c>
      <c r="K32" s="39">
        <v>3</v>
      </c>
      <c r="L32" s="39" t="s">
        <v>29</v>
      </c>
      <c r="N32" s="11"/>
      <c r="O32" s="11"/>
      <c r="P32" s="11"/>
      <c r="Q32" s="6"/>
      <c r="R32" s="11">
        <f>$B32</f>
        <v>28</v>
      </c>
      <c r="S32" s="6"/>
      <c r="T32" s="6"/>
      <c r="U32" s="11"/>
      <c r="V32" s="6"/>
      <c r="W32" s="11"/>
      <c r="X32" s="11"/>
      <c r="Z32" s="6"/>
      <c r="AA32" s="6"/>
      <c r="AB32" s="6"/>
      <c r="AC32" s="6"/>
      <c r="AD32" s="6">
        <f>$D32</f>
        <v>16</v>
      </c>
      <c r="AE32" s="6"/>
      <c r="AF32" s="6"/>
      <c r="AG32" s="6"/>
      <c r="AH32" s="6"/>
      <c r="AI32" s="6"/>
      <c r="AJ32" s="6"/>
    </row>
    <row r="33" spans="1:36" ht="15" customHeight="1" x14ac:dyDescent="0.3">
      <c r="A33" s="39">
        <v>138</v>
      </c>
      <c r="B33" s="39">
        <v>29</v>
      </c>
      <c r="C33" s="39"/>
      <c r="D33" s="39"/>
      <c r="E33" s="1">
        <v>1527</v>
      </c>
      <c r="F33" s="52">
        <v>3.3993055555555554E-2</v>
      </c>
      <c r="G33" s="38" t="s">
        <v>361</v>
      </c>
      <c r="H33" s="38" t="s">
        <v>72</v>
      </c>
      <c r="I33" s="39" t="s">
        <v>59</v>
      </c>
      <c r="J33" s="39" t="s">
        <v>25</v>
      </c>
      <c r="K33" s="39">
        <v>3</v>
      </c>
      <c r="L33" s="39" t="s">
        <v>29</v>
      </c>
      <c r="N33" s="6"/>
      <c r="O33" s="6"/>
      <c r="P33" s="6"/>
      <c r="Q33" s="6"/>
      <c r="R33" s="6"/>
      <c r="S33" s="6"/>
      <c r="T33" s="6"/>
      <c r="U33" s="6"/>
      <c r="V33" s="6"/>
      <c r="W33" s="6"/>
      <c r="X33" s="11">
        <f>$B33</f>
        <v>29</v>
      </c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ht="15" customHeight="1" x14ac:dyDescent="0.3">
      <c r="A34" s="39">
        <v>140</v>
      </c>
      <c r="B34" s="39">
        <v>30</v>
      </c>
      <c r="C34" s="39"/>
      <c r="D34" s="39"/>
      <c r="E34" s="1">
        <v>1924</v>
      </c>
      <c r="F34" s="52">
        <v>3.4074074074074076E-2</v>
      </c>
      <c r="G34" s="38" t="s">
        <v>362</v>
      </c>
      <c r="H34" s="38" t="s">
        <v>363</v>
      </c>
      <c r="I34" s="39" t="s">
        <v>59</v>
      </c>
      <c r="J34" s="39" t="s">
        <v>21</v>
      </c>
      <c r="K34" s="39">
        <v>3</v>
      </c>
      <c r="L34" s="39" t="s">
        <v>29</v>
      </c>
      <c r="N34" s="11"/>
      <c r="O34" s="11"/>
      <c r="P34" s="11"/>
      <c r="Q34" s="6"/>
      <c r="R34" s="6"/>
      <c r="S34" s="6"/>
      <c r="T34" s="6"/>
      <c r="U34" s="6"/>
      <c r="V34" s="11">
        <f>$B34</f>
        <v>30</v>
      </c>
      <c r="W34" s="11"/>
      <c r="X34" s="11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ht="15" customHeight="1" x14ac:dyDescent="0.3">
      <c r="A35" s="39">
        <v>143</v>
      </c>
      <c r="B35" s="39">
        <v>31</v>
      </c>
      <c r="C35" s="39"/>
      <c r="D35" s="39"/>
      <c r="E35" s="1">
        <v>1994</v>
      </c>
      <c r="F35" s="52">
        <v>3.4131944444444444E-2</v>
      </c>
      <c r="G35" s="38" t="s">
        <v>364</v>
      </c>
      <c r="H35" s="38" t="s">
        <v>365</v>
      </c>
      <c r="I35" s="39" t="s">
        <v>59</v>
      </c>
      <c r="J35" s="39" t="s">
        <v>31</v>
      </c>
      <c r="K35" s="39">
        <v>3</v>
      </c>
      <c r="L35" s="39" t="s">
        <v>29</v>
      </c>
      <c r="N35" s="11"/>
      <c r="O35" s="11">
        <f>$B35</f>
        <v>31</v>
      </c>
      <c r="P35" s="6"/>
      <c r="Q35" s="11"/>
      <c r="R35" s="6"/>
      <c r="S35" s="6"/>
      <c r="T35" s="6"/>
      <c r="U35" s="6"/>
      <c r="V35" s="6"/>
      <c r="W35" s="6"/>
      <c r="X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ht="15" customHeight="1" x14ac:dyDescent="0.3">
      <c r="A36" s="39">
        <v>145</v>
      </c>
      <c r="B36" s="39">
        <v>32</v>
      </c>
      <c r="C36" s="39">
        <v>9</v>
      </c>
      <c r="D36" s="39">
        <v>17</v>
      </c>
      <c r="E36" s="1">
        <v>2055</v>
      </c>
      <c r="F36" s="52">
        <v>3.4236111111111113E-2</v>
      </c>
      <c r="G36" s="38" t="s">
        <v>424</v>
      </c>
      <c r="H36" s="38" t="s">
        <v>425</v>
      </c>
      <c r="I36" s="39" t="s">
        <v>397</v>
      </c>
      <c r="J36" s="39" t="s">
        <v>54</v>
      </c>
      <c r="K36" s="39">
        <v>3</v>
      </c>
      <c r="L36" s="39" t="s">
        <v>29</v>
      </c>
      <c r="N36" s="11"/>
      <c r="O36" s="11"/>
      <c r="P36" s="11"/>
      <c r="Q36" s="6"/>
      <c r="R36" s="11">
        <f>$B36</f>
        <v>32</v>
      </c>
      <c r="S36" s="6"/>
      <c r="T36" s="6"/>
      <c r="U36" s="6"/>
      <c r="V36" s="6"/>
      <c r="W36" s="11"/>
      <c r="X36" s="11"/>
      <c r="Z36" s="6"/>
      <c r="AA36" s="6"/>
      <c r="AB36" s="6"/>
      <c r="AC36" s="6"/>
      <c r="AD36" s="6">
        <f>$D36</f>
        <v>17</v>
      </c>
      <c r="AE36" s="6"/>
      <c r="AF36" s="6"/>
      <c r="AG36" s="6"/>
      <c r="AH36" s="6"/>
      <c r="AI36" s="6"/>
      <c r="AJ36" s="6"/>
    </row>
    <row r="37" spans="1:36" ht="15" customHeight="1" x14ac:dyDescent="0.3">
      <c r="A37" s="39">
        <v>146</v>
      </c>
      <c r="B37" s="39">
        <v>33</v>
      </c>
      <c r="C37" s="39">
        <v>8</v>
      </c>
      <c r="D37" s="39">
        <v>18</v>
      </c>
      <c r="E37" s="1">
        <v>1833</v>
      </c>
      <c r="F37" s="52">
        <v>3.4270833333333334E-2</v>
      </c>
      <c r="G37" s="38" t="s">
        <v>426</v>
      </c>
      <c r="H37" s="38" t="s">
        <v>427</v>
      </c>
      <c r="I37" s="39" t="s">
        <v>400</v>
      </c>
      <c r="J37" s="39" t="s">
        <v>20</v>
      </c>
      <c r="K37" s="39">
        <v>3</v>
      </c>
      <c r="L37" s="39" t="s">
        <v>29</v>
      </c>
      <c r="N37" s="6"/>
      <c r="O37" s="6"/>
      <c r="P37" s="11">
        <f>$B37</f>
        <v>33</v>
      </c>
      <c r="Q37" s="6"/>
      <c r="R37" s="6"/>
      <c r="S37" s="6"/>
      <c r="T37" s="11"/>
      <c r="U37" s="11"/>
      <c r="V37" s="6"/>
      <c r="W37" s="11"/>
      <c r="X37" s="11"/>
      <c r="Z37" s="6"/>
      <c r="AA37" s="6"/>
      <c r="AB37" s="6">
        <f>$D37</f>
        <v>18</v>
      </c>
      <c r="AC37" s="6"/>
      <c r="AD37" s="6"/>
      <c r="AE37" s="6"/>
      <c r="AF37" s="6"/>
      <c r="AG37" s="6"/>
      <c r="AH37" s="6"/>
      <c r="AI37" s="6"/>
      <c r="AJ37" s="6"/>
    </row>
    <row r="38" spans="1:36" ht="15" customHeight="1" x14ac:dyDescent="0.3">
      <c r="A38" s="39">
        <v>147</v>
      </c>
      <c r="B38" s="39">
        <v>34</v>
      </c>
      <c r="C38" s="39"/>
      <c r="D38" s="39"/>
      <c r="E38" s="1">
        <v>1497</v>
      </c>
      <c r="F38" s="52">
        <v>3.4386574074074076E-2</v>
      </c>
      <c r="G38" s="38" t="s">
        <v>366</v>
      </c>
      <c r="H38" s="38" t="s">
        <v>367</v>
      </c>
      <c r="I38" s="39" t="s">
        <v>59</v>
      </c>
      <c r="J38" s="39" t="s">
        <v>28</v>
      </c>
      <c r="K38" s="39">
        <v>3</v>
      </c>
      <c r="L38" s="39" t="s">
        <v>29</v>
      </c>
      <c r="N38" s="11"/>
      <c r="O38" s="11"/>
      <c r="P38" s="11"/>
      <c r="Q38" s="6"/>
      <c r="R38" s="6"/>
      <c r="S38" s="6"/>
      <c r="T38" s="6"/>
      <c r="U38" s="11">
        <f>$B38</f>
        <v>34</v>
      </c>
      <c r="V38" s="6"/>
      <c r="W38" s="11"/>
      <c r="X38" s="11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ht="15" customHeight="1" x14ac:dyDescent="0.3">
      <c r="A39" s="39">
        <v>151</v>
      </c>
      <c r="B39" s="39">
        <v>35</v>
      </c>
      <c r="C39" s="39">
        <v>2</v>
      </c>
      <c r="D39" s="39">
        <v>19</v>
      </c>
      <c r="E39" s="1">
        <v>1517</v>
      </c>
      <c r="F39" s="52">
        <v>3.4965277777777776E-2</v>
      </c>
      <c r="G39" s="38" t="s">
        <v>428</v>
      </c>
      <c r="H39" s="38" t="s">
        <v>429</v>
      </c>
      <c r="I39" s="39" t="s">
        <v>404</v>
      </c>
      <c r="J39" s="39" t="s">
        <v>28</v>
      </c>
      <c r="K39" s="39">
        <v>3</v>
      </c>
      <c r="L39" s="39" t="s">
        <v>29</v>
      </c>
      <c r="N39" s="11"/>
      <c r="O39" s="11"/>
      <c r="P39" s="11"/>
      <c r="Q39" s="6"/>
      <c r="R39" s="6"/>
      <c r="S39" s="6"/>
      <c r="T39" s="6"/>
      <c r="U39" s="11">
        <f>$B39</f>
        <v>35</v>
      </c>
      <c r="V39" s="6"/>
      <c r="W39" s="11"/>
      <c r="X39" s="11"/>
      <c r="Z39" s="6"/>
      <c r="AA39" s="6"/>
      <c r="AB39" s="6"/>
      <c r="AC39" s="6"/>
      <c r="AD39" s="6"/>
      <c r="AE39" s="6"/>
      <c r="AF39" s="6"/>
      <c r="AG39" s="6">
        <f>$D39</f>
        <v>19</v>
      </c>
      <c r="AH39" s="6"/>
      <c r="AI39" s="6"/>
      <c r="AJ39" s="6"/>
    </row>
    <row r="40" spans="1:36" ht="15" customHeight="1" x14ac:dyDescent="0.3">
      <c r="A40" s="39">
        <v>152</v>
      </c>
      <c r="B40" s="39">
        <v>36</v>
      </c>
      <c r="C40" s="39"/>
      <c r="D40" s="39"/>
      <c r="E40" s="1">
        <v>1963</v>
      </c>
      <c r="F40" s="52">
        <v>3.5034722222222224E-2</v>
      </c>
      <c r="G40" s="38" t="s">
        <v>368</v>
      </c>
      <c r="H40" s="38" t="s">
        <v>369</v>
      </c>
      <c r="I40" s="39" t="s">
        <v>59</v>
      </c>
      <c r="J40" s="39" t="s">
        <v>31</v>
      </c>
      <c r="K40" s="39">
        <v>3</v>
      </c>
      <c r="L40" s="39" t="s">
        <v>29</v>
      </c>
      <c r="N40" s="6"/>
      <c r="O40" s="11">
        <f>$B40</f>
        <v>36</v>
      </c>
      <c r="P40" s="6"/>
      <c r="Q40" s="6"/>
      <c r="R40" s="6"/>
      <c r="S40" s="6"/>
      <c r="T40" s="11"/>
      <c r="U40" s="11"/>
      <c r="V40" s="11"/>
      <c r="W40" s="6"/>
      <c r="X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36" ht="15" customHeight="1" x14ac:dyDescent="0.3">
      <c r="A41" s="39">
        <v>153</v>
      </c>
      <c r="B41" s="39">
        <v>37</v>
      </c>
      <c r="C41" s="39">
        <v>3</v>
      </c>
      <c r="D41" s="39">
        <v>20</v>
      </c>
      <c r="E41" s="1">
        <v>1521</v>
      </c>
      <c r="F41" s="52">
        <v>3.5057870370370371E-2</v>
      </c>
      <c r="G41" s="38" t="s">
        <v>430</v>
      </c>
      <c r="H41" s="38" t="s">
        <v>431</v>
      </c>
      <c r="I41" s="39" t="s">
        <v>404</v>
      </c>
      <c r="J41" s="39" t="s">
        <v>28</v>
      </c>
      <c r="K41" s="39">
        <v>3</v>
      </c>
      <c r="L41" s="39" t="s">
        <v>29</v>
      </c>
      <c r="N41" s="6"/>
      <c r="O41" s="6"/>
      <c r="P41" s="6"/>
      <c r="Q41" s="6"/>
      <c r="R41" s="6"/>
      <c r="S41" s="6"/>
      <c r="T41" s="6"/>
      <c r="U41" s="11">
        <f>$B41</f>
        <v>37</v>
      </c>
      <c r="V41" s="11"/>
      <c r="W41" s="11"/>
      <c r="X41" s="11"/>
      <c r="Z41" s="6"/>
      <c r="AA41" s="6"/>
      <c r="AB41" s="6"/>
      <c r="AC41" s="6"/>
      <c r="AD41" s="6"/>
      <c r="AE41" s="6"/>
      <c r="AF41" s="6"/>
      <c r="AG41" s="6">
        <f>$D41</f>
        <v>20</v>
      </c>
      <c r="AH41" s="6"/>
      <c r="AI41" s="6"/>
      <c r="AJ41" s="6"/>
    </row>
    <row r="42" spans="1:36" ht="15" customHeight="1" x14ac:dyDescent="0.3">
      <c r="A42" s="39">
        <v>157</v>
      </c>
      <c r="B42" s="39">
        <v>38</v>
      </c>
      <c r="C42" s="39">
        <v>10</v>
      </c>
      <c r="D42" s="39">
        <v>21</v>
      </c>
      <c r="E42" s="1">
        <v>1839</v>
      </c>
      <c r="F42" s="52">
        <v>3.5300925925925923E-2</v>
      </c>
      <c r="G42" s="38" t="s">
        <v>366</v>
      </c>
      <c r="H42" s="38" t="s">
        <v>432</v>
      </c>
      <c r="I42" s="39" t="s">
        <v>397</v>
      </c>
      <c r="J42" s="39" t="s">
        <v>20</v>
      </c>
      <c r="K42" s="39">
        <v>3</v>
      </c>
      <c r="L42" s="39" t="s">
        <v>29</v>
      </c>
      <c r="N42" s="11"/>
      <c r="O42" s="11"/>
      <c r="P42" s="11">
        <f>$B42</f>
        <v>38</v>
      </c>
      <c r="Q42" s="6"/>
      <c r="R42" s="6"/>
      <c r="S42" s="6"/>
      <c r="T42" s="6"/>
      <c r="U42" s="6"/>
      <c r="V42" s="11"/>
      <c r="W42" s="11"/>
      <c r="X42" s="11"/>
      <c r="Z42" s="6"/>
      <c r="AA42" s="6"/>
      <c r="AB42" s="6">
        <f>$D42</f>
        <v>21</v>
      </c>
      <c r="AC42" s="6"/>
      <c r="AD42" s="6"/>
      <c r="AE42" s="6"/>
      <c r="AF42" s="6"/>
      <c r="AG42" s="6"/>
      <c r="AH42" s="6"/>
      <c r="AI42" s="6"/>
      <c r="AJ42" s="6"/>
    </row>
    <row r="43" spans="1:36" ht="15" customHeight="1" x14ac:dyDescent="0.3">
      <c r="A43" s="39">
        <v>159</v>
      </c>
      <c r="B43" s="39">
        <v>39</v>
      </c>
      <c r="C43" s="39"/>
      <c r="D43" s="39"/>
      <c r="E43" s="1">
        <v>1460</v>
      </c>
      <c r="F43" s="52">
        <v>3.5428240740740739E-2</v>
      </c>
      <c r="G43" s="38" t="s">
        <v>370</v>
      </c>
      <c r="H43" s="38" t="s">
        <v>371</v>
      </c>
      <c r="I43" s="39" t="s">
        <v>59</v>
      </c>
      <c r="J43" s="39" t="s">
        <v>28</v>
      </c>
      <c r="K43" s="39">
        <v>3</v>
      </c>
      <c r="L43" s="39" t="s">
        <v>29</v>
      </c>
      <c r="N43" s="6"/>
      <c r="O43" s="6"/>
      <c r="P43" s="6"/>
      <c r="Q43" s="6"/>
      <c r="R43" s="6"/>
      <c r="S43" s="6"/>
      <c r="T43" s="6"/>
      <c r="U43" s="11">
        <f>$B43</f>
        <v>39</v>
      </c>
      <c r="V43" s="6"/>
      <c r="W43" s="11"/>
      <c r="X43" s="11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36" ht="15" customHeight="1" x14ac:dyDescent="0.3">
      <c r="A44" s="39">
        <v>161</v>
      </c>
      <c r="B44" s="39">
        <v>40</v>
      </c>
      <c r="C44" s="39"/>
      <c r="D44" s="39"/>
      <c r="E44" s="1">
        <v>2000</v>
      </c>
      <c r="F44" s="52">
        <v>3.5578703703703703E-2</v>
      </c>
      <c r="G44" s="38" t="s">
        <v>372</v>
      </c>
      <c r="H44" s="38" t="s">
        <v>373</v>
      </c>
      <c r="I44" s="39" t="s">
        <v>59</v>
      </c>
      <c r="J44" s="39" t="s">
        <v>31</v>
      </c>
      <c r="K44" s="39">
        <v>3</v>
      </c>
      <c r="L44" s="39" t="s">
        <v>29</v>
      </c>
      <c r="N44" s="6"/>
      <c r="O44" s="11">
        <f>$B44</f>
        <v>40</v>
      </c>
      <c r="P44" s="6"/>
      <c r="Q44" s="6"/>
      <c r="R44" s="6"/>
      <c r="S44" s="6"/>
      <c r="T44" s="11"/>
      <c r="U44" s="11"/>
      <c r="V44" s="6"/>
      <c r="W44" s="6"/>
      <c r="X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36" ht="15" customHeight="1" x14ac:dyDescent="0.3">
      <c r="A45" s="39">
        <v>162</v>
      </c>
      <c r="B45" s="39">
        <v>41</v>
      </c>
      <c r="C45" s="39">
        <v>11</v>
      </c>
      <c r="D45" s="39">
        <v>22</v>
      </c>
      <c r="E45" s="1">
        <v>1513</v>
      </c>
      <c r="F45" s="52">
        <v>3.5613425925925923E-2</v>
      </c>
      <c r="G45" s="38" t="s">
        <v>433</v>
      </c>
      <c r="H45" s="38" t="s">
        <v>328</v>
      </c>
      <c r="I45" s="39" t="s">
        <v>397</v>
      </c>
      <c r="J45" s="39" t="s">
        <v>28</v>
      </c>
      <c r="K45" s="39">
        <v>3</v>
      </c>
      <c r="L45" s="39" t="s">
        <v>29</v>
      </c>
      <c r="N45" s="11"/>
      <c r="O45" s="6"/>
      <c r="P45" s="6"/>
      <c r="Q45" s="11"/>
      <c r="R45" s="6"/>
      <c r="S45" s="6"/>
      <c r="T45" s="11"/>
      <c r="U45" s="11">
        <f>$B45</f>
        <v>41</v>
      </c>
      <c r="V45" s="11"/>
      <c r="W45" s="6"/>
      <c r="X45" s="6"/>
      <c r="Z45" s="6"/>
      <c r="AA45" s="6"/>
      <c r="AB45" s="6"/>
      <c r="AC45" s="6"/>
      <c r="AD45" s="6"/>
      <c r="AE45" s="6"/>
      <c r="AF45" s="6"/>
      <c r="AG45" s="6">
        <f>$D45</f>
        <v>22</v>
      </c>
      <c r="AH45" s="6"/>
      <c r="AI45" s="6"/>
      <c r="AJ45" s="6"/>
    </row>
    <row r="46" spans="1:36" ht="15" customHeight="1" x14ac:dyDescent="0.3">
      <c r="A46" s="39">
        <v>164</v>
      </c>
      <c r="B46" s="39">
        <v>42</v>
      </c>
      <c r="C46" s="39">
        <v>12</v>
      </c>
      <c r="D46" s="39">
        <v>23</v>
      </c>
      <c r="E46" s="1">
        <v>1974</v>
      </c>
      <c r="F46" s="52">
        <v>3.5671296296296298E-2</v>
      </c>
      <c r="G46" s="38" t="s">
        <v>434</v>
      </c>
      <c r="H46" s="38" t="s">
        <v>435</v>
      </c>
      <c r="I46" s="39" t="s">
        <v>397</v>
      </c>
      <c r="J46" s="39" t="s">
        <v>31</v>
      </c>
      <c r="K46" s="39">
        <v>3</v>
      </c>
      <c r="L46" s="39" t="s">
        <v>29</v>
      </c>
      <c r="N46" s="11"/>
      <c r="O46" s="11">
        <f>$B46</f>
        <v>42</v>
      </c>
      <c r="P46" s="11"/>
      <c r="Q46" s="6"/>
      <c r="R46" s="6"/>
      <c r="S46" s="6"/>
      <c r="T46" s="6"/>
      <c r="U46" s="6"/>
      <c r="V46" s="6"/>
      <c r="W46" s="11"/>
      <c r="X46" s="11"/>
      <c r="Z46" s="6"/>
      <c r="AA46" s="6">
        <f>$D46</f>
        <v>23</v>
      </c>
      <c r="AB46" s="6"/>
      <c r="AC46" s="6"/>
      <c r="AD46" s="6"/>
      <c r="AE46" s="6"/>
      <c r="AF46" s="6"/>
      <c r="AG46" s="6"/>
      <c r="AH46" s="6"/>
      <c r="AI46" s="6"/>
      <c r="AJ46" s="6"/>
    </row>
    <row r="47" spans="1:36" ht="15" customHeight="1" x14ac:dyDescent="0.3">
      <c r="A47" s="39">
        <v>165</v>
      </c>
      <c r="B47" s="39">
        <v>43</v>
      </c>
      <c r="C47" s="39">
        <v>13</v>
      </c>
      <c r="D47" s="39">
        <v>24</v>
      </c>
      <c r="E47" s="1">
        <v>1980</v>
      </c>
      <c r="F47" s="52">
        <v>3.5682870370370372E-2</v>
      </c>
      <c r="G47" s="38" t="s">
        <v>436</v>
      </c>
      <c r="H47" s="38" t="s">
        <v>437</v>
      </c>
      <c r="I47" s="39" t="s">
        <v>397</v>
      </c>
      <c r="J47" s="39" t="s">
        <v>31</v>
      </c>
      <c r="K47" s="39">
        <v>3</v>
      </c>
      <c r="L47" s="39" t="s">
        <v>29</v>
      </c>
      <c r="N47" s="11"/>
      <c r="O47" s="11">
        <f>$B47</f>
        <v>43</v>
      </c>
      <c r="P47" s="11"/>
      <c r="Q47" s="6"/>
      <c r="R47" s="6"/>
      <c r="S47" s="6"/>
      <c r="T47" s="11"/>
      <c r="U47" s="6"/>
      <c r="V47" s="6"/>
      <c r="W47" s="11"/>
      <c r="X47" s="11"/>
      <c r="Z47" s="6"/>
      <c r="AA47" s="6">
        <f>$D47</f>
        <v>24</v>
      </c>
      <c r="AB47" s="6"/>
      <c r="AC47" s="6"/>
      <c r="AD47" s="6"/>
      <c r="AE47" s="6"/>
      <c r="AF47" s="6"/>
      <c r="AG47" s="6"/>
      <c r="AH47" s="6"/>
      <c r="AI47" s="6"/>
      <c r="AJ47" s="6"/>
    </row>
    <row r="48" spans="1:36" ht="15" customHeight="1" x14ac:dyDescent="0.3">
      <c r="A48" s="39">
        <v>167</v>
      </c>
      <c r="B48" s="39">
        <v>44</v>
      </c>
      <c r="C48" s="39">
        <v>14</v>
      </c>
      <c r="D48" s="39">
        <v>25</v>
      </c>
      <c r="E48" s="1">
        <v>1981</v>
      </c>
      <c r="F48" s="52">
        <v>3.5752314814814813E-2</v>
      </c>
      <c r="G48" s="38" t="s">
        <v>355</v>
      </c>
      <c r="H48" s="38" t="s">
        <v>438</v>
      </c>
      <c r="I48" s="39" t="s">
        <v>397</v>
      </c>
      <c r="J48" s="39" t="s">
        <v>31</v>
      </c>
      <c r="K48" s="39">
        <v>3</v>
      </c>
      <c r="L48" s="39" t="s">
        <v>29</v>
      </c>
      <c r="N48" s="11"/>
      <c r="O48" s="11">
        <f>$B48</f>
        <v>44</v>
      </c>
      <c r="P48" s="6"/>
      <c r="Q48" s="11"/>
      <c r="R48" s="11"/>
      <c r="S48" s="11"/>
      <c r="T48" s="6"/>
      <c r="U48" s="6"/>
      <c r="V48" s="11"/>
      <c r="W48" s="11"/>
      <c r="X48" s="11"/>
      <c r="Z48" s="6"/>
      <c r="AA48" s="6">
        <f>$D48</f>
        <v>25</v>
      </c>
      <c r="AB48" s="6"/>
      <c r="AC48" s="6"/>
      <c r="AD48" s="6"/>
      <c r="AE48" s="6"/>
      <c r="AF48" s="6"/>
      <c r="AG48" s="6"/>
      <c r="AH48" s="6"/>
      <c r="AI48" s="6"/>
      <c r="AJ48" s="6"/>
    </row>
    <row r="49" spans="1:36" ht="15" customHeight="1" x14ac:dyDescent="0.3">
      <c r="A49" s="39">
        <v>170</v>
      </c>
      <c r="B49" s="39">
        <v>45</v>
      </c>
      <c r="C49" s="39">
        <v>15</v>
      </c>
      <c r="D49" s="39">
        <v>26</v>
      </c>
      <c r="E49" s="1">
        <v>2053</v>
      </c>
      <c r="F49" s="52">
        <v>3.6064814814814813E-2</v>
      </c>
      <c r="G49" s="38" t="s">
        <v>439</v>
      </c>
      <c r="H49" s="38" t="s">
        <v>440</v>
      </c>
      <c r="I49" s="39" t="s">
        <v>397</v>
      </c>
      <c r="J49" s="39" t="s">
        <v>54</v>
      </c>
      <c r="K49" s="39">
        <v>3</v>
      </c>
      <c r="L49" s="39" t="s">
        <v>29</v>
      </c>
      <c r="N49" s="11"/>
      <c r="O49" s="11"/>
      <c r="P49" s="11"/>
      <c r="Q49" s="6"/>
      <c r="R49" s="11">
        <f>$B49</f>
        <v>45</v>
      </c>
      <c r="S49" s="6"/>
      <c r="T49" s="6"/>
      <c r="U49" s="6"/>
      <c r="V49" s="6"/>
      <c r="W49" s="11"/>
      <c r="X49" s="11"/>
      <c r="Z49" s="6"/>
      <c r="AA49" s="6"/>
      <c r="AB49" s="6"/>
      <c r="AC49" s="6"/>
      <c r="AD49" s="6">
        <f>$D49</f>
        <v>26</v>
      </c>
      <c r="AE49" s="6"/>
      <c r="AF49" s="6"/>
      <c r="AG49" s="6"/>
      <c r="AH49" s="6"/>
      <c r="AI49" s="6"/>
      <c r="AJ49" s="6"/>
    </row>
    <row r="50" spans="1:36" ht="15" customHeight="1" x14ac:dyDescent="0.3">
      <c r="A50" s="39">
        <v>171</v>
      </c>
      <c r="B50" s="39">
        <v>46</v>
      </c>
      <c r="C50" s="39"/>
      <c r="D50" s="39"/>
      <c r="E50" s="1">
        <v>1498</v>
      </c>
      <c r="F50" s="52">
        <v>3.6087962962962961E-2</v>
      </c>
      <c r="G50" s="38" t="s">
        <v>341</v>
      </c>
      <c r="H50" s="38" t="s">
        <v>374</v>
      </c>
      <c r="I50" s="39" t="s">
        <v>59</v>
      </c>
      <c r="J50" s="39" t="s">
        <v>28</v>
      </c>
      <c r="K50" s="39">
        <v>3</v>
      </c>
      <c r="L50" s="39" t="s">
        <v>29</v>
      </c>
      <c r="N50" s="6"/>
      <c r="O50" s="6"/>
      <c r="P50" s="6"/>
      <c r="Q50" s="6"/>
      <c r="R50" s="6"/>
      <c r="S50" s="6"/>
      <c r="T50" s="11"/>
      <c r="U50" s="11">
        <f>$B50</f>
        <v>46</v>
      </c>
      <c r="V50" s="6"/>
      <c r="W50" s="11"/>
      <c r="X50" s="11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ht="15" customHeight="1" x14ac:dyDescent="0.3">
      <c r="A51" s="39">
        <v>172</v>
      </c>
      <c r="B51" s="39">
        <v>47</v>
      </c>
      <c r="C51" s="39">
        <v>16</v>
      </c>
      <c r="D51" s="39">
        <v>27</v>
      </c>
      <c r="E51" s="1">
        <v>1903</v>
      </c>
      <c r="F51" s="52">
        <v>3.6284722222222225E-2</v>
      </c>
      <c r="G51" s="38" t="s">
        <v>385</v>
      </c>
      <c r="H51" s="38" t="s">
        <v>543</v>
      </c>
      <c r="I51" s="39" t="s">
        <v>397</v>
      </c>
      <c r="J51" s="56" t="s">
        <v>22</v>
      </c>
      <c r="K51" s="56">
        <v>3</v>
      </c>
      <c r="L51" s="56" t="s">
        <v>29</v>
      </c>
      <c r="N51" s="6"/>
      <c r="O51" s="6"/>
      <c r="P51" s="6"/>
      <c r="Q51" s="6">
        <f>$B51</f>
        <v>47</v>
      </c>
      <c r="R51" s="6"/>
      <c r="S51" s="6"/>
      <c r="T51" s="6"/>
      <c r="U51" s="6"/>
      <c r="V51" s="6"/>
      <c r="W51" s="6"/>
      <c r="X51" s="6"/>
      <c r="Z51" s="6"/>
      <c r="AA51" s="6"/>
      <c r="AB51" s="6"/>
      <c r="AC51" s="6">
        <f>$D51</f>
        <v>27</v>
      </c>
      <c r="AD51" s="6"/>
      <c r="AE51" s="6"/>
      <c r="AF51" s="6"/>
      <c r="AG51" s="6"/>
      <c r="AH51" s="6"/>
      <c r="AI51" s="6"/>
      <c r="AJ51" s="6"/>
    </row>
    <row r="52" spans="1:36" ht="15" customHeight="1" x14ac:dyDescent="0.3">
      <c r="A52" s="39">
        <v>174</v>
      </c>
      <c r="B52" s="39">
        <v>48</v>
      </c>
      <c r="C52" s="39">
        <v>9</v>
      </c>
      <c r="D52" s="39">
        <v>28</v>
      </c>
      <c r="E52" s="1">
        <v>1507</v>
      </c>
      <c r="F52" s="52">
        <v>3.636574074074074E-2</v>
      </c>
      <c r="G52" s="38" t="s">
        <v>441</v>
      </c>
      <c r="H52" s="38" t="s">
        <v>442</v>
      </c>
      <c r="I52" s="39" t="s">
        <v>400</v>
      </c>
      <c r="J52" s="39" t="s">
        <v>28</v>
      </c>
      <c r="K52" s="39">
        <v>3</v>
      </c>
      <c r="L52" s="39" t="s">
        <v>29</v>
      </c>
      <c r="N52" s="6"/>
      <c r="O52" s="6"/>
      <c r="P52" s="6"/>
      <c r="Q52" s="6"/>
      <c r="R52" s="6"/>
      <c r="S52" s="6"/>
      <c r="T52" s="11"/>
      <c r="U52" s="11">
        <f>$B52</f>
        <v>48</v>
      </c>
      <c r="V52" s="6"/>
      <c r="W52" s="6"/>
      <c r="X52" s="6"/>
      <c r="Z52" s="6"/>
      <c r="AA52" s="6"/>
      <c r="AB52" s="6"/>
      <c r="AC52" s="6"/>
      <c r="AD52" s="6"/>
      <c r="AE52" s="6"/>
      <c r="AF52" s="6"/>
      <c r="AG52" s="6">
        <f>$D52</f>
        <v>28</v>
      </c>
      <c r="AH52" s="6"/>
      <c r="AI52" s="6"/>
      <c r="AJ52" s="6"/>
    </row>
    <row r="53" spans="1:36" ht="15" customHeight="1" x14ac:dyDescent="0.3">
      <c r="A53" s="39">
        <v>175</v>
      </c>
      <c r="B53" s="39">
        <v>49</v>
      </c>
      <c r="C53" s="39">
        <v>17</v>
      </c>
      <c r="D53" s="39">
        <v>29</v>
      </c>
      <c r="E53" s="1">
        <v>1971</v>
      </c>
      <c r="F53" s="52">
        <v>3.6469907407407409E-2</v>
      </c>
      <c r="G53" s="38" t="s">
        <v>443</v>
      </c>
      <c r="H53" s="38" t="s">
        <v>444</v>
      </c>
      <c r="I53" s="39" t="s">
        <v>397</v>
      </c>
      <c r="J53" s="39" t="s">
        <v>31</v>
      </c>
      <c r="K53" s="39">
        <v>3</v>
      </c>
      <c r="L53" s="39" t="s">
        <v>29</v>
      </c>
      <c r="N53" s="11"/>
      <c r="O53" s="11">
        <f>$B53</f>
        <v>49</v>
      </c>
      <c r="P53" s="11"/>
      <c r="Q53" s="6"/>
      <c r="R53" s="11"/>
      <c r="S53" s="11"/>
      <c r="T53" s="11"/>
      <c r="U53" s="6"/>
      <c r="V53" s="6"/>
      <c r="W53" s="11"/>
      <c r="X53" s="11"/>
      <c r="Z53" s="6"/>
      <c r="AA53" s="6">
        <f>$D53</f>
        <v>29</v>
      </c>
      <c r="AB53" s="6"/>
      <c r="AC53" s="6"/>
      <c r="AD53" s="6"/>
      <c r="AE53" s="6"/>
      <c r="AF53" s="6"/>
      <c r="AG53" s="6"/>
      <c r="AH53" s="6"/>
      <c r="AI53" s="6"/>
      <c r="AJ53" s="6"/>
    </row>
    <row r="54" spans="1:36" ht="15" customHeight="1" x14ac:dyDescent="0.3">
      <c r="A54" s="39">
        <v>180</v>
      </c>
      <c r="B54" s="39">
        <v>50</v>
      </c>
      <c r="C54" s="39">
        <v>10</v>
      </c>
      <c r="D54" s="39">
        <v>30</v>
      </c>
      <c r="E54" s="1">
        <v>1538</v>
      </c>
      <c r="F54" s="52">
        <v>3.6759259259259262E-2</v>
      </c>
      <c r="G54" s="38" t="s">
        <v>445</v>
      </c>
      <c r="H54" s="38" t="s">
        <v>167</v>
      </c>
      <c r="I54" s="39" t="s">
        <v>400</v>
      </c>
      <c r="J54" s="39" t="s">
        <v>25</v>
      </c>
      <c r="K54" s="39">
        <v>3</v>
      </c>
      <c r="L54" s="39" t="s">
        <v>29</v>
      </c>
      <c r="N54" s="11"/>
      <c r="O54" s="11"/>
      <c r="P54" s="11"/>
      <c r="Q54" s="6"/>
      <c r="R54" s="6"/>
      <c r="S54" s="6"/>
      <c r="T54" s="6"/>
      <c r="U54" s="6"/>
      <c r="V54" s="6"/>
      <c r="W54" s="11"/>
      <c r="X54" s="11">
        <f>$B54</f>
        <v>50</v>
      </c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>
        <f>$D54</f>
        <v>30</v>
      </c>
    </row>
    <row r="55" spans="1:36" ht="15" customHeight="1" x14ac:dyDescent="0.3">
      <c r="A55" s="39">
        <v>182</v>
      </c>
      <c r="B55" s="39">
        <v>51</v>
      </c>
      <c r="C55" s="39">
        <v>4</v>
      </c>
      <c r="D55" s="39">
        <v>31</v>
      </c>
      <c r="E55" s="1">
        <v>1846</v>
      </c>
      <c r="F55" s="52">
        <v>3.6921296296296299E-2</v>
      </c>
      <c r="G55" s="38" t="s">
        <v>446</v>
      </c>
      <c r="H55" s="38" t="s">
        <v>447</v>
      </c>
      <c r="I55" s="39" t="s">
        <v>404</v>
      </c>
      <c r="J55" s="39" t="s">
        <v>20</v>
      </c>
      <c r="K55" s="39">
        <v>3</v>
      </c>
      <c r="L55" s="39" t="s">
        <v>29</v>
      </c>
      <c r="N55" s="6"/>
      <c r="O55" s="6"/>
      <c r="P55" s="11">
        <f>$B55</f>
        <v>51</v>
      </c>
      <c r="Q55" s="6"/>
      <c r="R55" s="6"/>
      <c r="S55" s="6"/>
      <c r="T55" s="11"/>
      <c r="U55" s="6"/>
      <c r="V55" s="6"/>
      <c r="W55" s="11"/>
      <c r="X55" s="11"/>
      <c r="Z55" s="6"/>
      <c r="AA55" s="6"/>
      <c r="AB55" s="6">
        <f>$D55</f>
        <v>31</v>
      </c>
      <c r="AC55" s="6"/>
      <c r="AD55" s="6"/>
      <c r="AE55" s="6"/>
      <c r="AF55" s="6"/>
      <c r="AG55" s="6"/>
      <c r="AH55" s="6"/>
      <c r="AI55" s="6"/>
      <c r="AJ55" s="6"/>
    </row>
    <row r="56" spans="1:36" ht="15" customHeight="1" x14ac:dyDescent="0.3">
      <c r="A56" s="39">
        <v>183</v>
      </c>
      <c r="B56" s="39">
        <v>52</v>
      </c>
      <c r="C56" s="39"/>
      <c r="D56" s="39"/>
      <c r="E56" s="1">
        <v>1491</v>
      </c>
      <c r="F56" s="52">
        <v>3.6932870370370373E-2</v>
      </c>
      <c r="G56" s="38" t="s">
        <v>353</v>
      </c>
      <c r="H56" s="38" t="s">
        <v>375</v>
      </c>
      <c r="I56" s="39" t="s">
        <v>59</v>
      </c>
      <c r="J56" s="39" t="s">
        <v>28</v>
      </c>
      <c r="K56" s="39">
        <v>3</v>
      </c>
      <c r="L56" s="39" t="s">
        <v>29</v>
      </c>
      <c r="N56" s="6"/>
      <c r="O56" s="6"/>
      <c r="P56" s="6"/>
      <c r="Q56" s="6"/>
      <c r="R56" s="6"/>
      <c r="S56" s="6"/>
      <c r="T56" s="6"/>
      <c r="U56" s="11">
        <f>$B56</f>
        <v>52</v>
      </c>
      <c r="V56" s="6"/>
      <c r="W56" s="6"/>
      <c r="X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ht="15" customHeight="1" x14ac:dyDescent="0.3">
      <c r="A57" s="39">
        <v>184</v>
      </c>
      <c r="B57" s="39">
        <v>53</v>
      </c>
      <c r="C57" s="39">
        <v>1</v>
      </c>
      <c r="D57" s="39">
        <v>32</v>
      </c>
      <c r="E57" s="1">
        <v>1785</v>
      </c>
      <c r="F57" s="52">
        <v>3.7025462962962961E-2</v>
      </c>
      <c r="G57" s="38" t="s">
        <v>448</v>
      </c>
      <c r="H57" s="38" t="s">
        <v>449</v>
      </c>
      <c r="I57" s="39" t="s">
        <v>450</v>
      </c>
      <c r="J57" s="39" t="s">
        <v>23</v>
      </c>
      <c r="K57" s="39">
        <v>3</v>
      </c>
      <c r="L57" s="39" t="s">
        <v>29</v>
      </c>
      <c r="N57" s="6"/>
      <c r="O57" s="6"/>
      <c r="P57" s="6"/>
      <c r="Q57" s="6"/>
      <c r="R57" s="6"/>
      <c r="S57" s="6"/>
      <c r="T57" s="11">
        <f>$B57</f>
        <v>53</v>
      </c>
      <c r="U57" s="11"/>
      <c r="V57" s="6"/>
      <c r="W57" s="11"/>
      <c r="X57" s="11"/>
      <c r="Z57" s="6"/>
      <c r="AA57" s="6"/>
      <c r="AB57" s="6"/>
      <c r="AC57" s="6"/>
      <c r="AD57" s="6"/>
      <c r="AE57" s="6"/>
      <c r="AF57" s="6">
        <f>$D57</f>
        <v>32</v>
      </c>
      <c r="AG57" s="6"/>
      <c r="AH57" s="6"/>
      <c r="AI57" s="6"/>
      <c r="AJ57" s="6"/>
    </row>
    <row r="58" spans="1:36" ht="15" customHeight="1" x14ac:dyDescent="0.3">
      <c r="A58" s="39">
        <v>188</v>
      </c>
      <c r="B58" s="39">
        <v>54</v>
      </c>
      <c r="C58" s="39"/>
      <c r="D58" s="39"/>
      <c r="E58" s="1">
        <v>1543</v>
      </c>
      <c r="F58" s="52">
        <v>3.7511574074074072E-2</v>
      </c>
      <c r="G58" s="38" t="s">
        <v>376</v>
      </c>
      <c r="H58" s="38" t="s">
        <v>275</v>
      </c>
      <c r="I58" s="39" t="s">
        <v>59</v>
      </c>
      <c r="J58" s="39" t="s">
        <v>25</v>
      </c>
      <c r="K58" s="39">
        <v>3</v>
      </c>
      <c r="L58" s="39" t="s">
        <v>29</v>
      </c>
      <c r="N58" s="11"/>
      <c r="O58" s="11"/>
      <c r="P58" s="11"/>
      <c r="Q58" s="11"/>
      <c r="R58" s="6"/>
      <c r="S58" s="6"/>
      <c r="T58" s="6"/>
      <c r="U58" s="6"/>
      <c r="V58" s="6"/>
      <c r="W58" s="11"/>
      <c r="X58" s="11">
        <f>$B58</f>
        <v>54</v>
      </c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ht="15" customHeight="1" x14ac:dyDescent="0.3">
      <c r="A59" s="39">
        <v>194</v>
      </c>
      <c r="B59" s="39">
        <v>55</v>
      </c>
      <c r="C59" s="39">
        <v>18</v>
      </c>
      <c r="D59" s="39">
        <v>33</v>
      </c>
      <c r="E59" s="1">
        <v>2054</v>
      </c>
      <c r="F59" s="52">
        <v>3.7928240740740742E-2</v>
      </c>
      <c r="G59" s="38" t="s">
        <v>368</v>
      </c>
      <c r="H59" s="38" t="s">
        <v>451</v>
      </c>
      <c r="I59" s="39" t="s">
        <v>397</v>
      </c>
      <c r="J59" s="39" t="s">
        <v>54</v>
      </c>
      <c r="K59" s="39">
        <v>3</v>
      </c>
      <c r="L59" s="39" t="s">
        <v>29</v>
      </c>
      <c r="N59" s="11"/>
      <c r="O59" s="11"/>
      <c r="P59" s="11"/>
      <c r="Q59" s="6"/>
      <c r="R59" s="11">
        <f>$B59</f>
        <v>55</v>
      </c>
      <c r="S59" s="6"/>
      <c r="T59" s="11"/>
      <c r="U59" s="6"/>
      <c r="V59" s="6"/>
      <c r="W59" s="11"/>
      <c r="X59" s="11"/>
      <c r="Z59" s="6"/>
      <c r="AA59" s="6"/>
      <c r="AB59" s="6"/>
      <c r="AC59" s="6"/>
      <c r="AD59" s="6">
        <f>$D59</f>
        <v>33</v>
      </c>
      <c r="AE59" s="6"/>
      <c r="AF59" s="6"/>
      <c r="AG59" s="6"/>
      <c r="AH59" s="6"/>
      <c r="AI59" s="6"/>
      <c r="AJ59" s="6"/>
    </row>
    <row r="60" spans="1:36" ht="15" customHeight="1" x14ac:dyDescent="0.3">
      <c r="A60" s="39">
        <v>196</v>
      </c>
      <c r="B60" s="39">
        <v>56</v>
      </c>
      <c r="C60" s="39">
        <v>11</v>
      </c>
      <c r="D60" s="39">
        <v>34</v>
      </c>
      <c r="E60" s="1">
        <v>1983</v>
      </c>
      <c r="F60" s="52">
        <v>3.8101851851851852E-2</v>
      </c>
      <c r="G60" s="38" t="s">
        <v>361</v>
      </c>
      <c r="H60" s="38" t="s">
        <v>452</v>
      </c>
      <c r="I60" s="39" t="s">
        <v>400</v>
      </c>
      <c r="J60" s="39" t="s">
        <v>31</v>
      </c>
      <c r="K60" s="39">
        <v>3</v>
      </c>
      <c r="L60" s="39" t="s">
        <v>29</v>
      </c>
      <c r="N60" s="11"/>
      <c r="O60" s="11">
        <f>$B60</f>
        <v>56</v>
      </c>
      <c r="P60" s="11"/>
      <c r="Q60" s="6"/>
      <c r="R60" s="6"/>
      <c r="S60" s="6"/>
      <c r="T60" s="6"/>
      <c r="U60" s="6"/>
      <c r="V60" s="6"/>
      <c r="W60" s="11"/>
      <c r="X60" s="11"/>
      <c r="Z60" s="6"/>
      <c r="AA60" s="6">
        <f>$D60</f>
        <v>34</v>
      </c>
      <c r="AB60" s="6"/>
      <c r="AC60" s="6"/>
      <c r="AD60" s="6"/>
      <c r="AE60" s="6"/>
      <c r="AF60" s="6"/>
      <c r="AG60" s="6"/>
      <c r="AH60" s="6"/>
      <c r="AI60" s="6"/>
      <c r="AJ60" s="6"/>
    </row>
    <row r="61" spans="1:36" ht="15" customHeight="1" x14ac:dyDescent="0.3">
      <c r="A61" s="39">
        <v>197</v>
      </c>
      <c r="B61" s="39">
        <v>57</v>
      </c>
      <c r="C61" s="39">
        <v>19</v>
      </c>
      <c r="D61" s="39">
        <v>35</v>
      </c>
      <c r="E61" s="1">
        <v>1488</v>
      </c>
      <c r="F61" s="52">
        <v>3.8136574074074073E-2</v>
      </c>
      <c r="G61" s="38" t="s">
        <v>432</v>
      </c>
      <c r="H61" s="38" t="s">
        <v>453</v>
      </c>
      <c r="I61" s="39" t="s">
        <v>397</v>
      </c>
      <c r="J61" s="39" t="s">
        <v>28</v>
      </c>
      <c r="K61" s="39">
        <v>3</v>
      </c>
      <c r="L61" s="39" t="s">
        <v>29</v>
      </c>
      <c r="N61" s="11"/>
      <c r="O61" s="6"/>
      <c r="P61" s="6"/>
      <c r="Q61" s="6"/>
      <c r="R61" s="6"/>
      <c r="S61" s="6"/>
      <c r="T61" s="6"/>
      <c r="U61" s="11">
        <f>$B61</f>
        <v>57</v>
      </c>
      <c r="V61" s="6"/>
      <c r="W61" s="11"/>
      <c r="X61" s="11"/>
      <c r="Z61" s="6"/>
      <c r="AA61" s="6"/>
      <c r="AB61" s="6"/>
      <c r="AC61" s="6"/>
      <c r="AD61" s="6"/>
      <c r="AE61" s="6"/>
      <c r="AF61" s="6"/>
      <c r="AG61" s="6">
        <f>$D61</f>
        <v>35</v>
      </c>
      <c r="AH61" s="6"/>
      <c r="AI61" s="6"/>
      <c r="AJ61" s="6"/>
    </row>
    <row r="62" spans="1:36" ht="15" customHeight="1" x14ac:dyDescent="0.3">
      <c r="A62" s="39">
        <v>200</v>
      </c>
      <c r="B62" s="39">
        <v>58</v>
      </c>
      <c r="C62" s="39"/>
      <c r="D62" s="39"/>
      <c r="E62" s="1">
        <v>1463</v>
      </c>
      <c r="F62" s="52">
        <v>3.8402777777777779E-2</v>
      </c>
      <c r="G62" s="38" t="s">
        <v>377</v>
      </c>
      <c r="H62" s="38" t="s">
        <v>118</v>
      </c>
      <c r="I62" s="39" t="s">
        <v>59</v>
      </c>
      <c r="J62" s="39" t="s">
        <v>28</v>
      </c>
      <c r="K62" s="39">
        <v>3</v>
      </c>
      <c r="L62" s="39" t="s">
        <v>29</v>
      </c>
      <c r="N62" s="6"/>
      <c r="O62" s="11"/>
      <c r="P62" s="11"/>
      <c r="Q62" s="6"/>
      <c r="R62" s="6"/>
      <c r="S62" s="6"/>
      <c r="T62" s="11"/>
      <c r="U62" s="11">
        <f>$B62</f>
        <v>58</v>
      </c>
      <c r="V62" s="6"/>
      <c r="W62" s="11"/>
      <c r="X62" s="11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ht="15" customHeight="1" x14ac:dyDescent="0.3">
      <c r="A63" s="39">
        <v>203</v>
      </c>
      <c r="B63" s="39">
        <v>59</v>
      </c>
      <c r="C63" s="39">
        <v>12</v>
      </c>
      <c r="D63" s="39">
        <v>36</v>
      </c>
      <c r="E63" s="1">
        <v>1961</v>
      </c>
      <c r="F63" s="52">
        <v>3.847222222222222E-2</v>
      </c>
      <c r="G63" s="38" t="s">
        <v>454</v>
      </c>
      <c r="H63" s="38" t="s">
        <v>455</v>
      </c>
      <c r="I63" s="39" t="s">
        <v>400</v>
      </c>
      <c r="J63" s="39" t="s">
        <v>31</v>
      </c>
      <c r="K63" s="39">
        <v>3</v>
      </c>
      <c r="L63" s="39" t="s">
        <v>29</v>
      </c>
      <c r="N63" s="11"/>
      <c r="O63" s="11">
        <f>$B63</f>
        <v>59</v>
      </c>
      <c r="P63" s="11"/>
      <c r="Q63" s="6"/>
      <c r="R63" s="6"/>
      <c r="S63" s="6"/>
      <c r="T63" s="6"/>
      <c r="U63" s="6"/>
      <c r="V63" s="6"/>
      <c r="W63" s="11"/>
      <c r="X63" s="11"/>
      <c r="Z63" s="6"/>
      <c r="AA63" s="6">
        <f>$D63</f>
        <v>36</v>
      </c>
      <c r="AB63" s="6"/>
      <c r="AC63" s="6"/>
      <c r="AD63" s="6"/>
      <c r="AE63" s="6"/>
      <c r="AF63" s="6"/>
      <c r="AG63" s="6"/>
      <c r="AH63" s="6"/>
      <c r="AI63" s="6"/>
      <c r="AJ63" s="6"/>
    </row>
    <row r="64" spans="1:36" ht="15" customHeight="1" x14ac:dyDescent="0.3">
      <c r="A64" s="39">
        <v>206</v>
      </c>
      <c r="B64" s="39">
        <v>60</v>
      </c>
      <c r="C64" s="39">
        <v>5</v>
      </c>
      <c r="D64" s="39">
        <v>37</v>
      </c>
      <c r="E64" s="1">
        <v>1784</v>
      </c>
      <c r="F64" s="52">
        <v>3.8576388888888889E-2</v>
      </c>
      <c r="G64" s="38" t="s">
        <v>456</v>
      </c>
      <c r="H64" s="38" t="s">
        <v>179</v>
      </c>
      <c r="I64" s="39" t="s">
        <v>404</v>
      </c>
      <c r="J64" s="39" t="s">
        <v>23</v>
      </c>
      <c r="K64" s="39">
        <v>3</v>
      </c>
      <c r="L64" s="39" t="s">
        <v>29</v>
      </c>
      <c r="N64" s="11"/>
      <c r="O64" s="11"/>
      <c r="P64" s="11"/>
      <c r="Q64" s="6"/>
      <c r="R64" s="6"/>
      <c r="S64" s="6"/>
      <c r="T64" s="11">
        <f>$B64</f>
        <v>60</v>
      </c>
      <c r="U64" s="6"/>
      <c r="V64" s="6"/>
      <c r="W64" s="11"/>
      <c r="X64" s="11"/>
      <c r="Z64" s="6"/>
      <c r="AA64" s="6"/>
      <c r="AB64" s="6"/>
      <c r="AC64" s="6"/>
      <c r="AD64" s="6"/>
      <c r="AE64" s="6"/>
      <c r="AF64" s="6">
        <f>$D64</f>
        <v>37</v>
      </c>
      <c r="AG64" s="6"/>
      <c r="AH64" s="6"/>
      <c r="AI64" s="6"/>
      <c r="AJ64" s="6"/>
    </row>
    <row r="65" spans="1:36" ht="15" customHeight="1" x14ac:dyDescent="0.3">
      <c r="A65" s="39">
        <v>208</v>
      </c>
      <c r="B65" s="39">
        <v>61</v>
      </c>
      <c r="C65" s="39">
        <v>1</v>
      </c>
      <c r="D65" s="39"/>
      <c r="E65" s="1">
        <v>1936</v>
      </c>
      <c r="F65" s="52">
        <v>3.8587962962962963E-2</v>
      </c>
      <c r="G65" s="38" t="s">
        <v>366</v>
      </c>
      <c r="H65" s="38" t="s">
        <v>295</v>
      </c>
      <c r="I65" s="39" t="s">
        <v>136</v>
      </c>
      <c r="J65" s="39" t="s">
        <v>21</v>
      </c>
      <c r="K65" s="39">
        <v>3</v>
      </c>
      <c r="L65" s="39" t="s">
        <v>29</v>
      </c>
      <c r="N65" s="6"/>
      <c r="O65" s="6"/>
      <c r="P65" s="6"/>
      <c r="Q65" s="6"/>
      <c r="R65" s="6"/>
      <c r="S65" s="6"/>
      <c r="T65" s="6"/>
      <c r="U65" s="6"/>
      <c r="V65" s="11">
        <f>$B65</f>
        <v>61</v>
      </c>
      <c r="W65" s="6"/>
      <c r="X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ht="15" customHeight="1" x14ac:dyDescent="0.3">
      <c r="A66" s="39">
        <v>209</v>
      </c>
      <c r="B66" s="39">
        <v>62</v>
      </c>
      <c r="C66" s="39">
        <v>2</v>
      </c>
      <c r="D66" s="39">
        <v>38</v>
      </c>
      <c r="E66" s="1">
        <v>2049</v>
      </c>
      <c r="F66" s="52">
        <v>3.8587962962962963E-2</v>
      </c>
      <c r="G66" s="38" t="s">
        <v>348</v>
      </c>
      <c r="H66" s="38" t="s">
        <v>457</v>
      </c>
      <c r="I66" s="39" t="s">
        <v>450</v>
      </c>
      <c r="J66" s="39" t="s">
        <v>54</v>
      </c>
      <c r="K66" s="39">
        <v>3</v>
      </c>
      <c r="L66" s="39" t="s">
        <v>29</v>
      </c>
      <c r="N66" s="11"/>
      <c r="O66" s="6"/>
      <c r="P66" s="6"/>
      <c r="Q66" s="6"/>
      <c r="R66" s="11">
        <f>$B66</f>
        <v>62</v>
      </c>
      <c r="S66" s="6"/>
      <c r="T66" s="6"/>
      <c r="U66" s="11"/>
      <c r="V66" s="6"/>
      <c r="W66" s="6"/>
      <c r="X66" s="6"/>
      <c r="Z66" s="6"/>
      <c r="AA66" s="6"/>
      <c r="AB66" s="6"/>
      <c r="AC66" s="6"/>
      <c r="AD66" s="6">
        <f>$D66</f>
        <v>38</v>
      </c>
      <c r="AE66" s="6"/>
      <c r="AF66" s="6"/>
      <c r="AG66" s="6"/>
      <c r="AH66" s="6"/>
      <c r="AI66" s="6"/>
      <c r="AJ66" s="6"/>
    </row>
    <row r="67" spans="1:36" ht="15" customHeight="1" x14ac:dyDescent="0.3">
      <c r="A67" s="39">
        <v>210</v>
      </c>
      <c r="B67" s="39">
        <v>63</v>
      </c>
      <c r="C67" s="39"/>
      <c r="D67" s="39"/>
      <c r="E67" s="1">
        <v>1539</v>
      </c>
      <c r="F67" s="52">
        <v>3.8599537037037036E-2</v>
      </c>
      <c r="G67" s="38" t="s">
        <v>378</v>
      </c>
      <c r="H67" s="38" t="s">
        <v>188</v>
      </c>
      <c r="I67" s="39" t="s">
        <v>59</v>
      </c>
      <c r="J67" s="39" t="s">
        <v>25</v>
      </c>
      <c r="K67" s="39">
        <v>3</v>
      </c>
      <c r="L67" s="39" t="s">
        <v>29</v>
      </c>
      <c r="N67" s="11"/>
      <c r="O67" s="11"/>
      <c r="P67" s="11"/>
      <c r="Q67" s="6"/>
      <c r="R67" s="6"/>
      <c r="S67" s="6"/>
      <c r="T67" s="6"/>
      <c r="U67" s="6"/>
      <c r="V67" s="6"/>
      <c r="W67" s="11"/>
      <c r="X67" s="11">
        <f>$B67</f>
        <v>63</v>
      </c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ht="15" customHeight="1" x14ac:dyDescent="0.3">
      <c r="A68" s="39">
        <v>211</v>
      </c>
      <c r="B68" s="39">
        <v>64</v>
      </c>
      <c r="C68" s="39">
        <v>13</v>
      </c>
      <c r="D68" s="39">
        <v>39</v>
      </c>
      <c r="E68" s="1">
        <v>1984</v>
      </c>
      <c r="F68" s="52">
        <v>3.8599537037037036E-2</v>
      </c>
      <c r="G68" s="38" t="s">
        <v>458</v>
      </c>
      <c r="H68" s="38" t="s">
        <v>459</v>
      </c>
      <c r="I68" s="39" t="s">
        <v>400</v>
      </c>
      <c r="J68" s="39" t="s">
        <v>31</v>
      </c>
      <c r="K68" s="39">
        <v>3</v>
      </c>
      <c r="L68" s="39" t="s">
        <v>29</v>
      </c>
      <c r="N68" s="11"/>
      <c r="O68" s="11">
        <f>$B68</f>
        <v>64</v>
      </c>
      <c r="P68" s="6"/>
      <c r="Q68" s="11"/>
      <c r="R68" s="11"/>
      <c r="S68" s="11"/>
      <c r="T68" s="6"/>
      <c r="U68" s="6"/>
      <c r="V68" s="11"/>
      <c r="W68" s="11"/>
      <c r="X68" s="11"/>
      <c r="Z68" s="6"/>
      <c r="AA68" s="6">
        <f>$D68</f>
        <v>39</v>
      </c>
      <c r="AB68" s="6"/>
      <c r="AC68" s="6"/>
      <c r="AD68" s="6"/>
      <c r="AE68" s="6"/>
      <c r="AF68" s="6"/>
      <c r="AG68" s="6"/>
      <c r="AH68" s="6"/>
      <c r="AI68" s="6"/>
      <c r="AJ68" s="6"/>
    </row>
    <row r="69" spans="1:36" ht="15" customHeight="1" x14ac:dyDescent="0.3">
      <c r="A69" s="39">
        <v>213</v>
      </c>
      <c r="B69" s="39">
        <v>65</v>
      </c>
      <c r="C69" s="39">
        <v>20</v>
      </c>
      <c r="D69" s="39">
        <v>40</v>
      </c>
      <c r="E69" s="1">
        <v>2072</v>
      </c>
      <c r="F69" s="52">
        <v>3.8657407407407404E-2</v>
      </c>
      <c r="G69" s="38" t="s">
        <v>460</v>
      </c>
      <c r="H69" s="38" t="s">
        <v>461</v>
      </c>
      <c r="I69" s="39" t="s">
        <v>397</v>
      </c>
      <c r="J69" s="39" t="s">
        <v>55</v>
      </c>
      <c r="K69" s="39">
        <v>3</v>
      </c>
      <c r="L69" s="39" t="s">
        <v>29</v>
      </c>
      <c r="N69" s="6"/>
      <c r="O69" s="6"/>
      <c r="P69" s="6"/>
      <c r="Q69" s="6"/>
      <c r="R69" s="6"/>
      <c r="S69" s="6"/>
      <c r="T69" s="6"/>
      <c r="U69" s="6"/>
      <c r="V69" s="11"/>
      <c r="W69" s="11">
        <f>$B69</f>
        <v>65</v>
      </c>
      <c r="X69" s="11"/>
      <c r="Z69" s="6"/>
      <c r="AA69" s="6"/>
      <c r="AB69" s="6"/>
      <c r="AC69" s="6"/>
      <c r="AD69" s="6"/>
      <c r="AE69" s="6"/>
      <c r="AF69" s="6"/>
      <c r="AG69" s="6"/>
      <c r="AH69" s="6"/>
      <c r="AI69" s="6">
        <f>$D69</f>
        <v>40</v>
      </c>
      <c r="AJ69" s="6"/>
    </row>
    <row r="70" spans="1:36" ht="15" customHeight="1" x14ac:dyDescent="0.3">
      <c r="A70" s="39">
        <v>216</v>
      </c>
      <c r="B70" s="39">
        <v>66</v>
      </c>
      <c r="C70" s="39">
        <v>21</v>
      </c>
      <c r="D70" s="39">
        <v>41</v>
      </c>
      <c r="E70" s="1">
        <v>1487</v>
      </c>
      <c r="F70" s="52">
        <v>3.8738425925925926E-2</v>
      </c>
      <c r="G70" s="38" t="s">
        <v>430</v>
      </c>
      <c r="H70" s="38" t="s">
        <v>215</v>
      </c>
      <c r="I70" s="39" t="s">
        <v>397</v>
      </c>
      <c r="J70" s="39" t="s">
        <v>28</v>
      </c>
      <c r="K70" s="39">
        <v>3</v>
      </c>
      <c r="L70" s="39" t="s">
        <v>29</v>
      </c>
      <c r="N70" s="6"/>
      <c r="O70" s="6"/>
      <c r="P70" s="6"/>
      <c r="Q70" s="11"/>
      <c r="R70" s="6"/>
      <c r="S70" s="6"/>
      <c r="T70" s="6"/>
      <c r="U70" s="11">
        <f>$B70</f>
        <v>66</v>
      </c>
      <c r="V70" s="6"/>
      <c r="W70" s="6"/>
      <c r="X70" s="6"/>
      <c r="Z70" s="6"/>
      <c r="AA70" s="6"/>
      <c r="AB70" s="6"/>
      <c r="AC70" s="6"/>
      <c r="AD70" s="6"/>
      <c r="AE70" s="6"/>
      <c r="AF70" s="6"/>
      <c r="AG70" s="6">
        <f>$D70</f>
        <v>41</v>
      </c>
      <c r="AH70" s="6"/>
      <c r="AI70" s="6"/>
      <c r="AJ70" s="6"/>
    </row>
    <row r="71" spans="1:36" ht="15" customHeight="1" x14ac:dyDescent="0.3">
      <c r="A71" s="39">
        <v>217</v>
      </c>
      <c r="B71" s="39">
        <v>67</v>
      </c>
      <c r="C71" s="39">
        <v>6</v>
      </c>
      <c r="D71" s="39">
        <v>42</v>
      </c>
      <c r="E71" s="1">
        <v>1526</v>
      </c>
      <c r="F71" s="52">
        <v>3.8831018518518522E-2</v>
      </c>
      <c r="G71" s="38" t="s">
        <v>462</v>
      </c>
      <c r="H71" s="38" t="s">
        <v>72</v>
      </c>
      <c r="I71" s="39" t="s">
        <v>404</v>
      </c>
      <c r="J71" s="39" t="s">
        <v>25</v>
      </c>
      <c r="K71" s="39">
        <v>3</v>
      </c>
      <c r="L71" s="39" t="s">
        <v>29</v>
      </c>
      <c r="N71" s="11"/>
      <c r="O71" s="11"/>
      <c r="P71" s="11"/>
      <c r="Q71" s="6"/>
      <c r="R71" s="6"/>
      <c r="S71" s="6"/>
      <c r="T71" s="6"/>
      <c r="U71" s="6"/>
      <c r="V71" s="6"/>
      <c r="W71" s="11"/>
      <c r="X71" s="11">
        <f>$B71</f>
        <v>67</v>
      </c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>
        <f>$D71</f>
        <v>42</v>
      </c>
    </row>
    <row r="72" spans="1:36" ht="15" customHeight="1" x14ac:dyDescent="0.3">
      <c r="A72" s="39">
        <v>218</v>
      </c>
      <c r="B72" s="39">
        <v>68</v>
      </c>
      <c r="C72" s="39">
        <v>14</v>
      </c>
      <c r="D72" s="39">
        <v>43</v>
      </c>
      <c r="E72" s="1">
        <v>1531</v>
      </c>
      <c r="F72" s="52">
        <v>3.8900462962962963E-2</v>
      </c>
      <c r="G72" s="38" t="s">
        <v>463</v>
      </c>
      <c r="H72" s="38" t="s">
        <v>464</v>
      </c>
      <c r="I72" s="39" t="s">
        <v>400</v>
      </c>
      <c r="J72" s="39" t="s">
        <v>25</v>
      </c>
      <c r="K72" s="39">
        <v>3</v>
      </c>
      <c r="L72" s="39" t="s">
        <v>29</v>
      </c>
      <c r="N72" s="11"/>
      <c r="O72" s="11"/>
      <c r="P72" s="11"/>
      <c r="Q72" s="6"/>
      <c r="R72" s="6"/>
      <c r="S72" s="6"/>
      <c r="T72" s="6"/>
      <c r="U72" s="6"/>
      <c r="V72" s="6"/>
      <c r="W72" s="11"/>
      <c r="X72" s="11">
        <f>$B72</f>
        <v>68</v>
      </c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>
        <f>$D72</f>
        <v>43</v>
      </c>
    </row>
    <row r="73" spans="1:36" ht="15" customHeight="1" x14ac:dyDescent="0.3">
      <c r="A73" s="39">
        <v>223</v>
      </c>
      <c r="B73" s="39">
        <v>69</v>
      </c>
      <c r="C73" s="39">
        <v>7</v>
      </c>
      <c r="D73" s="39">
        <v>44</v>
      </c>
      <c r="E73" s="1">
        <v>1848</v>
      </c>
      <c r="F73" s="52">
        <v>3.9097222222222221E-2</v>
      </c>
      <c r="G73" s="38" t="s">
        <v>465</v>
      </c>
      <c r="H73" s="38" t="s">
        <v>466</v>
      </c>
      <c r="I73" s="39" t="s">
        <v>404</v>
      </c>
      <c r="J73" s="39" t="s">
        <v>20</v>
      </c>
      <c r="K73" s="39">
        <v>3</v>
      </c>
      <c r="L73" s="39" t="s">
        <v>29</v>
      </c>
      <c r="N73" s="6"/>
      <c r="O73" s="6"/>
      <c r="P73" s="11">
        <f>$B73</f>
        <v>69</v>
      </c>
      <c r="Q73" s="6"/>
      <c r="R73" s="6"/>
      <c r="S73" s="6"/>
      <c r="T73" s="6"/>
      <c r="U73" s="11"/>
      <c r="V73" s="6"/>
      <c r="W73" s="6"/>
      <c r="X73" s="6"/>
      <c r="Z73" s="6"/>
      <c r="AA73" s="6"/>
      <c r="AB73" s="6">
        <f>$D73</f>
        <v>44</v>
      </c>
      <c r="AC73" s="6"/>
      <c r="AD73" s="6"/>
      <c r="AE73" s="6"/>
      <c r="AF73" s="6"/>
      <c r="AG73" s="6"/>
      <c r="AH73" s="6"/>
      <c r="AI73" s="6"/>
      <c r="AJ73" s="6"/>
    </row>
    <row r="74" spans="1:36" ht="15" customHeight="1" x14ac:dyDescent="0.3">
      <c r="A74" s="39">
        <v>224</v>
      </c>
      <c r="B74" s="39">
        <v>70</v>
      </c>
      <c r="C74" s="39">
        <v>15</v>
      </c>
      <c r="D74" s="39">
        <v>45</v>
      </c>
      <c r="E74" s="1">
        <v>2062</v>
      </c>
      <c r="F74" s="52">
        <v>3.9131944444444441E-2</v>
      </c>
      <c r="G74" s="38" t="s">
        <v>467</v>
      </c>
      <c r="H74" s="38" t="s">
        <v>468</v>
      </c>
      <c r="I74" s="39" t="s">
        <v>400</v>
      </c>
      <c r="J74" s="39" t="s">
        <v>54</v>
      </c>
      <c r="K74" s="39">
        <v>3</v>
      </c>
      <c r="L74" s="39" t="s">
        <v>29</v>
      </c>
      <c r="N74" s="11"/>
      <c r="O74" s="11"/>
      <c r="P74" s="11"/>
      <c r="Q74" s="6"/>
      <c r="R74" s="11">
        <f>$B74</f>
        <v>70</v>
      </c>
      <c r="S74" s="6"/>
      <c r="T74" s="11"/>
      <c r="U74" s="6"/>
      <c r="V74" s="6"/>
      <c r="W74" s="11"/>
      <c r="X74" s="11"/>
      <c r="Z74" s="6"/>
      <c r="AA74" s="6"/>
      <c r="AB74" s="6"/>
      <c r="AC74" s="6"/>
      <c r="AD74" s="6">
        <f>$D74</f>
        <v>45</v>
      </c>
      <c r="AE74" s="6"/>
      <c r="AF74" s="6"/>
      <c r="AG74" s="6"/>
      <c r="AH74" s="6"/>
      <c r="AI74" s="6"/>
      <c r="AJ74" s="6"/>
    </row>
    <row r="75" spans="1:36" ht="15" customHeight="1" x14ac:dyDescent="0.3">
      <c r="A75" s="39">
        <v>225</v>
      </c>
      <c r="B75" s="39">
        <v>71</v>
      </c>
      <c r="C75" s="39">
        <v>22</v>
      </c>
      <c r="D75" s="39">
        <v>46</v>
      </c>
      <c r="E75" s="1">
        <v>1545</v>
      </c>
      <c r="F75" s="52">
        <v>3.923611111111111E-2</v>
      </c>
      <c r="G75" s="38" t="s">
        <v>469</v>
      </c>
      <c r="H75" s="38" t="s">
        <v>470</v>
      </c>
      <c r="I75" s="39" t="s">
        <v>397</v>
      </c>
      <c r="J75" s="39" t="s">
        <v>25</v>
      </c>
      <c r="K75" s="39">
        <v>3</v>
      </c>
      <c r="L75" s="39" t="s">
        <v>29</v>
      </c>
      <c r="N75" s="11"/>
      <c r="O75" s="11"/>
      <c r="P75" s="11"/>
      <c r="Q75" s="6"/>
      <c r="R75" s="6"/>
      <c r="S75" s="6"/>
      <c r="T75" s="6"/>
      <c r="U75" s="6"/>
      <c r="V75" s="6"/>
      <c r="W75" s="11"/>
      <c r="X75" s="11">
        <f>$B75</f>
        <v>71</v>
      </c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>
        <f>$D75</f>
        <v>46</v>
      </c>
    </row>
    <row r="76" spans="1:36" ht="15" customHeight="1" x14ac:dyDescent="0.3">
      <c r="A76" s="39">
        <v>228</v>
      </c>
      <c r="B76" s="39">
        <v>72</v>
      </c>
      <c r="C76" s="39">
        <v>23</v>
      </c>
      <c r="D76" s="39">
        <v>47</v>
      </c>
      <c r="E76" s="1">
        <v>1483</v>
      </c>
      <c r="F76" s="52">
        <v>3.9375E-2</v>
      </c>
      <c r="G76" s="38" t="s">
        <v>471</v>
      </c>
      <c r="H76" s="38" t="s">
        <v>472</v>
      </c>
      <c r="I76" s="39" t="s">
        <v>397</v>
      </c>
      <c r="J76" s="39" t="s">
        <v>28</v>
      </c>
      <c r="K76" s="39">
        <v>3</v>
      </c>
      <c r="L76" s="39" t="s">
        <v>29</v>
      </c>
      <c r="N76" s="6"/>
      <c r="O76" s="11"/>
      <c r="P76" s="11"/>
      <c r="Q76" s="6"/>
      <c r="R76" s="6"/>
      <c r="S76" s="6"/>
      <c r="T76" s="6"/>
      <c r="U76" s="11">
        <f>$B76</f>
        <v>72</v>
      </c>
      <c r="V76" s="6"/>
      <c r="W76" s="6"/>
      <c r="X76" s="6"/>
      <c r="Z76" s="6"/>
      <c r="AA76" s="6"/>
      <c r="AB76" s="6"/>
      <c r="AC76" s="6"/>
      <c r="AD76" s="6"/>
      <c r="AE76" s="6"/>
      <c r="AF76" s="6"/>
      <c r="AG76" s="6">
        <f>$D76</f>
        <v>47</v>
      </c>
      <c r="AH76" s="6"/>
      <c r="AI76" s="6"/>
      <c r="AJ76" s="6"/>
    </row>
    <row r="77" spans="1:36" ht="15" customHeight="1" x14ac:dyDescent="0.3">
      <c r="A77" s="39">
        <v>229</v>
      </c>
      <c r="B77" s="39">
        <v>73</v>
      </c>
      <c r="C77" s="39">
        <v>3</v>
      </c>
      <c r="D77" s="39">
        <v>48</v>
      </c>
      <c r="E77" s="1">
        <v>1821</v>
      </c>
      <c r="F77" s="52">
        <v>3.951388888888889E-2</v>
      </c>
      <c r="G77" s="38" t="s">
        <v>473</v>
      </c>
      <c r="H77" s="38" t="s">
        <v>329</v>
      </c>
      <c r="I77" s="39" t="s">
        <v>450</v>
      </c>
      <c r="J77" s="39" t="s">
        <v>20</v>
      </c>
      <c r="K77" s="39">
        <v>3</v>
      </c>
      <c r="L77" s="39" t="s">
        <v>29</v>
      </c>
      <c r="N77" s="11"/>
      <c r="O77" s="11"/>
      <c r="P77" s="11">
        <f>$B77</f>
        <v>73</v>
      </c>
      <c r="Q77" s="6"/>
      <c r="R77" s="6"/>
      <c r="S77" s="6"/>
      <c r="T77" s="6"/>
      <c r="U77" s="6"/>
      <c r="V77" s="6"/>
      <c r="W77" s="11"/>
      <c r="X77" s="11"/>
      <c r="Z77" s="6"/>
      <c r="AA77" s="6"/>
      <c r="AB77" s="6">
        <f>$D77</f>
        <v>48</v>
      </c>
      <c r="AC77" s="6"/>
      <c r="AD77" s="6"/>
      <c r="AE77" s="6"/>
      <c r="AF77" s="6"/>
      <c r="AG77" s="6"/>
      <c r="AH77" s="6"/>
      <c r="AI77" s="6"/>
      <c r="AJ77" s="6"/>
    </row>
    <row r="78" spans="1:36" ht="15" customHeight="1" x14ac:dyDescent="0.3">
      <c r="A78" s="39">
        <v>230</v>
      </c>
      <c r="B78" s="39">
        <v>74</v>
      </c>
      <c r="C78" s="39">
        <v>8</v>
      </c>
      <c r="D78" s="39">
        <v>49</v>
      </c>
      <c r="E78" s="1">
        <v>1486</v>
      </c>
      <c r="F78" s="52">
        <v>3.9780092592592596E-2</v>
      </c>
      <c r="G78" s="38" t="s">
        <v>474</v>
      </c>
      <c r="H78" s="38" t="s">
        <v>352</v>
      </c>
      <c r="I78" s="39" t="s">
        <v>404</v>
      </c>
      <c r="J78" s="39" t="s">
        <v>28</v>
      </c>
      <c r="K78" s="39">
        <v>3</v>
      </c>
      <c r="L78" s="39" t="s">
        <v>29</v>
      </c>
      <c r="N78" s="11"/>
      <c r="O78" s="11"/>
      <c r="P78" s="11"/>
      <c r="Q78" s="6"/>
      <c r="R78" s="6"/>
      <c r="S78" s="6"/>
      <c r="T78" s="6"/>
      <c r="U78" s="11">
        <f>$B78</f>
        <v>74</v>
      </c>
      <c r="V78" s="6"/>
      <c r="W78" s="11"/>
      <c r="X78" s="11"/>
      <c r="Z78" s="6"/>
      <c r="AA78" s="6"/>
      <c r="AB78" s="6"/>
      <c r="AC78" s="6"/>
      <c r="AD78" s="6"/>
      <c r="AE78" s="6"/>
      <c r="AF78" s="6"/>
      <c r="AG78" s="6">
        <f>$D78</f>
        <v>49</v>
      </c>
      <c r="AH78" s="6"/>
      <c r="AI78" s="6"/>
      <c r="AJ78" s="6"/>
    </row>
    <row r="79" spans="1:36" ht="15" customHeight="1" x14ac:dyDescent="0.3">
      <c r="A79" s="39">
        <v>231</v>
      </c>
      <c r="B79" s="39">
        <v>75</v>
      </c>
      <c r="C79" s="39">
        <v>9</v>
      </c>
      <c r="D79" s="39">
        <v>50</v>
      </c>
      <c r="E79" s="1">
        <v>1502</v>
      </c>
      <c r="F79" s="52">
        <v>3.996527777777778E-2</v>
      </c>
      <c r="G79" s="38" t="s">
        <v>439</v>
      </c>
      <c r="H79" s="38" t="s">
        <v>475</v>
      </c>
      <c r="I79" s="39" t="s">
        <v>404</v>
      </c>
      <c r="J79" s="39" t="s">
        <v>28</v>
      </c>
      <c r="K79" s="39">
        <v>3</v>
      </c>
      <c r="L79" s="39" t="s">
        <v>29</v>
      </c>
      <c r="N79" s="6"/>
      <c r="O79" s="11"/>
      <c r="P79" s="11"/>
      <c r="Q79" s="6"/>
      <c r="R79" s="6"/>
      <c r="S79" s="6"/>
      <c r="T79" s="11"/>
      <c r="U79" s="11">
        <f>$B79</f>
        <v>75</v>
      </c>
      <c r="V79" s="6"/>
      <c r="W79" s="6"/>
      <c r="X79" s="6"/>
      <c r="Z79" s="6"/>
      <c r="AA79" s="6"/>
      <c r="AB79" s="6"/>
      <c r="AC79" s="6"/>
      <c r="AD79" s="6"/>
      <c r="AE79" s="6"/>
      <c r="AF79" s="6"/>
      <c r="AG79" s="6">
        <f>$D79</f>
        <v>50</v>
      </c>
      <c r="AH79" s="6"/>
      <c r="AI79" s="6"/>
      <c r="AJ79" s="6"/>
    </row>
    <row r="80" spans="1:36" ht="15" customHeight="1" x14ac:dyDescent="0.3">
      <c r="A80" s="39">
        <v>233</v>
      </c>
      <c r="B80" s="39">
        <v>76</v>
      </c>
      <c r="C80" s="39">
        <v>16</v>
      </c>
      <c r="D80" s="39">
        <v>51</v>
      </c>
      <c r="E80" s="1">
        <v>1546</v>
      </c>
      <c r="F80" s="52">
        <v>4.0023148148148148E-2</v>
      </c>
      <c r="G80" s="38" t="s">
        <v>476</v>
      </c>
      <c r="H80" s="38" t="s">
        <v>312</v>
      </c>
      <c r="I80" s="39" t="s">
        <v>400</v>
      </c>
      <c r="J80" s="39" t="s">
        <v>25</v>
      </c>
      <c r="K80" s="39">
        <v>3</v>
      </c>
      <c r="L80" s="39" t="s">
        <v>29</v>
      </c>
      <c r="N80" s="6"/>
      <c r="O80" s="6"/>
      <c r="P80" s="6"/>
      <c r="Q80" s="6"/>
      <c r="R80" s="6"/>
      <c r="S80" s="6"/>
      <c r="T80" s="11"/>
      <c r="U80" s="6"/>
      <c r="V80" s="6"/>
      <c r="W80" s="11"/>
      <c r="X80" s="11">
        <f>$B80</f>
        <v>76</v>
      </c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>
        <f>$D80</f>
        <v>51</v>
      </c>
    </row>
    <row r="81" spans="1:36" ht="15" customHeight="1" x14ac:dyDescent="0.3">
      <c r="A81" s="39">
        <v>235</v>
      </c>
      <c r="B81" s="39">
        <v>77</v>
      </c>
      <c r="C81" s="39"/>
      <c r="D81" s="39"/>
      <c r="E81" s="1">
        <v>1991</v>
      </c>
      <c r="F81" s="52">
        <v>4.0034722222222222E-2</v>
      </c>
      <c r="G81" s="38" t="s">
        <v>379</v>
      </c>
      <c r="H81" s="38" t="s">
        <v>380</v>
      </c>
      <c r="I81" s="39" t="s">
        <v>59</v>
      </c>
      <c r="J81" s="39" t="s">
        <v>31</v>
      </c>
      <c r="K81" s="39">
        <v>3</v>
      </c>
      <c r="L81" s="39" t="s">
        <v>29</v>
      </c>
      <c r="N81" s="6"/>
      <c r="O81" s="11">
        <f>$B81</f>
        <v>77</v>
      </c>
      <c r="P81" s="6"/>
      <c r="Q81" s="6"/>
      <c r="R81" s="11"/>
      <c r="S81" s="11"/>
      <c r="T81" s="11"/>
      <c r="U81" s="11"/>
      <c r="V81" s="6"/>
      <c r="W81" s="6"/>
      <c r="X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ht="15" customHeight="1" x14ac:dyDescent="0.3">
      <c r="A82" s="39">
        <v>236</v>
      </c>
      <c r="B82" s="39">
        <v>78</v>
      </c>
      <c r="C82" s="39">
        <v>24</v>
      </c>
      <c r="D82" s="39">
        <v>52</v>
      </c>
      <c r="E82" s="1">
        <v>1457</v>
      </c>
      <c r="F82" s="52">
        <v>4.0034722222222222E-2</v>
      </c>
      <c r="G82" s="38" t="s">
        <v>432</v>
      </c>
      <c r="H82" s="38" t="s">
        <v>241</v>
      </c>
      <c r="I82" s="39" t="s">
        <v>397</v>
      </c>
      <c r="J82" s="39" t="s">
        <v>28</v>
      </c>
      <c r="K82" s="39">
        <v>3</v>
      </c>
      <c r="L82" s="39" t="s">
        <v>29</v>
      </c>
      <c r="N82" s="6"/>
      <c r="O82" s="6"/>
      <c r="P82" s="6"/>
      <c r="Q82" s="6"/>
      <c r="R82" s="6"/>
      <c r="S82" s="6"/>
      <c r="T82" s="6"/>
      <c r="U82" s="11">
        <f>$B82</f>
        <v>78</v>
      </c>
      <c r="V82" s="6"/>
      <c r="W82" s="6"/>
      <c r="X82" s="6"/>
      <c r="Z82" s="6"/>
      <c r="AA82" s="6"/>
      <c r="AB82" s="6"/>
      <c r="AC82" s="6"/>
      <c r="AD82" s="6"/>
      <c r="AE82" s="6"/>
      <c r="AF82" s="6"/>
      <c r="AG82" s="6">
        <f>$D82</f>
        <v>52</v>
      </c>
      <c r="AH82" s="6"/>
      <c r="AI82" s="6"/>
      <c r="AJ82" s="6"/>
    </row>
    <row r="83" spans="1:36" ht="15" customHeight="1" x14ac:dyDescent="0.3">
      <c r="A83" s="39">
        <v>237</v>
      </c>
      <c r="B83" s="39">
        <v>79</v>
      </c>
      <c r="C83" s="39">
        <v>25</v>
      </c>
      <c r="D83" s="39">
        <v>53</v>
      </c>
      <c r="E83" s="1">
        <v>1500</v>
      </c>
      <c r="F83" s="52">
        <v>4.0057870370370369E-2</v>
      </c>
      <c r="G83" s="38" t="s">
        <v>477</v>
      </c>
      <c r="H83" s="38" t="s">
        <v>478</v>
      </c>
      <c r="I83" s="39" t="s">
        <v>397</v>
      </c>
      <c r="J83" s="39" t="s">
        <v>28</v>
      </c>
      <c r="K83" s="39">
        <v>3</v>
      </c>
      <c r="L83" s="39" t="s">
        <v>29</v>
      </c>
      <c r="N83" s="11"/>
      <c r="O83" s="11"/>
      <c r="P83" s="11"/>
      <c r="Q83" s="6"/>
      <c r="R83" s="6"/>
      <c r="S83" s="6"/>
      <c r="T83" s="6"/>
      <c r="U83" s="11">
        <f>$B83</f>
        <v>79</v>
      </c>
      <c r="V83" s="6"/>
      <c r="W83" s="11"/>
      <c r="X83" s="11"/>
      <c r="Z83" s="6"/>
      <c r="AA83" s="6"/>
      <c r="AB83" s="6"/>
      <c r="AC83" s="6"/>
      <c r="AD83" s="6"/>
      <c r="AE83" s="6"/>
      <c r="AF83" s="6"/>
      <c r="AG83" s="6">
        <f>$D83</f>
        <v>53</v>
      </c>
      <c r="AH83" s="6"/>
      <c r="AI83" s="6"/>
      <c r="AJ83" s="6"/>
    </row>
    <row r="84" spans="1:36" ht="15" customHeight="1" x14ac:dyDescent="0.3">
      <c r="A84" s="39">
        <v>240</v>
      </c>
      <c r="B84" s="39">
        <v>80</v>
      </c>
      <c r="C84" s="39"/>
      <c r="D84" s="39"/>
      <c r="E84" s="1">
        <v>1485</v>
      </c>
      <c r="F84" s="52">
        <v>4.0219907407407406E-2</v>
      </c>
      <c r="G84" s="38" t="s">
        <v>381</v>
      </c>
      <c r="H84" s="38" t="s">
        <v>382</v>
      </c>
      <c r="I84" s="39" t="s">
        <v>59</v>
      </c>
      <c r="J84" s="39" t="s">
        <v>28</v>
      </c>
      <c r="K84" s="39">
        <v>3</v>
      </c>
      <c r="L84" s="39" t="s">
        <v>29</v>
      </c>
      <c r="N84" s="11"/>
      <c r="O84" s="11"/>
      <c r="P84" s="11"/>
      <c r="Q84" s="6"/>
      <c r="R84" s="6"/>
      <c r="S84" s="6"/>
      <c r="T84" s="6"/>
      <c r="U84" s="11">
        <f>$B84</f>
        <v>80</v>
      </c>
      <c r="V84" s="6"/>
      <c r="W84" s="11"/>
      <c r="X84" s="11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ht="15" customHeight="1" x14ac:dyDescent="0.3">
      <c r="A85" s="39">
        <v>241</v>
      </c>
      <c r="B85" s="39">
        <v>81</v>
      </c>
      <c r="C85" s="39">
        <v>10</v>
      </c>
      <c r="D85" s="39">
        <v>54</v>
      </c>
      <c r="E85" s="1">
        <v>2065</v>
      </c>
      <c r="F85" s="52">
        <v>4.0231481481481479E-2</v>
      </c>
      <c r="G85" s="38" t="s">
        <v>479</v>
      </c>
      <c r="H85" s="38" t="s">
        <v>480</v>
      </c>
      <c r="I85" s="39" t="s">
        <v>404</v>
      </c>
      <c r="J85" s="39" t="s">
        <v>54</v>
      </c>
      <c r="K85" s="39">
        <v>3</v>
      </c>
      <c r="L85" s="39" t="s">
        <v>29</v>
      </c>
      <c r="N85" s="11"/>
      <c r="O85" s="11"/>
      <c r="P85" s="11"/>
      <c r="Q85" s="6"/>
      <c r="R85" s="11">
        <f>$B85</f>
        <v>81</v>
      </c>
      <c r="S85" s="6"/>
      <c r="T85" s="6"/>
      <c r="U85" s="6"/>
      <c r="V85" s="6"/>
      <c r="W85" s="11"/>
      <c r="X85" s="11"/>
      <c r="Z85" s="6"/>
      <c r="AA85" s="6"/>
      <c r="AB85" s="6"/>
      <c r="AC85" s="6"/>
      <c r="AD85" s="6">
        <f>$D85</f>
        <v>54</v>
      </c>
      <c r="AE85" s="6"/>
      <c r="AF85" s="6"/>
      <c r="AG85" s="6"/>
      <c r="AH85" s="6"/>
      <c r="AI85" s="6"/>
      <c r="AJ85" s="6"/>
    </row>
    <row r="86" spans="1:36" ht="15" customHeight="1" x14ac:dyDescent="0.3">
      <c r="A86" s="39">
        <v>243</v>
      </c>
      <c r="B86" s="39">
        <v>82</v>
      </c>
      <c r="C86" s="39">
        <v>26</v>
      </c>
      <c r="D86" s="39">
        <v>55</v>
      </c>
      <c r="E86" s="1">
        <v>1481</v>
      </c>
      <c r="F86" s="52">
        <v>4.0393518518518516E-2</v>
      </c>
      <c r="G86" s="38" t="s">
        <v>481</v>
      </c>
      <c r="H86" s="38" t="s">
        <v>482</v>
      </c>
      <c r="I86" s="39" t="s">
        <v>397</v>
      </c>
      <c r="J86" s="39" t="s">
        <v>28</v>
      </c>
      <c r="K86" s="39">
        <v>3</v>
      </c>
      <c r="L86" s="39" t="s">
        <v>29</v>
      </c>
      <c r="N86" s="11"/>
      <c r="O86" s="11"/>
      <c r="P86" s="11"/>
      <c r="Q86" s="6"/>
      <c r="R86" s="6"/>
      <c r="S86" s="6"/>
      <c r="T86" s="6"/>
      <c r="U86" s="11">
        <f>$B86</f>
        <v>82</v>
      </c>
      <c r="V86" s="6"/>
      <c r="W86" s="11"/>
      <c r="X86" s="11"/>
      <c r="Z86" s="6"/>
      <c r="AA86" s="6"/>
      <c r="AB86" s="6"/>
      <c r="AC86" s="6"/>
      <c r="AD86" s="6"/>
      <c r="AE86" s="6"/>
      <c r="AF86" s="6"/>
      <c r="AG86" s="6">
        <f>$D86</f>
        <v>55</v>
      </c>
      <c r="AH86" s="6"/>
      <c r="AI86" s="6"/>
      <c r="AJ86" s="6"/>
    </row>
    <row r="87" spans="1:36" ht="15" customHeight="1" x14ac:dyDescent="0.3">
      <c r="A87" s="39">
        <v>244</v>
      </c>
      <c r="B87" s="39">
        <v>83</v>
      </c>
      <c r="C87" s="39"/>
      <c r="D87" s="39"/>
      <c r="E87" s="1">
        <v>2023</v>
      </c>
      <c r="F87" s="52">
        <v>4.040509259259259E-2</v>
      </c>
      <c r="G87" s="38" t="s">
        <v>383</v>
      </c>
      <c r="H87" s="38" t="s">
        <v>384</v>
      </c>
      <c r="I87" s="39" t="s">
        <v>59</v>
      </c>
      <c r="J87" s="39" t="s">
        <v>31</v>
      </c>
      <c r="K87" s="39">
        <v>3</v>
      </c>
      <c r="L87" s="39" t="s">
        <v>29</v>
      </c>
      <c r="N87" s="11"/>
      <c r="O87" s="11">
        <f>$B87</f>
        <v>83</v>
      </c>
      <c r="P87" s="11"/>
      <c r="Q87" s="6"/>
      <c r="R87" s="6"/>
      <c r="S87" s="6"/>
      <c r="T87" s="6"/>
      <c r="U87" s="6"/>
      <c r="V87" s="6"/>
      <c r="W87" s="11"/>
      <c r="X87" s="11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ht="15" customHeight="1" x14ac:dyDescent="0.3">
      <c r="A88" s="39">
        <v>245</v>
      </c>
      <c r="B88" s="39">
        <v>84</v>
      </c>
      <c r="C88" s="39">
        <v>17</v>
      </c>
      <c r="D88" s="39">
        <v>56</v>
      </c>
      <c r="E88" s="1">
        <v>2047</v>
      </c>
      <c r="F88" s="52">
        <v>4.0509259259259259E-2</v>
      </c>
      <c r="G88" s="38" t="s">
        <v>483</v>
      </c>
      <c r="H88" s="38" t="s">
        <v>484</v>
      </c>
      <c r="I88" s="39" t="s">
        <v>400</v>
      </c>
      <c r="J88" s="39" t="s">
        <v>54</v>
      </c>
      <c r="K88" s="39">
        <v>3</v>
      </c>
      <c r="L88" s="39" t="s">
        <v>29</v>
      </c>
      <c r="N88" s="11"/>
      <c r="O88" s="11"/>
      <c r="P88" s="11"/>
      <c r="Q88" s="6"/>
      <c r="R88" s="11">
        <f>$B88</f>
        <v>84</v>
      </c>
      <c r="S88" s="6"/>
      <c r="T88" s="6"/>
      <c r="U88" s="6"/>
      <c r="V88" s="6"/>
      <c r="W88" s="11"/>
      <c r="X88" s="11"/>
      <c r="Z88" s="6"/>
      <c r="AA88" s="6"/>
      <c r="AB88" s="6"/>
      <c r="AC88" s="6"/>
      <c r="AD88" s="6">
        <f>$D88</f>
        <v>56</v>
      </c>
      <c r="AE88" s="6"/>
      <c r="AF88" s="6"/>
      <c r="AG88" s="6"/>
      <c r="AH88" s="6"/>
      <c r="AI88" s="6"/>
      <c r="AJ88" s="6"/>
    </row>
    <row r="89" spans="1:36" ht="15" customHeight="1" x14ac:dyDescent="0.3">
      <c r="A89" s="39">
        <v>247</v>
      </c>
      <c r="B89" s="39">
        <v>85</v>
      </c>
      <c r="C89" s="39">
        <v>18</v>
      </c>
      <c r="D89" s="39">
        <v>57</v>
      </c>
      <c r="E89" s="55">
        <v>2040</v>
      </c>
      <c r="F89" s="52">
        <v>4.0694444444444443E-2</v>
      </c>
      <c r="G89" s="38" t="s">
        <v>485</v>
      </c>
      <c r="H89" s="38" t="s">
        <v>486</v>
      </c>
      <c r="I89" s="39" t="s">
        <v>400</v>
      </c>
      <c r="J89" s="39" t="s">
        <v>54</v>
      </c>
      <c r="K89" s="39">
        <v>3</v>
      </c>
      <c r="L89" s="39" t="s">
        <v>29</v>
      </c>
      <c r="N89" s="11"/>
      <c r="O89" s="11"/>
      <c r="P89" s="11"/>
      <c r="Q89" s="6"/>
      <c r="R89" s="11">
        <f>$B89</f>
        <v>85</v>
      </c>
      <c r="S89" s="6"/>
      <c r="T89" s="6"/>
      <c r="U89" s="6"/>
      <c r="V89" s="6"/>
      <c r="W89" s="11"/>
      <c r="X89" s="11"/>
      <c r="Z89" s="6"/>
      <c r="AA89" s="6"/>
      <c r="AB89" s="6"/>
      <c r="AC89" s="6"/>
      <c r="AD89" s="6">
        <f>$D89</f>
        <v>57</v>
      </c>
      <c r="AE89" s="6"/>
      <c r="AF89" s="6"/>
      <c r="AG89" s="6"/>
      <c r="AH89" s="6"/>
      <c r="AI89" s="6"/>
      <c r="AJ89" s="6"/>
    </row>
    <row r="90" spans="1:36" ht="15" customHeight="1" x14ac:dyDescent="0.3">
      <c r="A90" s="39">
        <v>249</v>
      </c>
      <c r="B90" s="39">
        <v>86</v>
      </c>
      <c r="C90" s="39">
        <v>19</v>
      </c>
      <c r="D90" s="39">
        <v>58</v>
      </c>
      <c r="E90" s="1">
        <v>1528</v>
      </c>
      <c r="F90" s="52">
        <v>4.0752314814814818E-2</v>
      </c>
      <c r="G90" s="38" t="s">
        <v>372</v>
      </c>
      <c r="H90" s="38" t="s">
        <v>85</v>
      </c>
      <c r="I90" s="39" t="s">
        <v>400</v>
      </c>
      <c r="J90" s="39" t="s">
        <v>25</v>
      </c>
      <c r="K90" s="39">
        <v>3</v>
      </c>
      <c r="L90" s="39" t="s">
        <v>29</v>
      </c>
      <c r="N90" s="11"/>
      <c r="O90" s="11"/>
      <c r="P90" s="11"/>
      <c r="Q90" s="6"/>
      <c r="R90" s="6"/>
      <c r="S90" s="6"/>
      <c r="T90" s="6"/>
      <c r="U90" s="6"/>
      <c r="V90" s="6"/>
      <c r="W90" s="11"/>
      <c r="X90" s="11">
        <f>$B90</f>
        <v>86</v>
      </c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>
        <f>$D90</f>
        <v>58</v>
      </c>
    </row>
    <row r="91" spans="1:36" ht="15" customHeight="1" x14ac:dyDescent="0.3">
      <c r="A91" s="39">
        <v>250</v>
      </c>
      <c r="B91" s="39">
        <v>87</v>
      </c>
      <c r="C91" s="39">
        <v>11</v>
      </c>
      <c r="D91" s="39">
        <v>59</v>
      </c>
      <c r="E91" s="1">
        <v>2001</v>
      </c>
      <c r="F91" s="52">
        <v>4.1018518518518517E-2</v>
      </c>
      <c r="G91" s="38" t="s">
        <v>487</v>
      </c>
      <c r="H91" s="38" t="s">
        <v>488</v>
      </c>
      <c r="I91" s="39" t="s">
        <v>404</v>
      </c>
      <c r="J91" s="39" t="s">
        <v>31</v>
      </c>
      <c r="K91" s="39">
        <v>3</v>
      </c>
      <c r="L91" s="39" t="s">
        <v>29</v>
      </c>
      <c r="N91" s="6"/>
      <c r="O91" s="11">
        <f>$B91</f>
        <v>87</v>
      </c>
      <c r="P91" s="6"/>
      <c r="Q91" s="6"/>
      <c r="R91" s="6"/>
      <c r="S91" s="6"/>
      <c r="T91" s="11"/>
      <c r="U91" s="11"/>
      <c r="V91" s="6"/>
      <c r="W91" s="11"/>
      <c r="X91" s="11"/>
      <c r="Z91" s="6"/>
      <c r="AA91" s="6">
        <f>$D91</f>
        <v>59</v>
      </c>
      <c r="AB91" s="6"/>
      <c r="AC91" s="6"/>
      <c r="AD91" s="6"/>
      <c r="AE91" s="6"/>
      <c r="AF91" s="6"/>
      <c r="AG91" s="6"/>
      <c r="AH91" s="6"/>
      <c r="AI91" s="6"/>
      <c r="AJ91" s="6"/>
    </row>
    <row r="92" spans="1:36" ht="15" customHeight="1" x14ac:dyDescent="0.3">
      <c r="A92" s="39">
        <v>252</v>
      </c>
      <c r="B92" s="39">
        <v>88</v>
      </c>
      <c r="C92" s="39"/>
      <c r="D92" s="39"/>
      <c r="E92" s="1">
        <v>1869</v>
      </c>
      <c r="F92" s="52">
        <v>4.1087962962962965E-2</v>
      </c>
      <c r="G92" s="38" t="s">
        <v>458</v>
      </c>
      <c r="H92" s="38" t="s">
        <v>529</v>
      </c>
      <c r="I92" s="39" t="s">
        <v>59</v>
      </c>
      <c r="J92" s="61" t="s">
        <v>18</v>
      </c>
      <c r="K92" s="61">
        <v>3</v>
      </c>
      <c r="L92" s="61" t="s">
        <v>29</v>
      </c>
      <c r="N92" s="6">
        <f>$B92</f>
        <v>88</v>
      </c>
      <c r="O92" s="6"/>
      <c r="P92" s="6"/>
      <c r="Q92" s="6"/>
      <c r="R92" s="6"/>
      <c r="S92" s="6"/>
      <c r="T92" s="6"/>
      <c r="U92" s="6"/>
      <c r="V92" s="6"/>
      <c r="W92" s="6"/>
      <c r="X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ht="15" customHeight="1" x14ac:dyDescent="0.3">
      <c r="A93" s="39">
        <v>254</v>
      </c>
      <c r="B93" s="39">
        <v>89</v>
      </c>
      <c r="C93" s="39">
        <v>12</v>
      </c>
      <c r="D93" s="39">
        <v>60</v>
      </c>
      <c r="E93" s="1">
        <v>1845</v>
      </c>
      <c r="F93" s="52">
        <v>4.1134259259259259E-2</v>
      </c>
      <c r="G93" s="38" t="s">
        <v>489</v>
      </c>
      <c r="H93" s="38" t="s">
        <v>490</v>
      </c>
      <c r="I93" s="39" t="s">
        <v>404</v>
      </c>
      <c r="J93" s="39" t="s">
        <v>20</v>
      </c>
      <c r="K93" s="39">
        <v>3</v>
      </c>
      <c r="L93" s="39" t="s">
        <v>29</v>
      </c>
      <c r="N93" s="11"/>
      <c r="O93" s="11"/>
      <c r="P93" s="11">
        <f>$B93</f>
        <v>89</v>
      </c>
      <c r="Q93" s="11"/>
      <c r="R93" s="6"/>
      <c r="S93" s="6"/>
      <c r="T93" s="11"/>
      <c r="U93" s="6"/>
      <c r="V93" s="6"/>
      <c r="W93" s="6"/>
      <c r="X93" s="6"/>
      <c r="Z93" s="6"/>
      <c r="AA93" s="6"/>
      <c r="AB93" s="6">
        <f>$D93</f>
        <v>60</v>
      </c>
      <c r="AC93" s="6"/>
      <c r="AD93" s="6"/>
      <c r="AE93" s="6"/>
      <c r="AF93" s="6"/>
      <c r="AG93" s="6"/>
      <c r="AH93" s="6"/>
      <c r="AI93" s="6"/>
      <c r="AJ93" s="6"/>
    </row>
    <row r="94" spans="1:36" ht="15" customHeight="1" x14ac:dyDescent="0.3">
      <c r="A94" s="39">
        <v>255</v>
      </c>
      <c r="B94" s="39">
        <v>90</v>
      </c>
      <c r="C94" s="39">
        <v>20</v>
      </c>
      <c r="D94" s="39">
        <v>61</v>
      </c>
      <c r="E94" s="1">
        <v>2081</v>
      </c>
      <c r="F94" s="52">
        <v>4.1157407407407406E-2</v>
      </c>
      <c r="G94" s="38" t="s">
        <v>436</v>
      </c>
      <c r="H94" s="38" t="s">
        <v>491</v>
      </c>
      <c r="I94" s="39" t="s">
        <v>400</v>
      </c>
      <c r="J94" s="39" t="s">
        <v>55</v>
      </c>
      <c r="K94" s="39">
        <v>3</v>
      </c>
      <c r="L94" s="39" t="s">
        <v>29</v>
      </c>
      <c r="N94" s="11"/>
      <c r="O94" s="6"/>
      <c r="P94" s="6"/>
      <c r="Q94" s="11"/>
      <c r="R94" s="6"/>
      <c r="S94" s="6"/>
      <c r="T94" s="6"/>
      <c r="U94" s="6"/>
      <c r="V94" s="11"/>
      <c r="W94" s="11">
        <f>$B94</f>
        <v>90</v>
      </c>
      <c r="X94" s="6"/>
      <c r="Z94" s="6"/>
      <c r="AA94" s="6"/>
      <c r="AB94" s="6"/>
      <c r="AC94" s="6"/>
      <c r="AD94" s="6"/>
      <c r="AE94" s="6"/>
      <c r="AF94" s="6"/>
      <c r="AG94" s="6"/>
      <c r="AH94" s="6"/>
      <c r="AI94" s="6">
        <f>$D94</f>
        <v>61</v>
      </c>
      <c r="AJ94" s="6"/>
    </row>
    <row r="95" spans="1:36" ht="15" customHeight="1" x14ac:dyDescent="0.3">
      <c r="A95" s="39">
        <v>257</v>
      </c>
      <c r="B95" s="39">
        <v>91</v>
      </c>
      <c r="C95" s="39"/>
      <c r="D95" s="39"/>
      <c r="E95" s="1">
        <v>1870</v>
      </c>
      <c r="F95" s="52">
        <v>4.1284722222222223E-2</v>
      </c>
      <c r="G95" s="38" t="s">
        <v>530</v>
      </c>
      <c r="H95" s="38" t="s">
        <v>531</v>
      </c>
      <c r="I95" s="39" t="s">
        <v>59</v>
      </c>
      <c r="J95" s="61" t="s">
        <v>18</v>
      </c>
      <c r="K95" s="61">
        <v>3</v>
      </c>
      <c r="L95" s="61" t="s">
        <v>29</v>
      </c>
      <c r="N95" s="6">
        <f>$B95</f>
        <v>91</v>
      </c>
      <c r="O95" s="6"/>
      <c r="P95" s="6"/>
      <c r="Q95" s="6"/>
      <c r="R95" s="6"/>
      <c r="S95" s="6"/>
      <c r="T95" s="6"/>
      <c r="U95" s="6"/>
      <c r="V95" s="6"/>
      <c r="W95" s="6"/>
      <c r="X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ht="15" customHeight="1" x14ac:dyDescent="0.3">
      <c r="A96" s="39">
        <v>259</v>
      </c>
      <c r="B96" s="39">
        <v>92</v>
      </c>
      <c r="C96" s="39">
        <v>2</v>
      </c>
      <c r="D96" s="39"/>
      <c r="E96" s="1">
        <v>1933</v>
      </c>
      <c r="F96" s="52">
        <v>4.1342592592592591E-2</v>
      </c>
      <c r="G96" s="38" t="s">
        <v>391</v>
      </c>
      <c r="H96" s="38" t="s">
        <v>392</v>
      </c>
      <c r="I96" s="39" t="s">
        <v>136</v>
      </c>
      <c r="J96" s="39" t="s">
        <v>21</v>
      </c>
      <c r="K96" s="39">
        <v>3</v>
      </c>
      <c r="L96" s="39" t="s">
        <v>29</v>
      </c>
      <c r="N96" s="6"/>
      <c r="O96" s="11"/>
      <c r="P96" s="11"/>
      <c r="Q96" s="6"/>
      <c r="R96" s="6"/>
      <c r="S96" s="6"/>
      <c r="T96" s="6"/>
      <c r="U96" s="6"/>
      <c r="V96" s="11">
        <f>$B96</f>
        <v>92</v>
      </c>
      <c r="W96" s="6"/>
      <c r="X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36" ht="15" customHeight="1" x14ac:dyDescent="0.3">
      <c r="A97" s="39">
        <v>260</v>
      </c>
      <c r="B97" s="39">
        <v>93</v>
      </c>
      <c r="C97" s="39">
        <v>27</v>
      </c>
      <c r="D97" s="39">
        <v>62</v>
      </c>
      <c r="E97" s="1">
        <v>1532</v>
      </c>
      <c r="F97" s="52">
        <v>4.1435185185185186E-2</v>
      </c>
      <c r="G97" s="38" t="s">
        <v>492</v>
      </c>
      <c r="H97" s="38" t="s">
        <v>493</v>
      </c>
      <c r="I97" s="39" t="s">
        <v>397</v>
      </c>
      <c r="J97" s="39" t="s">
        <v>25</v>
      </c>
      <c r="K97" s="39">
        <v>3</v>
      </c>
      <c r="L97" s="39" t="s">
        <v>29</v>
      </c>
      <c r="N97" s="11"/>
      <c r="O97" s="11"/>
      <c r="P97" s="11"/>
      <c r="Q97" s="6"/>
      <c r="R97" s="6"/>
      <c r="S97" s="6"/>
      <c r="T97" s="11"/>
      <c r="U97" s="6"/>
      <c r="V97" s="6"/>
      <c r="W97" s="6"/>
      <c r="X97" s="11">
        <f>$B97</f>
        <v>93</v>
      </c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>
        <f>$D97</f>
        <v>62</v>
      </c>
    </row>
    <row r="98" spans="1:36" ht="15" customHeight="1" x14ac:dyDescent="0.3">
      <c r="A98" s="39">
        <v>261</v>
      </c>
      <c r="B98" s="39">
        <v>94</v>
      </c>
      <c r="C98" s="39">
        <v>13</v>
      </c>
      <c r="D98" s="39">
        <v>63</v>
      </c>
      <c r="E98" s="1">
        <v>1530</v>
      </c>
      <c r="F98" s="52">
        <v>4.144675925925926E-2</v>
      </c>
      <c r="G98" s="38" t="s">
        <v>494</v>
      </c>
      <c r="H98" s="38" t="s">
        <v>495</v>
      </c>
      <c r="I98" s="39" t="s">
        <v>404</v>
      </c>
      <c r="J98" s="39" t="s">
        <v>25</v>
      </c>
      <c r="K98" s="39">
        <v>3</v>
      </c>
      <c r="L98" s="39" t="s">
        <v>29</v>
      </c>
      <c r="N98" s="11"/>
      <c r="O98" s="11"/>
      <c r="P98" s="11"/>
      <c r="Q98" s="6"/>
      <c r="R98" s="6"/>
      <c r="S98" s="6"/>
      <c r="T98" s="6"/>
      <c r="U98" s="6"/>
      <c r="V98" s="6"/>
      <c r="W98" s="11"/>
      <c r="X98" s="11">
        <f>$B98</f>
        <v>94</v>
      </c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>
        <f>$D98</f>
        <v>63</v>
      </c>
    </row>
    <row r="99" spans="1:36" ht="15" customHeight="1" x14ac:dyDescent="0.3">
      <c r="A99" s="39">
        <v>263</v>
      </c>
      <c r="B99" s="39">
        <v>95</v>
      </c>
      <c r="C99" s="39">
        <v>21</v>
      </c>
      <c r="D99" s="39">
        <v>64</v>
      </c>
      <c r="E99" s="1">
        <v>2048</v>
      </c>
      <c r="F99" s="53">
        <v>4.1736111111111113E-2</v>
      </c>
      <c r="G99" s="38" t="s">
        <v>496</v>
      </c>
      <c r="H99" s="38" t="s">
        <v>118</v>
      </c>
      <c r="I99" s="39" t="s">
        <v>400</v>
      </c>
      <c r="J99" s="39" t="s">
        <v>54</v>
      </c>
      <c r="K99" s="39">
        <v>3</v>
      </c>
      <c r="L99" s="39" t="s">
        <v>29</v>
      </c>
      <c r="N99" s="6"/>
      <c r="O99" s="6"/>
      <c r="P99" s="6"/>
      <c r="Q99" s="6"/>
      <c r="R99" s="11">
        <f>$B99</f>
        <v>95</v>
      </c>
      <c r="S99" s="6"/>
      <c r="T99" s="6"/>
      <c r="U99" s="11"/>
      <c r="V99" s="6"/>
      <c r="W99" s="6"/>
      <c r="X99" s="6"/>
      <c r="Z99" s="6"/>
      <c r="AA99" s="6"/>
      <c r="AB99" s="6"/>
      <c r="AC99" s="6"/>
      <c r="AD99" s="6">
        <f>$D99</f>
        <v>64</v>
      </c>
      <c r="AE99" s="6"/>
      <c r="AF99" s="6"/>
      <c r="AG99" s="6"/>
      <c r="AH99" s="6"/>
      <c r="AI99" s="6"/>
      <c r="AJ99" s="6"/>
    </row>
    <row r="100" spans="1:36" ht="15" customHeight="1" x14ac:dyDescent="0.3">
      <c r="A100" s="39">
        <v>267</v>
      </c>
      <c r="B100" s="39">
        <v>96</v>
      </c>
      <c r="C100" s="39">
        <v>28</v>
      </c>
      <c r="D100" s="39">
        <v>65</v>
      </c>
      <c r="E100" s="1">
        <v>1931</v>
      </c>
      <c r="F100" s="53">
        <v>4.2175925925925929E-2</v>
      </c>
      <c r="G100" s="38" t="s">
        <v>497</v>
      </c>
      <c r="H100" s="38" t="s">
        <v>394</v>
      </c>
      <c r="I100" s="39" t="s">
        <v>397</v>
      </c>
      <c r="J100" s="39" t="s">
        <v>21</v>
      </c>
      <c r="K100" s="39">
        <v>3</v>
      </c>
      <c r="L100" s="39" t="s">
        <v>29</v>
      </c>
      <c r="N100" s="11"/>
      <c r="O100" s="11"/>
      <c r="P100" s="11"/>
      <c r="Q100" s="6"/>
      <c r="R100" s="6"/>
      <c r="S100" s="6"/>
      <c r="T100" s="6"/>
      <c r="U100" s="6"/>
      <c r="V100" s="11">
        <f>$B100</f>
        <v>96</v>
      </c>
      <c r="W100" s="11"/>
      <c r="X100" s="11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36" ht="15" customHeight="1" x14ac:dyDescent="0.3">
      <c r="A101" s="39">
        <v>269</v>
      </c>
      <c r="B101" s="39">
        <v>97</v>
      </c>
      <c r="C101" s="61">
        <v>29</v>
      </c>
      <c r="D101" s="39">
        <v>66</v>
      </c>
      <c r="E101" s="1">
        <v>1868</v>
      </c>
      <c r="F101" s="53">
        <v>4.2337962962962966E-2</v>
      </c>
      <c r="G101" s="38" t="s">
        <v>518</v>
      </c>
      <c r="H101" s="38" t="s">
        <v>532</v>
      </c>
      <c r="I101" s="39" t="s">
        <v>397</v>
      </c>
      <c r="J101" s="61" t="s">
        <v>18</v>
      </c>
      <c r="K101" s="61">
        <v>3</v>
      </c>
      <c r="L101" s="61" t="s">
        <v>29</v>
      </c>
      <c r="N101" s="6">
        <f>$B101</f>
        <v>97</v>
      </c>
      <c r="O101" s="6"/>
      <c r="P101" s="6"/>
      <c r="Q101" s="6"/>
      <c r="R101" s="6"/>
      <c r="S101" s="6"/>
      <c r="T101" s="6"/>
      <c r="U101" s="6"/>
      <c r="V101" s="6"/>
      <c r="W101" s="6"/>
      <c r="X101" s="6"/>
      <c r="Z101" s="6">
        <f>$D101</f>
        <v>66</v>
      </c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36" ht="15" customHeight="1" x14ac:dyDescent="0.3">
      <c r="A102" s="39">
        <v>271</v>
      </c>
      <c r="B102" s="39">
        <v>98</v>
      </c>
      <c r="C102" s="39">
        <v>30</v>
      </c>
      <c r="D102" s="39">
        <v>67</v>
      </c>
      <c r="E102" s="1">
        <v>1508</v>
      </c>
      <c r="F102" s="53">
        <v>4.2638888888888886E-2</v>
      </c>
      <c r="G102" s="38" t="s">
        <v>432</v>
      </c>
      <c r="H102" s="38" t="s">
        <v>498</v>
      </c>
      <c r="I102" s="39" t="s">
        <v>397</v>
      </c>
      <c r="J102" s="39" t="s">
        <v>28</v>
      </c>
      <c r="K102" s="39">
        <v>3</v>
      </c>
      <c r="L102" s="39" t="s">
        <v>29</v>
      </c>
      <c r="N102" s="6"/>
      <c r="O102" s="6"/>
      <c r="P102" s="6"/>
      <c r="Q102" s="6"/>
      <c r="R102" s="6"/>
      <c r="S102" s="6"/>
      <c r="T102" s="6"/>
      <c r="U102" s="11">
        <f>$B102</f>
        <v>98</v>
      </c>
      <c r="V102" s="6"/>
      <c r="W102" s="11"/>
      <c r="X102" s="11"/>
      <c r="Z102" s="6"/>
      <c r="AA102" s="6"/>
      <c r="AB102" s="6"/>
      <c r="AC102" s="6"/>
      <c r="AD102" s="6"/>
      <c r="AE102" s="6"/>
      <c r="AF102" s="6"/>
      <c r="AG102" s="6">
        <f>$D102</f>
        <v>67</v>
      </c>
      <c r="AH102" s="6"/>
      <c r="AI102" s="6"/>
      <c r="AJ102" s="6"/>
    </row>
    <row r="103" spans="1:36" ht="15" customHeight="1" x14ac:dyDescent="0.3">
      <c r="A103" s="39">
        <v>272</v>
      </c>
      <c r="B103" s="39">
        <v>99</v>
      </c>
      <c r="C103" s="39">
        <v>14</v>
      </c>
      <c r="D103" s="39">
        <v>68</v>
      </c>
      <c r="E103" s="1">
        <v>1837</v>
      </c>
      <c r="F103" s="53">
        <v>4.2685185185185187E-2</v>
      </c>
      <c r="G103" s="38" t="s">
        <v>499</v>
      </c>
      <c r="H103" s="38" t="s">
        <v>358</v>
      </c>
      <c r="I103" s="39" t="s">
        <v>404</v>
      </c>
      <c r="J103" s="39" t="s">
        <v>20</v>
      </c>
      <c r="K103" s="39">
        <v>3</v>
      </c>
      <c r="L103" s="39" t="s">
        <v>29</v>
      </c>
      <c r="N103" s="11"/>
      <c r="O103" s="11"/>
      <c r="P103" s="11">
        <f>$B103</f>
        <v>99</v>
      </c>
      <c r="Q103" s="6"/>
      <c r="R103" s="6"/>
      <c r="S103" s="6"/>
      <c r="T103" s="6"/>
      <c r="U103" s="6"/>
      <c r="V103" s="6"/>
      <c r="W103" s="11"/>
      <c r="X103" s="11"/>
      <c r="Z103" s="6"/>
      <c r="AA103" s="6"/>
      <c r="AB103" s="6">
        <f>$D103</f>
        <v>68</v>
      </c>
      <c r="AC103" s="6"/>
      <c r="AD103" s="6"/>
      <c r="AE103" s="6"/>
      <c r="AF103" s="6"/>
      <c r="AG103" s="6"/>
      <c r="AH103" s="6"/>
      <c r="AI103" s="6"/>
      <c r="AJ103" s="6"/>
    </row>
    <row r="104" spans="1:36" ht="15" customHeight="1" x14ac:dyDescent="0.3">
      <c r="A104" s="39">
        <v>273</v>
      </c>
      <c r="B104" s="39">
        <v>100</v>
      </c>
      <c r="C104" s="39">
        <v>31</v>
      </c>
      <c r="D104" s="39">
        <v>69</v>
      </c>
      <c r="E104" s="1">
        <v>1478</v>
      </c>
      <c r="F104" s="53">
        <v>4.2754629629629629E-2</v>
      </c>
      <c r="G104" s="38" t="s">
        <v>368</v>
      </c>
      <c r="H104" s="38" t="s">
        <v>500</v>
      </c>
      <c r="I104" s="39" t="s">
        <v>397</v>
      </c>
      <c r="J104" s="39" t="s">
        <v>28</v>
      </c>
      <c r="K104" s="39">
        <v>3</v>
      </c>
      <c r="L104" s="39" t="s">
        <v>29</v>
      </c>
      <c r="N104" s="6"/>
      <c r="O104" s="6"/>
      <c r="P104" s="6"/>
      <c r="Q104" s="6"/>
      <c r="R104" s="6"/>
      <c r="S104" s="6"/>
      <c r="T104" s="6"/>
      <c r="U104" s="11">
        <f>$B104</f>
        <v>100</v>
      </c>
      <c r="V104" s="6"/>
      <c r="W104" s="6"/>
      <c r="X104" s="6"/>
      <c r="Z104" s="6"/>
      <c r="AA104" s="6"/>
      <c r="AB104" s="6"/>
      <c r="AC104" s="6"/>
      <c r="AD104" s="6"/>
      <c r="AE104" s="6"/>
      <c r="AF104" s="6"/>
      <c r="AG104" s="6">
        <f>$D104</f>
        <v>69</v>
      </c>
      <c r="AH104" s="6"/>
      <c r="AI104" s="6"/>
      <c r="AJ104" s="6"/>
    </row>
    <row r="105" spans="1:36" ht="15" customHeight="1" x14ac:dyDescent="0.3">
      <c r="A105" s="39">
        <v>275</v>
      </c>
      <c r="B105" s="39">
        <v>101</v>
      </c>
      <c r="C105" s="39"/>
      <c r="D105" s="39"/>
      <c r="E105" s="1">
        <v>1812</v>
      </c>
      <c r="F105" s="53">
        <v>4.3043981481481482E-2</v>
      </c>
      <c r="G105" s="38" t="s">
        <v>357</v>
      </c>
      <c r="H105" s="38" t="s">
        <v>232</v>
      </c>
      <c r="I105" s="39" t="s">
        <v>59</v>
      </c>
      <c r="J105" s="39" t="s">
        <v>23</v>
      </c>
      <c r="K105" s="39">
        <v>3</v>
      </c>
      <c r="L105" s="39" t="s">
        <v>29</v>
      </c>
      <c r="N105" s="11"/>
      <c r="O105" s="11"/>
      <c r="P105" s="11"/>
      <c r="Q105" s="6"/>
      <c r="R105" s="6"/>
      <c r="S105" s="6"/>
      <c r="T105" s="11">
        <f>$B105</f>
        <v>101</v>
      </c>
      <c r="U105" s="6"/>
      <c r="V105" s="11"/>
      <c r="W105" s="11"/>
      <c r="X105" s="11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36" ht="15" customHeight="1" x14ac:dyDescent="0.3">
      <c r="A106" s="39">
        <v>276</v>
      </c>
      <c r="B106" s="39">
        <v>102</v>
      </c>
      <c r="C106" s="39">
        <v>32</v>
      </c>
      <c r="D106" s="39">
        <v>70</v>
      </c>
      <c r="E106" s="1">
        <v>1790</v>
      </c>
      <c r="F106" s="53">
        <v>4.3043981481481482E-2</v>
      </c>
      <c r="G106" s="38" t="s">
        <v>348</v>
      </c>
      <c r="H106" s="38" t="s">
        <v>232</v>
      </c>
      <c r="I106" s="39" t="s">
        <v>397</v>
      </c>
      <c r="J106" s="39" t="s">
        <v>23</v>
      </c>
      <c r="K106" s="39">
        <v>3</v>
      </c>
      <c r="L106" s="39" t="s">
        <v>29</v>
      </c>
      <c r="N106" s="11"/>
      <c r="O106" s="6"/>
      <c r="P106" s="6"/>
      <c r="Q106" s="6"/>
      <c r="R106" s="6"/>
      <c r="S106" s="6"/>
      <c r="T106" s="11">
        <f>$B106</f>
        <v>102</v>
      </c>
      <c r="U106" s="6"/>
      <c r="V106" s="6"/>
      <c r="W106" s="6"/>
      <c r="X106" s="6"/>
      <c r="Z106" s="6"/>
      <c r="AA106" s="6"/>
      <c r="AB106" s="6"/>
      <c r="AC106" s="6"/>
      <c r="AD106" s="6"/>
      <c r="AE106" s="6"/>
      <c r="AF106" s="6">
        <f>$D106</f>
        <v>70</v>
      </c>
      <c r="AG106" s="6"/>
      <c r="AH106" s="6"/>
      <c r="AI106" s="6"/>
      <c r="AJ106" s="6"/>
    </row>
    <row r="107" spans="1:36" ht="15" customHeight="1" x14ac:dyDescent="0.3">
      <c r="A107" s="39">
        <v>277</v>
      </c>
      <c r="B107" s="39">
        <v>103</v>
      </c>
      <c r="C107" s="39">
        <v>15</v>
      </c>
      <c r="D107" s="39">
        <v>71</v>
      </c>
      <c r="E107" s="1">
        <v>1824</v>
      </c>
      <c r="F107" s="53">
        <v>4.310185185185185E-2</v>
      </c>
      <c r="G107" s="38" t="s">
        <v>501</v>
      </c>
      <c r="H107" s="38" t="s">
        <v>61</v>
      </c>
      <c r="I107" s="39" t="s">
        <v>404</v>
      </c>
      <c r="J107" s="39" t="s">
        <v>20</v>
      </c>
      <c r="K107" s="39">
        <v>3</v>
      </c>
      <c r="L107" s="39" t="s">
        <v>29</v>
      </c>
      <c r="N107" s="6"/>
      <c r="O107" s="6"/>
      <c r="P107" s="11">
        <f>$B107</f>
        <v>103</v>
      </c>
      <c r="Q107" s="6"/>
      <c r="R107" s="6"/>
      <c r="S107" s="6"/>
      <c r="T107" s="11"/>
      <c r="U107" s="11"/>
      <c r="V107" s="6"/>
      <c r="W107" s="6"/>
      <c r="X107" s="6"/>
      <c r="Z107" s="6"/>
      <c r="AA107" s="6"/>
      <c r="AB107" s="6">
        <f>$D107</f>
        <v>71</v>
      </c>
      <c r="AC107" s="6"/>
      <c r="AD107" s="6"/>
      <c r="AE107" s="6"/>
      <c r="AF107" s="6"/>
      <c r="AG107" s="6"/>
      <c r="AH107" s="6"/>
      <c r="AI107" s="6"/>
      <c r="AJ107" s="6"/>
    </row>
    <row r="108" spans="1:36" ht="15" customHeight="1" x14ac:dyDescent="0.3">
      <c r="A108" s="39">
        <v>278</v>
      </c>
      <c r="B108" s="39">
        <v>104</v>
      </c>
      <c r="C108" s="39">
        <v>22</v>
      </c>
      <c r="D108" s="39">
        <v>72</v>
      </c>
      <c r="E108" s="1">
        <v>1505</v>
      </c>
      <c r="F108" s="53">
        <v>4.3206018518518519E-2</v>
      </c>
      <c r="G108" s="38" t="s">
        <v>502</v>
      </c>
      <c r="H108" s="38" t="s">
        <v>423</v>
      </c>
      <c r="I108" s="39" t="s">
        <v>400</v>
      </c>
      <c r="J108" s="39" t="s">
        <v>28</v>
      </c>
      <c r="K108" s="39">
        <v>3</v>
      </c>
      <c r="L108" s="39" t="s">
        <v>29</v>
      </c>
      <c r="N108" s="6"/>
      <c r="O108" s="6"/>
      <c r="P108" s="6"/>
      <c r="Q108" s="6"/>
      <c r="R108" s="6"/>
      <c r="S108" s="6"/>
      <c r="T108" s="11"/>
      <c r="U108" s="11">
        <f>$B108</f>
        <v>104</v>
      </c>
      <c r="V108" s="11"/>
      <c r="W108" s="6"/>
      <c r="X108" s="6"/>
      <c r="Z108" s="6"/>
      <c r="AA108" s="6"/>
      <c r="AB108" s="6"/>
      <c r="AC108" s="6"/>
      <c r="AD108" s="6"/>
      <c r="AE108" s="6"/>
      <c r="AF108" s="6"/>
      <c r="AG108" s="6">
        <f>$D108</f>
        <v>72</v>
      </c>
      <c r="AH108" s="6"/>
      <c r="AI108" s="6"/>
      <c r="AJ108" s="6"/>
    </row>
    <row r="109" spans="1:36" ht="15" customHeight="1" x14ac:dyDescent="0.3">
      <c r="A109" s="39">
        <v>281</v>
      </c>
      <c r="B109" s="39">
        <v>105</v>
      </c>
      <c r="C109" s="39">
        <v>23</v>
      </c>
      <c r="D109" s="39">
        <v>73</v>
      </c>
      <c r="E109" s="1">
        <v>2056</v>
      </c>
      <c r="F109" s="53">
        <v>4.3611111111111114E-2</v>
      </c>
      <c r="G109" s="38" t="s">
        <v>503</v>
      </c>
      <c r="H109" s="38" t="s">
        <v>504</v>
      </c>
      <c r="I109" s="39" t="s">
        <v>400</v>
      </c>
      <c r="J109" s="39" t="s">
        <v>54</v>
      </c>
      <c r="K109" s="39">
        <v>3</v>
      </c>
      <c r="L109" s="39" t="s">
        <v>29</v>
      </c>
      <c r="N109" s="11"/>
      <c r="O109" s="11"/>
      <c r="P109" s="11"/>
      <c r="Q109" s="6"/>
      <c r="R109" s="11">
        <f>$B109</f>
        <v>105</v>
      </c>
      <c r="S109" s="6"/>
      <c r="T109" s="11"/>
      <c r="U109" s="6"/>
      <c r="V109" s="6"/>
      <c r="W109" s="11"/>
      <c r="X109" s="11"/>
      <c r="Z109" s="6"/>
      <c r="AA109" s="6"/>
      <c r="AB109" s="6"/>
      <c r="AC109" s="6"/>
      <c r="AD109" s="6">
        <f>$D109</f>
        <v>73</v>
      </c>
      <c r="AE109" s="6"/>
      <c r="AF109" s="6"/>
      <c r="AG109" s="6"/>
      <c r="AH109" s="6"/>
      <c r="AI109" s="6"/>
      <c r="AJ109" s="6"/>
    </row>
    <row r="110" spans="1:36" ht="15" customHeight="1" x14ac:dyDescent="0.3">
      <c r="A110" s="39">
        <v>282</v>
      </c>
      <c r="B110" s="39">
        <v>106</v>
      </c>
      <c r="C110" s="39">
        <v>33</v>
      </c>
      <c r="D110" s="39">
        <v>74</v>
      </c>
      <c r="E110" s="1">
        <v>2063</v>
      </c>
      <c r="F110" s="53">
        <v>4.3611111111111114E-2</v>
      </c>
      <c r="G110" s="38" t="s">
        <v>505</v>
      </c>
      <c r="H110" s="38" t="s">
        <v>506</v>
      </c>
      <c r="I110" s="39" t="s">
        <v>397</v>
      </c>
      <c r="J110" s="39" t="s">
        <v>54</v>
      </c>
      <c r="K110" s="39">
        <v>3</v>
      </c>
      <c r="L110" s="39" t="s">
        <v>29</v>
      </c>
      <c r="N110" s="11"/>
      <c r="O110" s="11"/>
      <c r="P110" s="11"/>
      <c r="Q110" s="6"/>
      <c r="R110" s="11">
        <f>$B110</f>
        <v>106</v>
      </c>
      <c r="S110" s="6"/>
      <c r="T110" s="6"/>
      <c r="U110" s="6"/>
      <c r="V110" s="6"/>
      <c r="W110" s="11"/>
      <c r="X110" s="11"/>
      <c r="Z110" s="6"/>
      <c r="AA110" s="6"/>
      <c r="AB110" s="6"/>
      <c r="AC110" s="6"/>
      <c r="AD110" s="6">
        <f>$D110</f>
        <v>74</v>
      </c>
      <c r="AE110" s="6"/>
      <c r="AF110" s="6"/>
      <c r="AG110" s="6"/>
      <c r="AH110" s="6"/>
      <c r="AI110" s="6"/>
      <c r="AJ110" s="6"/>
    </row>
    <row r="111" spans="1:36" ht="15" customHeight="1" x14ac:dyDescent="0.3">
      <c r="A111" s="39">
        <v>283</v>
      </c>
      <c r="B111" s="39">
        <v>107</v>
      </c>
      <c r="C111" s="39">
        <v>34</v>
      </c>
      <c r="D111" s="39">
        <v>75</v>
      </c>
      <c r="E111" s="1">
        <v>1541</v>
      </c>
      <c r="F111" s="53">
        <v>4.3773148148148151E-2</v>
      </c>
      <c r="G111" s="38" t="s">
        <v>507</v>
      </c>
      <c r="H111" s="38" t="s">
        <v>508</v>
      </c>
      <c r="I111" s="39" t="s">
        <v>397</v>
      </c>
      <c r="J111" s="39" t="s">
        <v>25</v>
      </c>
      <c r="K111" s="39">
        <v>3</v>
      </c>
      <c r="L111" s="39" t="s">
        <v>29</v>
      </c>
      <c r="N111" s="11"/>
      <c r="O111" s="11"/>
      <c r="P111" s="11"/>
      <c r="Q111" s="11"/>
      <c r="R111" s="6"/>
      <c r="S111" s="6"/>
      <c r="T111" s="11"/>
      <c r="U111" s="6"/>
      <c r="V111" s="6"/>
      <c r="W111" s="6"/>
      <c r="X111" s="11">
        <f>$B111</f>
        <v>107</v>
      </c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>
        <f>$D111</f>
        <v>75</v>
      </c>
    </row>
    <row r="112" spans="1:36" ht="15" customHeight="1" x14ac:dyDescent="0.3">
      <c r="A112" s="39">
        <v>284</v>
      </c>
      <c r="B112" s="39">
        <v>108</v>
      </c>
      <c r="C112" s="39">
        <v>24</v>
      </c>
      <c r="D112" s="39">
        <v>76</v>
      </c>
      <c r="E112" s="1">
        <v>1476</v>
      </c>
      <c r="F112" s="53">
        <v>4.3958333333333335E-2</v>
      </c>
      <c r="G112" s="38" t="s">
        <v>341</v>
      </c>
      <c r="H112" s="38" t="s">
        <v>509</v>
      </c>
      <c r="I112" s="39" t="s">
        <v>400</v>
      </c>
      <c r="J112" s="39" t="s">
        <v>28</v>
      </c>
      <c r="K112" s="39">
        <v>3</v>
      </c>
      <c r="L112" s="39" t="s">
        <v>29</v>
      </c>
      <c r="N112" s="11"/>
      <c r="O112" s="11"/>
      <c r="P112" s="11"/>
      <c r="Q112" s="11"/>
      <c r="R112" s="6"/>
      <c r="S112" s="6"/>
      <c r="T112" s="6"/>
      <c r="U112" s="11">
        <f>$B112</f>
        <v>108</v>
      </c>
      <c r="V112" s="6"/>
      <c r="W112" s="11"/>
      <c r="X112" s="11"/>
      <c r="Z112" s="6"/>
      <c r="AA112" s="6"/>
      <c r="AB112" s="6"/>
      <c r="AC112" s="6"/>
      <c r="AD112" s="6"/>
      <c r="AE112" s="6"/>
      <c r="AF112" s="6"/>
      <c r="AG112" s="6">
        <f>$D112</f>
        <v>76</v>
      </c>
      <c r="AH112" s="6"/>
      <c r="AI112" s="6"/>
      <c r="AJ112" s="6"/>
    </row>
    <row r="113" spans="1:36" ht="15" customHeight="1" x14ac:dyDescent="0.3">
      <c r="A113" s="39">
        <v>287</v>
      </c>
      <c r="B113" s="39">
        <v>109</v>
      </c>
      <c r="C113" s="39">
        <v>25</v>
      </c>
      <c r="D113" s="39">
        <v>77</v>
      </c>
      <c r="E113" s="1">
        <v>1477</v>
      </c>
      <c r="F113" s="53">
        <v>4.508101851851852E-2</v>
      </c>
      <c r="G113" s="38" t="s">
        <v>510</v>
      </c>
      <c r="H113" s="38" t="s">
        <v>220</v>
      </c>
      <c r="I113" s="39" t="s">
        <v>400</v>
      </c>
      <c r="J113" s="39" t="s">
        <v>28</v>
      </c>
      <c r="K113" s="39">
        <v>3</v>
      </c>
      <c r="L113" s="39" t="s">
        <v>29</v>
      </c>
      <c r="N113" s="11"/>
      <c r="O113" s="11"/>
      <c r="P113" s="11"/>
      <c r="Q113" s="11"/>
      <c r="R113" s="6"/>
      <c r="S113" s="6"/>
      <c r="T113" s="6"/>
      <c r="U113" s="11">
        <f>$B113</f>
        <v>109</v>
      </c>
      <c r="V113" s="11"/>
      <c r="W113" s="6"/>
      <c r="X113" s="6"/>
      <c r="Z113" s="6"/>
      <c r="AA113" s="6"/>
      <c r="AB113" s="6"/>
      <c r="AC113" s="6"/>
      <c r="AD113" s="6"/>
      <c r="AE113" s="6"/>
      <c r="AF113" s="6"/>
      <c r="AG113" s="6">
        <f>$D113</f>
        <v>77</v>
      </c>
      <c r="AH113" s="6"/>
      <c r="AI113" s="6"/>
      <c r="AJ113" s="6"/>
    </row>
    <row r="114" spans="1:36" ht="15" customHeight="1" x14ac:dyDescent="0.3">
      <c r="A114" s="39">
        <v>288</v>
      </c>
      <c r="B114" s="39" t="s">
        <v>148</v>
      </c>
      <c r="C114" s="39"/>
      <c r="D114" s="39"/>
      <c r="E114" s="1">
        <v>1547</v>
      </c>
      <c r="F114" s="53">
        <v>4.5462962962962962E-2</v>
      </c>
      <c r="G114" s="38" t="s">
        <v>511</v>
      </c>
      <c r="H114" s="38" t="s">
        <v>512</v>
      </c>
      <c r="I114" s="39" t="s">
        <v>397</v>
      </c>
      <c r="J114" s="39" t="s">
        <v>151</v>
      </c>
      <c r="K114" s="39">
        <v>3</v>
      </c>
      <c r="L114" s="39" t="s">
        <v>29</v>
      </c>
      <c r="N114" s="11"/>
      <c r="O114" s="6"/>
      <c r="P114" s="6"/>
      <c r="Q114" s="6"/>
      <c r="R114" s="6"/>
      <c r="S114" s="6"/>
      <c r="T114" s="6"/>
      <c r="U114" s="11"/>
      <c r="V114" s="6"/>
      <c r="W114" s="6"/>
      <c r="X114" s="11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</row>
    <row r="115" spans="1:36" ht="15" customHeight="1" x14ac:dyDescent="0.3">
      <c r="A115" s="39">
        <v>289</v>
      </c>
      <c r="B115" s="39">
        <v>110</v>
      </c>
      <c r="C115" s="39"/>
      <c r="D115" s="39"/>
      <c r="E115" s="1">
        <v>1499</v>
      </c>
      <c r="F115" s="53">
        <v>4.6192129629629632E-2</v>
      </c>
      <c r="G115" s="38" t="s">
        <v>385</v>
      </c>
      <c r="H115" s="38" t="s">
        <v>386</v>
      </c>
      <c r="I115" s="39" t="s">
        <v>59</v>
      </c>
      <c r="J115" s="39" t="s">
        <v>28</v>
      </c>
      <c r="K115" s="39">
        <v>3</v>
      </c>
      <c r="L115" s="39" t="s">
        <v>29</v>
      </c>
      <c r="N115" s="11"/>
      <c r="O115" s="6"/>
      <c r="P115" s="6"/>
      <c r="Q115" s="11"/>
      <c r="R115" s="11"/>
      <c r="S115" s="11"/>
      <c r="T115" s="6"/>
      <c r="U115" s="11">
        <f>$B115</f>
        <v>110</v>
      </c>
      <c r="V115" s="6"/>
      <c r="W115" s="6"/>
      <c r="X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</row>
    <row r="116" spans="1:36" ht="15" customHeight="1" x14ac:dyDescent="0.3">
      <c r="A116" s="39">
        <v>291</v>
      </c>
      <c r="B116" s="39">
        <v>111</v>
      </c>
      <c r="C116" s="39"/>
      <c r="D116" s="39"/>
      <c r="E116" s="1">
        <v>1548</v>
      </c>
      <c r="F116" s="53">
        <v>4.6354166666666669E-2</v>
      </c>
      <c r="G116" s="38" t="s">
        <v>387</v>
      </c>
      <c r="H116" s="38" t="s">
        <v>133</v>
      </c>
      <c r="I116" s="39" t="s">
        <v>59</v>
      </c>
      <c r="J116" s="39" t="s">
        <v>25</v>
      </c>
      <c r="K116" s="39">
        <v>3</v>
      </c>
      <c r="L116" s="39" t="s">
        <v>29</v>
      </c>
      <c r="N116" s="6"/>
      <c r="O116" s="11"/>
      <c r="P116" s="11"/>
      <c r="Q116" s="6"/>
      <c r="R116" s="6"/>
      <c r="S116" s="6"/>
      <c r="T116" s="11"/>
      <c r="U116" s="6"/>
      <c r="V116" s="6"/>
      <c r="W116" s="6"/>
      <c r="X116" s="11">
        <f>$B116</f>
        <v>111</v>
      </c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</row>
    <row r="117" spans="1:36" ht="15" customHeight="1" x14ac:dyDescent="0.3">
      <c r="A117" s="39">
        <v>293</v>
      </c>
      <c r="B117" s="39">
        <v>112</v>
      </c>
      <c r="C117" s="39"/>
      <c r="D117" s="39"/>
      <c r="E117" s="1">
        <v>1537</v>
      </c>
      <c r="F117" s="53">
        <v>4.6458333333333331E-2</v>
      </c>
      <c r="G117" s="38" t="s">
        <v>388</v>
      </c>
      <c r="H117" s="38" t="s">
        <v>389</v>
      </c>
      <c r="I117" s="39" t="s">
        <v>59</v>
      </c>
      <c r="J117" s="39" t="s">
        <v>25</v>
      </c>
      <c r="K117" s="39">
        <v>3</v>
      </c>
      <c r="L117" s="39" t="s">
        <v>29</v>
      </c>
      <c r="N117" s="11"/>
      <c r="O117" s="11"/>
      <c r="P117" s="11"/>
      <c r="Q117" s="6"/>
      <c r="R117" s="6"/>
      <c r="S117" s="6"/>
      <c r="T117" s="11"/>
      <c r="U117" s="6"/>
      <c r="V117" s="6"/>
      <c r="W117" s="11"/>
      <c r="X117" s="11">
        <f>$B117</f>
        <v>112</v>
      </c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</row>
    <row r="118" spans="1:36" ht="15" customHeight="1" x14ac:dyDescent="0.3">
      <c r="A118" s="39">
        <v>294</v>
      </c>
      <c r="B118" s="39">
        <v>113</v>
      </c>
      <c r="C118" s="39">
        <v>16</v>
      </c>
      <c r="D118" s="39">
        <v>78</v>
      </c>
      <c r="E118" s="1">
        <v>1520</v>
      </c>
      <c r="F118" s="53">
        <v>4.8020833333333332E-2</v>
      </c>
      <c r="G118" s="38" t="s">
        <v>513</v>
      </c>
      <c r="H118" s="38" t="s">
        <v>514</v>
      </c>
      <c r="I118" s="39" t="s">
        <v>404</v>
      </c>
      <c r="J118" s="39" t="s">
        <v>28</v>
      </c>
      <c r="K118" s="39">
        <v>3</v>
      </c>
      <c r="L118" s="39" t="s">
        <v>29</v>
      </c>
      <c r="N118" s="6"/>
      <c r="O118" s="6"/>
      <c r="P118" s="6"/>
      <c r="Q118" s="6"/>
      <c r="R118" s="6"/>
      <c r="S118" s="6"/>
      <c r="T118" s="11"/>
      <c r="U118" s="11">
        <f>$B118</f>
        <v>113</v>
      </c>
      <c r="V118" s="6"/>
      <c r="W118" s="6"/>
      <c r="X118" s="6"/>
      <c r="Z118" s="6"/>
      <c r="AA118" s="6"/>
      <c r="AB118" s="6"/>
      <c r="AC118" s="6"/>
      <c r="AD118" s="6"/>
      <c r="AE118" s="6"/>
      <c r="AF118" s="6"/>
      <c r="AG118" s="6">
        <f>$D118</f>
        <v>78</v>
      </c>
      <c r="AH118" s="6"/>
      <c r="AI118" s="6"/>
      <c r="AJ118" s="6"/>
    </row>
    <row r="119" spans="1:36" ht="15" customHeight="1" x14ac:dyDescent="0.3">
      <c r="A119" s="39">
        <v>295</v>
      </c>
      <c r="B119" s="39">
        <v>114</v>
      </c>
      <c r="C119" s="39">
        <v>26</v>
      </c>
      <c r="D119" s="39">
        <v>79</v>
      </c>
      <c r="E119" s="1">
        <v>2080</v>
      </c>
      <c r="F119" s="53">
        <v>4.8483796296296296E-2</v>
      </c>
      <c r="G119" s="38" t="s">
        <v>515</v>
      </c>
      <c r="H119" s="38" t="s">
        <v>516</v>
      </c>
      <c r="I119" s="39" t="s">
        <v>400</v>
      </c>
      <c r="J119" s="39" t="s">
        <v>55</v>
      </c>
      <c r="K119" s="39">
        <v>3</v>
      </c>
      <c r="L119" s="39" t="s">
        <v>29</v>
      </c>
      <c r="N119" s="6"/>
      <c r="O119" s="6"/>
      <c r="P119" s="6"/>
      <c r="Q119" s="11"/>
      <c r="R119" s="6"/>
      <c r="S119" s="6"/>
      <c r="T119" s="6"/>
      <c r="U119" s="11"/>
      <c r="V119" s="6"/>
      <c r="W119" s="11">
        <f>$B119</f>
        <v>114</v>
      </c>
      <c r="X119" s="6"/>
      <c r="Z119" s="6"/>
      <c r="AA119" s="6"/>
      <c r="AB119" s="6"/>
      <c r="AC119" s="6"/>
      <c r="AD119" s="6"/>
      <c r="AE119" s="6"/>
      <c r="AF119" s="6"/>
      <c r="AG119" s="6"/>
      <c r="AH119" s="6"/>
      <c r="AI119" s="6">
        <f>$D119</f>
        <v>79</v>
      </c>
      <c r="AJ119" s="6"/>
    </row>
    <row r="120" spans="1:36" ht="15" customHeight="1" x14ac:dyDescent="0.3">
      <c r="A120" s="39">
        <v>297</v>
      </c>
      <c r="B120" s="39">
        <v>115</v>
      </c>
      <c r="C120" s="39">
        <v>27</v>
      </c>
      <c r="D120" s="39">
        <v>80</v>
      </c>
      <c r="E120" s="1">
        <v>1535</v>
      </c>
      <c r="F120" s="53">
        <v>4.8912037037037039E-2</v>
      </c>
      <c r="G120" s="38" t="s">
        <v>366</v>
      </c>
      <c r="H120" s="38" t="s">
        <v>118</v>
      </c>
      <c r="I120" s="39" t="s">
        <v>400</v>
      </c>
      <c r="J120" s="39" t="s">
        <v>25</v>
      </c>
      <c r="K120" s="39">
        <v>3</v>
      </c>
      <c r="L120" s="39" t="s">
        <v>29</v>
      </c>
      <c r="N120" s="11"/>
      <c r="O120" s="11"/>
      <c r="P120" s="11"/>
      <c r="Q120" s="6"/>
      <c r="R120" s="6"/>
      <c r="S120" s="6"/>
      <c r="T120" s="6"/>
      <c r="U120" s="6"/>
      <c r="V120" s="6"/>
      <c r="W120" s="11"/>
      <c r="X120" s="11">
        <f>$B120</f>
        <v>115</v>
      </c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>
        <f>$D120</f>
        <v>80</v>
      </c>
    </row>
    <row r="121" spans="1:36" ht="15" customHeight="1" x14ac:dyDescent="0.3">
      <c r="A121" s="39">
        <v>298</v>
      </c>
      <c r="B121" s="39">
        <v>116</v>
      </c>
      <c r="C121" s="39">
        <v>35</v>
      </c>
      <c r="D121" s="39">
        <v>81</v>
      </c>
      <c r="E121" s="1">
        <v>1536</v>
      </c>
      <c r="F121" s="53">
        <v>4.8923611111111112E-2</v>
      </c>
      <c r="G121" s="38" t="s">
        <v>378</v>
      </c>
      <c r="H121" s="38" t="s">
        <v>517</v>
      </c>
      <c r="I121" s="39" t="s">
        <v>397</v>
      </c>
      <c r="J121" s="39" t="s">
        <v>25</v>
      </c>
      <c r="K121" s="39">
        <v>3</v>
      </c>
      <c r="L121" s="39" t="s">
        <v>29</v>
      </c>
      <c r="N121" s="6"/>
      <c r="O121" s="11"/>
      <c r="P121" s="11"/>
      <c r="Q121" s="6"/>
      <c r="R121" s="6"/>
      <c r="S121" s="6"/>
      <c r="T121" s="6"/>
      <c r="U121" s="6"/>
      <c r="V121" s="6"/>
      <c r="W121" s="11"/>
      <c r="X121" s="11">
        <f>$B121</f>
        <v>116</v>
      </c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>
        <f>$D121</f>
        <v>81</v>
      </c>
    </row>
    <row r="122" spans="1:36" ht="15" customHeight="1" x14ac:dyDescent="0.3">
      <c r="A122" s="39">
        <v>299</v>
      </c>
      <c r="B122" s="39">
        <v>117</v>
      </c>
      <c r="C122" s="39">
        <v>28</v>
      </c>
      <c r="D122" s="39">
        <v>82</v>
      </c>
      <c r="E122" s="1">
        <v>1540</v>
      </c>
      <c r="F122" s="53">
        <v>4.9629629629629628E-2</v>
      </c>
      <c r="G122" s="38" t="s">
        <v>518</v>
      </c>
      <c r="H122" s="38" t="s">
        <v>219</v>
      </c>
      <c r="I122" s="39" t="s">
        <v>400</v>
      </c>
      <c r="J122" s="39" t="s">
        <v>25</v>
      </c>
      <c r="K122" s="39">
        <v>3</v>
      </c>
      <c r="L122" s="39" t="s">
        <v>29</v>
      </c>
      <c r="N122" s="11"/>
      <c r="O122" s="6"/>
      <c r="P122" s="6"/>
      <c r="Q122" s="11"/>
      <c r="R122" s="6"/>
      <c r="S122" s="6"/>
      <c r="T122" s="11"/>
      <c r="U122" s="6"/>
      <c r="V122" s="6"/>
      <c r="W122" s="6"/>
      <c r="X122" s="11">
        <f>$B122</f>
        <v>117</v>
      </c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>
        <f>$D122</f>
        <v>82</v>
      </c>
    </row>
    <row r="123" spans="1:36" ht="15" customHeight="1" x14ac:dyDescent="0.3">
      <c r="A123" s="39">
        <v>301</v>
      </c>
      <c r="B123" s="39">
        <v>118</v>
      </c>
      <c r="C123" s="39">
        <v>29</v>
      </c>
      <c r="D123" s="39">
        <v>83</v>
      </c>
      <c r="E123" s="1">
        <v>1515</v>
      </c>
      <c r="F123" s="53">
        <v>5.0428240740740739E-2</v>
      </c>
      <c r="G123" s="38" t="s">
        <v>519</v>
      </c>
      <c r="H123" s="38" t="s">
        <v>520</v>
      </c>
      <c r="I123" s="39" t="s">
        <v>400</v>
      </c>
      <c r="J123" s="39" t="s">
        <v>28</v>
      </c>
      <c r="K123" s="39">
        <v>3</v>
      </c>
      <c r="L123" s="39" t="s">
        <v>29</v>
      </c>
      <c r="N123" s="11"/>
      <c r="O123" s="6"/>
      <c r="P123" s="6"/>
      <c r="Q123" s="6"/>
      <c r="R123" s="6"/>
      <c r="S123" s="6"/>
      <c r="T123" s="6"/>
      <c r="U123" s="11">
        <f>$B123</f>
        <v>118</v>
      </c>
      <c r="V123" s="6"/>
      <c r="W123" s="6"/>
      <c r="X123" s="6"/>
      <c r="Z123" s="6"/>
      <c r="AA123" s="6"/>
      <c r="AB123" s="6"/>
      <c r="AC123" s="6"/>
      <c r="AD123" s="6"/>
      <c r="AE123" s="6"/>
      <c r="AF123" s="6"/>
      <c r="AG123" s="6">
        <f>$D123</f>
        <v>83</v>
      </c>
      <c r="AH123" s="6"/>
      <c r="AI123" s="6"/>
      <c r="AJ123" s="6"/>
    </row>
    <row r="124" spans="1:36" ht="15" customHeight="1" x14ac:dyDescent="0.3">
      <c r="A124" s="39">
        <v>302</v>
      </c>
      <c r="B124" s="39">
        <v>119</v>
      </c>
      <c r="C124" s="39">
        <v>3</v>
      </c>
      <c r="D124" s="39">
        <v>84</v>
      </c>
      <c r="E124" s="1">
        <v>1932</v>
      </c>
      <c r="F124" s="53">
        <v>5.0567129629629629E-2</v>
      </c>
      <c r="G124" s="38" t="s">
        <v>393</v>
      </c>
      <c r="H124" s="38" t="s">
        <v>394</v>
      </c>
      <c r="I124" s="39" t="s">
        <v>136</v>
      </c>
      <c r="J124" s="39" t="s">
        <v>21</v>
      </c>
      <c r="K124" s="39">
        <v>3</v>
      </c>
      <c r="L124" s="39" t="s">
        <v>29</v>
      </c>
      <c r="N124" s="11"/>
      <c r="O124" s="6"/>
      <c r="P124" s="6"/>
      <c r="Q124" s="6"/>
      <c r="R124" s="6"/>
      <c r="S124" s="6"/>
      <c r="T124" s="11"/>
      <c r="U124" s="11"/>
      <c r="V124" s="11">
        <f>$B124</f>
        <v>119</v>
      </c>
      <c r="W124" s="6"/>
      <c r="X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</row>
    <row r="125" spans="1:36" ht="15" customHeight="1" x14ac:dyDescent="0.3">
      <c r="A125" s="39">
        <v>305</v>
      </c>
      <c r="B125" s="39">
        <v>120</v>
      </c>
      <c r="C125" s="39">
        <v>4</v>
      </c>
      <c r="D125" s="39">
        <v>85</v>
      </c>
      <c r="E125" s="1">
        <v>1529</v>
      </c>
      <c r="F125" s="53">
        <v>5.140046296296296E-2</v>
      </c>
      <c r="G125" s="38" t="s">
        <v>521</v>
      </c>
      <c r="H125" s="38" t="s">
        <v>85</v>
      </c>
      <c r="I125" s="39" t="s">
        <v>450</v>
      </c>
      <c r="J125" s="39" t="s">
        <v>25</v>
      </c>
      <c r="K125" s="39">
        <v>3</v>
      </c>
      <c r="L125" s="39" t="s">
        <v>29</v>
      </c>
      <c r="N125" s="11"/>
      <c r="O125" s="6"/>
      <c r="P125" s="6"/>
      <c r="Q125" s="11"/>
      <c r="R125" s="6"/>
      <c r="S125" s="6"/>
      <c r="T125" s="6"/>
      <c r="U125" s="11"/>
      <c r="V125" s="6"/>
      <c r="W125" s="6"/>
      <c r="X125" s="11">
        <f>$B125</f>
        <v>120</v>
      </c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>
        <f>$D125</f>
        <v>85</v>
      </c>
    </row>
    <row r="126" spans="1:36" ht="15" customHeight="1" x14ac:dyDescent="0.3">
      <c r="A126" s="39">
        <v>307</v>
      </c>
      <c r="B126" s="39">
        <v>121</v>
      </c>
      <c r="C126" s="39"/>
      <c r="D126" s="39"/>
      <c r="E126" s="1">
        <v>1544</v>
      </c>
      <c r="F126" s="53">
        <v>5.454861111111111E-2</v>
      </c>
      <c r="G126" s="38" t="s">
        <v>390</v>
      </c>
      <c r="H126" s="38" t="s">
        <v>129</v>
      </c>
      <c r="I126" s="39" t="s">
        <v>59</v>
      </c>
      <c r="J126" s="39" t="s">
        <v>25</v>
      </c>
      <c r="K126" s="39">
        <v>3</v>
      </c>
      <c r="L126" s="39" t="s">
        <v>29</v>
      </c>
      <c r="N126" s="11"/>
      <c r="O126" s="6"/>
      <c r="P126" s="6"/>
      <c r="Q126" s="11"/>
      <c r="R126" s="6"/>
      <c r="S126" s="6"/>
      <c r="T126" s="11"/>
      <c r="U126" s="6"/>
      <c r="V126" s="11"/>
      <c r="W126" s="6"/>
      <c r="X126" s="11">
        <f>$B126</f>
        <v>121</v>
      </c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</row>
    <row r="127" spans="1:36" ht="15" customHeight="1" x14ac:dyDescent="0.3">
      <c r="A127" s="39">
        <v>308</v>
      </c>
      <c r="B127" s="39">
        <v>122</v>
      </c>
      <c r="C127" s="39">
        <v>36</v>
      </c>
      <c r="D127" s="61">
        <v>86</v>
      </c>
      <c r="E127" s="1">
        <v>1542</v>
      </c>
      <c r="F127" s="53">
        <v>5.4733796296296294E-2</v>
      </c>
      <c r="G127" s="38" t="s">
        <v>522</v>
      </c>
      <c r="H127" s="38" t="s">
        <v>523</v>
      </c>
      <c r="I127" s="39" t="s">
        <v>397</v>
      </c>
      <c r="J127" s="39" t="s">
        <v>25</v>
      </c>
      <c r="K127" s="39">
        <v>3</v>
      </c>
      <c r="L127" s="39" t="s">
        <v>29</v>
      </c>
      <c r="N127" s="6"/>
      <c r="O127" s="6"/>
      <c r="P127" s="6"/>
      <c r="Q127" s="6"/>
      <c r="R127" s="6"/>
      <c r="S127" s="6"/>
      <c r="T127" s="11"/>
      <c r="U127" s="6"/>
      <c r="V127" s="6"/>
      <c r="W127" s="6"/>
      <c r="X127" s="11">
        <f>$B127</f>
        <v>122</v>
      </c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>
        <f>$D127</f>
        <v>86</v>
      </c>
    </row>
    <row r="128" spans="1:36" ht="15" customHeight="1" x14ac:dyDescent="0.3">
      <c r="A128" s="39">
        <v>309</v>
      </c>
      <c r="B128" s="39">
        <v>123</v>
      </c>
      <c r="C128" s="61">
        <v>5</v>
      </c>
      <c r="D128" s="61">
        <v>87</v>
      </c>
      <c r="E128" s="1">
        <v>1871</v>
      </c>
      <c r="F128" s="53">
        <v>5.4733796296296294E-2</v>
      </c>
      <c r="G128" s="38" t="s">
        <v>533</v>
      </c>
      <c r="H128" s="38" t="s">
        <v>534</v>
      </c>
      <c r="I128" s="39" t="s">
        <v>450</v>
      </c>
      <c r="J128" s="61" t="s">
        <v>18</v>
      </c>
      <c r="K128" s="61">
        <v>3</v>
      </c>
      <c r="L128" s="61" t="s">
        <v>29</v>
      </c>
      <c r="N128" s="6">
        <f>$B128</f>
        <v>123</v>
      </c>
      <c r="O128" s="6"/>
      <c r="P128" s="6"/>
      <c r="Q128" s="6"/>
      <c r="R128" s="6"/>
      <c r="S128" s="6"/>
      <c r="T128" s="6"/>
      <c r="U128" s="6"/>
      <c r="V128" s="6"/>
      <c r="W128" s="6"/>
      <c r="X128" s="6"/>
      <c r="Z128" s="6">
        <f>$D128</f>
        <v>87</v>
      </c>
      <c r="AA128" s="6"/>
      <c r="AB128" s="6"/>
      <c r="AC128" s="6"/>
      <c r="AD128" s="6"/>
      <c r="AE128" s="6"/>
      <c r="AF128" s="6"/>
      <c r="AG128" s="6"/>
      <c r="AH128" s="6"/>
      <c r="AI128" s="6"/>
      <c r="AJ128" s="6"/>
    </row>
    <row r="129" spans="1:36" ht="15" customHeight="1" x14ac:dyDescent="0.3">
      <c r="A129" s="39">
        <v>310</v>
      </c>
      <c r="B129" s="39">
        <v>124</v>
      </c>
      <c r="C129" s="61">
        <v>6</v>
      </c>
      <c r="D129" s="39">
        <v>88</v>
      </c>
      <c r="E129" s="1">
        <v>1874</v>
      </c>
      <c r="F129" s="53">
        <v>5.4733796296296294E-2</v>
      </c>
      <c r="G129" s="38" t="s">
        <v>368</v>
      </c>
      <c r="H129" s="38" t="s">
        <v>535</v>
      </c>
      <c r="I129" s="39" t="s">
        <v>450</v>
      </c>
      <c r="J129" s="61" t="s">
        <v>18</v>
      </c>
      <c r="K129" s="61">
        <v>3</v>
      </c>
      <c r="L129" s="61" t="s">
        <v>29</v>
      </c>
      <c r="N129" s="6">
        <f>$B129</f>
        <v>124</v>
      </c>
      <c r="O129" s="6"/>
      <c r="P129" s="6"/>
      <c r="Q129" s="6"/>
      <c r="R129" s="6"/>
      <c r="S129" s="6"/>
      <c r="T129" s="6"/>
      <c r="U129" s="6"/>
      <c r="V129" s="6"/>
      <c r="W129" s="6"/>
      <c r="X129" s="6"/>
      <c r="Z129" s="6">
        <f>$D129</f>
        <v>88</v>
      </c>
      <c r="AA129" s="6"/>
      <c r="AB129" s="6"/>
      <c r="AC129" s="6"/>
      <c r="AD129" s="6"/>
      <c r="AE129" s="6"/>
      <c r="AF129" s="6"/>
      <c r="AG129" s="6"/>
      <c r="AH129" s="6"/>
      <c r="AI129" s="6"/>
      <c r="AJ129" s="6"/>
    </row>
    <row r="130" spans="1:36" ht="15" customHeight="1" x14ac:dyDescent="0.3">
      <c r="A130" s="39"/>
      <c r="B130" s="39">
        <v>125</v>
      </c>
      <c r="C130" s="39"/>
      <c r="D130" s="39">
        <v>89</v>
      </c>
      <c r="E130" s="39"/>
      <c r="F130" s="44"/>
      <c r="G130" s="38"/>
      <c r="H130" s="38"/>
      <c r="I130" s="39"/>
      <c r="J130" s="39"/>
      <c r="K130" s="39"/>
      <c r="L130" s="39" t="s">
        <v>29</v>
      </c>
      <c r="N130" s="11">
        <f t="shared" ref="N130:N132" si="0">$B130</f>
        <v>125</v>
      </c>
      <c r="O130" s="6"/>
      <c r="P130" s="6"/>
      <c r="Q130" s="11">
        <f t="shared" ref="Q130:Q137" si="1">$B130</f>
        <v>125</v>
      </c>
      <c r="R130" s="11"/>
      <c r="S130" s="11">
        <f t="shared" ref="S130:S135" si="2">$B130</f>
        <v>125</v>
      </c>
      <c r="T130" s="11">
        <f t="shared" ref="T130:T132" si="3">$B130</f>
        <v>125</v>
      </c>
      <c r="U130" s="11"/>
      <c r="V130" s="11">
        <f>$B130</f>
        <v>125</v>
      </c>
      <c r="W130" s="11">
        <f t="shared" ref="W130:W134" si="4">$B130</f>
        <v>125</v>
      </c>
      <c r="X130" s="6"/>
      <c r="Z130" s="6">
        <f>$D130</f>
        <v>89</v>
      </c>
      <c r="AA130" s="6"/>
      <c r="AB130" s="6"/>
      <c r="AC130" s="6">
        <f t="shared" ref="AC130:AC133" si="5">$D130</f>
        <v>89</v>
      </c>
      <c r="AD130" s="6"/>
      <c r="AE130" s="6">
        <f t="shared" ref="AE130:AE133" si="6">$D130</f>
        <v>89</v>
      </c>
      <c r="AF130" s="6"/>
      <c r="AG130" s="6"/>
      <c r="AH130" s="6">
        <f t="shared" ref="AH130:AH131" si="7">$D130</f>
        <v>89</v>
      </c>
      <c r="AI130" s="6">
        <f>$D130</f>
        <v>89</v>
      </c>
      <c r="AJ130" s="6"/>
    </row>
    <row r="131" spans="1:36" ht="15" customHeight="1" x14ac:dyDescent="0.3">
      <c r="A131" s="39"/>
      <c r="B131" s="39">
        <v>126</v>
      </c>
      <c r="C131" s="39"/>
      <c r="D131" s="39">
        <v>89</v>
      </c>
      <c r="E131" s="39"/>
      <c r="F131" s="44"/>
      <c r="G131" s="38"/>
      <c r="H131" s="38"/>
      <c r="I131" s="39"/>
      <c r="J131" s="39"/>
      <c r="K131" s="39"/>
      <c r="L131" s="39" t="s">
        <v>29</v>
      </c>
      <c r="N131" s="11">
        <f t="shared" si="0"/>
        <v>126</v>
      </c>
      <c r="O131" s="11"/>
      <c r="P131" s="11"/>
      <c r="Q131" s="11">
        <f t="shared" si="1"/>
        <v>126</v>
      </c>
      <c r="R131" s="6"/>
      <c r="S131" s="11">
        <f t="shared" si="2"/>
        <v>126</v>
      </c>
      <c r="T131" s="11">
        <f t="shared" si="3"/>
        <v>126</v>
      </c>
      <c r="U131" s="6"/>
      <c r="V131" s="11"/>
      <c r="W131" s="11">
        <f t="shared" si="4"/>
        <v>126</v>
      </c>
      <c r="X131" s="6"/>
      <c r="Z131" s="6"/>
      <c r="AA131" s="6"/>
      <c r="AB131" s="6"/>
      <c r="AC131" s="6">
        <f t="shared" si="5"/>
        <v>89</v>
      </c>
      <c r="AD131" s="6"/>
      <c r="AE131" s="6">
        <f t="shared" si="6"/>
        <v>89</v>
      </c>
      <c r="AF131" s="6"/>
      <c r="AG131" s="6"/>
      <c r="AH131" s="6">
        <f t="shared" si="7"/>
        <v>89</v>
      </c>
      <c r="AI131" s="6"/>
      <c r="AJ131" s="6"/>
    </row>
    <row r="132" spans="1:36" ht="15" customHeight="1" x14ac:dyDescent="0.3">
      <c r="A132" s="39"/>
      <c r="B132" s="39">
        <v>126</v>
      </c>
      <c r="C132" s="39"/>
      <c r="D132" s="39">
        <v>89</v>
      </c>
      <c r="E132" s="39"/>
      <c r="F132" s="44"/>
      <c r="G132" s="38"/>
      <c r="H132" s="38"/>
      <c r="I132" s="39"/>
      <c r="J132" s="39"/>
      <c r="K132" s="39"/>
      <c r="L132" s="39" t="s">
        <v>29</v>
      </c>
      <c r="N132" s="11">
        <f t="shared" si="0"/>
        <v>126</v>
      </c>
      <c r="O132" s="6"/>
      <c r="P132" s="6"/>
      <c r="Q132" s="11">
        <f t="shared" si="1"/>
        <v>126</v>
      </c>
      <c r="R132" s="6"/>
      <c r="S132" s="11">
        <f t="shared" si="2"/>
        <v>126</v>
      </c>
      <c r="T132" s="11">
        <f t="shared" si="3"/>
        <v>126</v>
      </c>
      <c r="U132" s="11"/>
      <c r="V132" s="6"/>
      <c r="W132" s="11">
        <f t="shared" si="4"/>
        <v>126</v>
      </c>
      <c r="X132" s="6"/>
      <c r="Z132" s="6"/>
      <c r="AA132" s="6"/>
      <c r="AB132" s="6"/>
      <c r="AC132" s="6">
        <f t="shared" si="5"/>
        <v>89</v>
      </c>
      <c r="AD132" s="6"/>
      <c r="AE132" s="6">
        <f t="shared" si="6"/>
        <v>89</v>
      </c>
      <c r="AF132" s="6"/>
      <c r="AG132" s="6"/>
      <c r="AH132" s="6"/>
      <c r="AI132" s="6"/>
      <c r="AJ132" s="6"/>
    </row>
    <row r="133" spans="1:36" ht="15" customHeight="1" x14ac:dyDescent="0.3">
      <c r="A133" s="39"/>
      <c r="B133" s="39">
        <v>126</v>
      </c>
      <c r="C133" s="39"/>
      <c r="D133" s="39">
        <v>89</v>
      </c>
      <c r="E133" s="39"/>
      <c r="F133" s="44"/>
      <c r="G133" s="38"/>
      <c r="H133" s="38"/>
      <c r="I133" s="39"/>
      <c r="J133" s="39"/>
      <c r="K133" s="39"/>
      <c r="L133" s="39" t="s">
        <v>29</v>
      </c>
      <c r="N133" s="11"/>
      <c r="O133" s="11"/>
      <c r="P133" s="11"/>
      <c r="Q133" s="11">
        <f t="shared" si="1"/>
        <v>126</v>
      </c>
      <c r="R133" s="6"/>
      <c r="S133" s="11">
        <f t="shared" si="2"/>
        <v>126</v>
      </c>
      <c r="T133" s="6"/>
      <c r="U133" s="6"/>
      <c r="V133" s="6"/>
      <c r="W133" s="11">
        <f t="shared" si="4"/>
        <v>126</v>
      </c>
      <c r="X133" s="11"/>
      <c r="Z133" s="6"/>
      <c r="AA133" s="6"/>
      <c r="AB133" s="6"/>
      <c r="AC133" s="6"/>
      <c r="AD133" s="6"/>
      <c r="AE133" s="6">
        <f t="shared" si="6"/>
        <v>89</v>
      </c>
      <c r="AF133" s="6"/>
      <c r="AG133" s="6"/>
      <c r="AH133" s="6"/>
      <c r="AI133" s="6"/>
      <c r="AJ133" s="6"/>
    </row>
    <row r="134" spans="1:36" ht="15" customHeight="1" x14ac:dyDescent="0.3">
      <c r="A134" s="39"/>
      <c r="B134" s="39">
        <v>126</v>
      </c>
      <c r="C134" s="39"/>
      <c r="D134" s="39"/>
      <c r="E134" s="39"/>
      <c r="F134" s="44"/>
      <c r="G134" s="38"/>
      <c r="H134" s="38"/>
      <c r="I134" s="39"/>
      <c r="J134" s="39"/>
      <c r="K134" s="39"/>
      <c r="L134" s="39" t="s">
        <v>29</v>
      </c>
      <c r="N134" s="11"/>
      <c r="O134" s="11"/>
      <c r="P134" s="11"/>
      <c r="Q134" s="11">
        <f t="shared" si="1"/>
        <v>126</v>
      </c>
      <c r="R134" s="6"/>
      <c r="S134" s="11">
        <f t="shared" si="2"/>
        <v>126</v>
      </c>
      <c r="T134" s="6"/>
      <c r="U134" s="6"/>
      <c r="V134" s="6"/>
      <c r="W134" s="11">
        <f t="shared" si="4"/>
        <v>126</v>
      </c>
      <c r="X134" s="11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</row>
    <row r="135" spans="1:36" ht="15" customHeight="1" x14ac:dyDescent="0.3">
      <c r="A135" s="39"/>
      <c r="B135" s="39">
        <v>126</v>
      </c>
      <c r="C135" s="39"/>
      <c r="D135" s="39"/>
      <c r="E135" s="39"/>
      <c r="F135" s="44"/>
      <c r="G135" s="38"/>
      <c r="H135" s="38"/>
      <c r="I135" s="39"/>
      <c r="J135" s="39"/>
      <c r="K135" s="39"/>
      <c r="L135" s="39" t="s">
        <v>29</v>
      </c>
      <c r="N135" s="11"/>
      <c r="O135" s="11"/>
      <c r="P135" s="11"/>
      <c r="Q135" s="11">
        <f t="shared" si="1"/>
        <v>126</v>
      </c>
      <c r="R135" s="6"/>
      <c r="S135" s="11">
        <f t="shared" si="2"/>
        <v>126</v>
      </c>
      <c r="T135" s="6"/>
      <c r="U135" s="6"/>
      <c r="V135" s="6"/>
      <c r="W135" s="11"/>
      <c r="X135" s="11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</row>
    <row r="136" spans="1:36" ht="15" customHeight="1" x14ac:dyDescent="0.3">
      <c r="A136" s="39"/>
      <c r="B136" s="39">
        <v>126</v>
      </c>
      <c r="C136" s="39"/>
      <c r="D136" s="39"/>
      <c r="E136" s="39"/>
      <c r="F136" s="44"/>
      <c r="G136" s="38"/>
      <c r="H136" s="38"/>
      <c r="I136" s="39"/>
      <c r="J136" s="39"/>
      <c r="K136" s="39"/>
      <c r="L136" s="39" t="s">
        <v>29</v>
      </c>
      <c r="N136" s="11"/>
      <c r="O136" s="11"/>
      <c r="P136" s="11"/>
      <c r="Q136" s="11">
        <f t="shared" si="1"/>
        <v>126</v>
      </c>
      <c r="R136" s="6"/>
      <c r="S136" s="6"/>
      <c r="T136" s="6"/>
      <c r="U136" s="6"/>
      <c r="V136" s="6"/>
      <c r="W136" s="11"/>
      <c r="X136" s="11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</row>
    <row r="137" spans="1:36" ht="15" customHeight="1" x14ac:dyDescent="0.3">
      <c r="A137" s="39"/>
      <c r="B137" s="39">
        <v>126</v>
      </c>
      <c r="C137" s="39"/>
      <c r="D137" s="39"/>
      <c r="E137" s="39"/>
      <c r="F137" s="44"/>
      <c r="G137" s="38"/>
      <c r="H137" s="38"/>
      <c r="I137" s="39"/>
      <c r="J137" s="39"/>
      <c r="K137" s="39"/>
      <c r="L137" s="39" t="s">
        <v>29</v>
      </c>
      <c r="N137" s="11"/>
      <c r="O137" s="11"/>
      <c r="P137" s="11"/>
      <c r="Q137" s="11">
        <f t="shared" si="1"/>
        <v>126</v>
      </c>
      <c r="R137" s="6"/>
      <c r="S137" s="6"/>
      <c r="T137" s="6"/>
      <c r="U137" s="6"/>
      <c r="V137" s="6"/>
      <c r="W137" s="11"/>
      <c r="X137" s="11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</row>
    <row r="138" spans="1:36" ht="15" customHeight="1" x14ac:dyDescent="0.25">
      <c r="B138" s="1"/>
      <c r="C138" s="1"/>
      <c r="H138" s="30" t="s">
        <v>24</v>
      </c>
    </row>
    <row r="139" spans="1:36" ht="15" customHeight="1" x14ac:dyDescent="0.25">
      <c r="B139" s="1"/>
      <c r="C139" s="1"/>
      <c r="G139" s="30"/>
    </row>
    <row r="140" spans="1:36" ht="15" customHeight="1" x14ac:dyDescent="0.25">
      <c r="A140" s="36" t="s">
        <v>18</v>
      </c>
      <c r="B140">
        <f>COUNTIF(J:J,A140)</f>
        <v>5</v>
      </c>
      <c r="C140" s="1"/>
      <c r="H140" s="24" t="s">
        <v>14</v>
      </c>
      <c r="O140" s="24">
        <f>SUM(SMALL(O$10:O$137,{9,10,11,12,13,14,15,16}))</f>
        <v>434</v>
      </c>
      <c r="U140" s="24">
        <f>SUM(SMALL(U$10:U$137,{9,10,11,12,13,14,15,16}))</f>
        <v>378</v>
      </c>
      <c r="X140" s="24">
        <f>SUM(SMALL(X$10:X$137,{9,10,11,12,13,14,15,16}))</f>
        <v>750</v>
      </c>
      <c r="AA140" s="24">
        <f>SUM(SMALL(AA$10:AA$137,{5,6,7,8}))</f>
        <v>101</v>
      </c>
      <c r="AB140" s="24">
        <f>SUM(SMALL(AB$10:AB$137,{5,6,7,8}))</f>
        <v>183</v>
      </c>
      <c r="AD140" s="24">
        <f>SUM(SMALL(AD$10:AD$137,{5,6,7,8}))</f>
        <v>142</v>
      </c>
      <c r="AG140" s="24">
        <f>SUM(SMALL(AG$10:AG$137,{5,6,7,8}))</f>
        <v>105</v>
      </c>
      <c r="AJ140" s="24">
        <f>SUM(SMALL(AJ$10:AJ$137,{5,6,7,8}))</f>
        <v>217</v>
      </c>
    </row>
    <row r="141" spans="1:36" ht="15" customHeight="1" x14ac:dyDescent="0.25">
      <c r="A141" s="36" t="s">
        <v>31</v>
      </c>
      <c r="B141">
        <f>COUNTIF(J:J,A141)</f>
        <v>19</v>
      </c>
      <c r="O141" s="24">
        <f>COUNT(SMALL(O$10:O$137,{9,10,11,12,13,14,15,16}))</f>
        <v>8</v>
      </c>
      <c r="U141" s="24">
        <f>COUNT(SMALL(U$10:U$137,{9,10,11,12,13,14,15,16}))</f>
        <v>8</v>
      </c>
      <c r="X141" s="24">
        <f>COUNT(SMALL(X$10:X$137,{9,10,11,12,13,14,15,16}))</f>
        <v>8</v>
      </c>
      <c r="AA141" s="24">
        <f>COUNT(SMALL(AA$10:AA$137,{5,6,7,8}))</f>
        <v>4</v>
      </c>
      <c r="AB141" s="24">
        <f>COUNT(SMALL(AB$10:AB$137,{5,6,7,8}))</f>
        <v>4</v>
      </c>
      <c r="AD141" s="24">
        <f>COUNT(SMALL(AD$10:AD$137,{5,6,7,8}))</f>
        <v>4</v>
      </c>
      <c r="AG141" s="24">
        <f>COUNT(SMALL(AG$10:AG$137,{5,6,7,8}))</f>
        <v>4</v>
      </c>
      <c r="AJ141" s="24">
        <f>COUNT(SMALL(AJ$10:AJ$137,{5,6,7,8}))</f>
        <v>4</v>
      </c>
    </row>
    <row r="142" spans="1:36" ht="15" customHeight="1" x14ac:dyDescent="0.25">
      <c r="A142" s="36" t="s">
        <v>20</v>
      </c>
      <c r="B142">
        <f>COUNTIF(J:J,A142)</f>
        <v>12</v>
      </c>
    </row>
    <row r="143" spans="1:36" ht="15" customHeight="1" x14ac:dyDescent="0.25">
      <c r="A143" s="36" t="s">
        <v>22</v>
      </c>
      <c r="B143">
        <f>COUNTIF(J:J,A143)</f>
        <v>1</v>
      </c>
      <c r="H143" s="25" t="s">
        <v>15</v>
      </c>
      <c r="U143" s="25">
        <f>SUM(SMALL(U$10:U$137,{17,18,19,20,21,22,23,24}))</f>
        <v>606</v>
      </c>
      <c r="AA143" s="25">
        <f>SUM(SMALL(AA$10:AA$137,{9,10,11,12}))</f>
        <v>168</v>
      </c>
      <c r="AD143" s="25">
        <f>SUM(SMALL(AD$10:AD$137,{9,10,11,12}))</f>
        <v>231</v>
      </c>
      <c r="AG143" s="25">
        <f>SUM(SMALL(AG$10:AG$137,{9,10,11,12}))</f>
        <v>187</v>
      </c>
      <c r="AJ143" s="25">
        <f>SUM(SMALL(AJ$10:AJ$137,{9,10,11,12}))</f>
        <v>299</v>
      </c>
    </row>
    <row r="144" spans="1:36" ht="15" customHeight="1" x14ac:dyDescent="0.25">
      <c r="A144" s="36" t="s">
        <v>54</v>
      </c>
      <c r="B144">
        <f>COUNTIF(J:J,A144)</f>
        <v>16</v>
      </c>
      <c r="U144" s="25">
        <f>COUNT(SMALL(U$10:U$137,{17,18,19,20,21,22,23,24}))</f>
        <v>8</v>
      </c>
      <c r="AA144" s="25">
        <f>COUNT(SMALL(AA$10:AA$137,{9,10,11,12}))</f>
        <v>4</v>
      </c>
      <c r="AD144" s="25">
        <f>COUNT(SMALL(AD$10:AD$137,{9,10,11,12}))</f>
        <v>4</v>
      </c>
      <c r="AG144" s="25">
        <f>COUNT(SMALL(AG$10:AG$137,{9,10,11,12}))</f>
        <v>4</v>
      </c>
      <c r="AJ144" s="25">
        <f>COUNT(SMALL(AJ$10:AJ$137,{9,10,11,12}))</f>
        <v>4</v>
      </c>
    </row>
    <row r="145" spans="1:36" ht="15" customHeight="1" x14ac:dyDescent="0.25">
      <c r="A145" s="36" t="s">
        <v>19</v>
      </c>
      <c r="B145">
        <f>COUNTIF(J:J,A145)</f>
        <v>2</v>
      </c>
    </row>
    <row r="146" spans="1:36" ht="15" customHeight="1" x14ac:dyDescent="0.25">
      <c r="A146" s="36" t="s">
        <v>23</v>
      </c>
      <c r="B146">
        <f>COUNTIF(J:J,A146)</f>
        <v>5</v>
      </c>
      <c r="H146" s="23" t="s">
        <v>16</v>
      </c>
      <c r="U146" s="67">
        <f>SUM(SMALL(U$10:U$137,{25,26,27,28,29,30,31,32}))</f>
        <v>860</v>
      </c>
      <c r="AG146" s="23">
        <f>SUM(SMALL(AG$10:AG$137,{13,14,15,16}))</f>
        <v>227</v>
      </c>
    </row>
    <row r="147" spans="1:36" ht="15" customHeight="1" x14ac:dyDescent="0.25">
      <c r="A147" s="36" t="s">
        <v>28</v>
      </c>
      <c r="B147">
        <f>COUNTIF(J:J,A147)</f>
        <v>32</v>
      </c>
      <c r="U147" s="67">
        <f>COUNT(SMALL(U$10:U$137,{25,26,27,28,29,30,31,32}))</f>
        <v>8</v>
      </c>
      <c r="AG147" s="23">
        <f>COUNT(SMALL(AG$10:AG$137,{13,14,15,16}))</f>
        <v>4</v>
      </c>
    </row>
    <row r="148" spans="1:36" ht="15" customHeight="1" x14ac:dyDescent="0.25">
      <c r="A148" s="36" t="s">
        <v>21</v>
      </c>
      <c r="B148">
        <f>COUNTIF(J:J,A148)</f>
        <v>7</v>
      </c>
    </row>
    <row r="149" spans="1:36" ht="15" customHeight="1" x14ac:dyDescent="0.25">
      <c r="A149" s="36" t="s">
        <v>55</v>
      </c>
      <c r="B149">
        <f>COUNTIF(J:J,A149)</f>
        <v>3</v>
      </c>
      <c r="H149" s="26" t="s">
        <v>17</v>
      </c>
      <c r="AG149" s="26">
        <f>SUM(SMALL(AG$10:AG$137,{17,18,19,20}))</f>
        <v>294</v>
      </c>
    </row>
    <row r="150" spans="1:36" ht="15" customHeight="1" x14ac:dyDescent="0.25">
      <c r="A150" s="36" t="s">
        <v>25</v>
      </c>
      <c r="B150">
        <f>COUNTIF(J:J,A150)</f>
        <v>22</v>
      </c>
      <c r="AG150" s="26">
        <f>COUNT(SMALL(AG$10:AG$137,{17,18,19,20}))</f>
        <v>4</v>
      </c>
    </row>
    <row r="151" spans="1:36" ht="15" customHeight="1" x14ac:dyDescent="0.25">
      <c r="B151" s="2">
        <f>SUM(B140:B150)</f>
        <v>124</v>
      </c>
    </row>
    <row r="152" spans="1:36" ht="15" customHeight="1" x14ac:dyDescent="0.25">
      <c r="M152" s="37"/>
      <c r="N152" s="37">
        <f>INT(COUNTA(N10:N137)/8)</f>
        <v>1</v>
      </c>
      <c r="O152" s="37">
        <f>INT(COUNTA(O10:O137)/8)</f>
        <v>2</v>
      </c>
      <c r="P152" s="37">
        <f>INT(COUNTA(P10:P137)/8)</f>
        <v>1</v>
      </c>
      <c r="Q152" s="37">
        <f>INT(COUNTA(Q10:Q137)/8)</f>
        <v>1</v>
      </c>
      <c r="R152" s="37">
        <f>INT(COUNTA(R10:R137)/8)</f>
        <v>1</v>
      </c>
      <c r="S152" s="37">
        <f>INT(COUNTA(S10:S137)/8)</f>
        <v>0</v>
      </c>
      <c r="T152" s="37">
        <f>INT(COUNTA(T10:T137)/8)</f>
        <v>0</v>
      </c>
      <c r="U152" s="37">
        <f>INT(COUNTA(U10:U137)/8)</f>
        <v>4</v>
      </c>
      <c r="V152" s="37">
        <f>INT(COUNTA(V10:V137)/8)</f>
        <v>1</v>
      </c>
      <c r="W152" s="37">
        <f>INT(COUNTA(W10:W137)/8)</f>
        <v>1</v>
      </c>
      <c r="X152" s="37">
        <f>INT(COUNTA(X10:X137)/8)</f>
        <v>2</v>
      </c>
      <c r="Y152" s="37"/>
      <c r="Z152" s="37">
        <f>INT(COUNTA(Z10:Z137)/4)</f>
        <v>1</v>
      </c>
      <c r="AA152" s="37">
        <f>INT(COUNTA(AA10:AA137)/4)</f>
        <v>3</v>
      </c>
      <c r="AB152" s="37">
        <f>INT(COUNTA(AB10:AB137)/4)</f>
        <v>2</v>
      </c>
      <c r="AC152" s="37">
        <f>INT(COUNTA(AC10:AC137)/4)</f>
        <v>1</v>
      </c>
      <c r="AD152" s="37">
        <f>INT(COUNTA(AD10:AD137)/4)</f>
        <v>3</v>
      </c>
      <c r="AE152" s="37">
        <f>INT(COUNTA(AE10:AE137)/4)</f>
        <v>1</v>
      </c>
      <c r="AF152" s="37">
        <f>INT(COUNTA(AF10:AF137)/4)</f>
        <v>0</v>
      </c>
      <c r="AG152" s="37">
        <f>INT(COUNTA(AG10:AG137)/4)</f>
        <v>5</v>
      </c>
      <c r="AH152" s="37">
        <f>INT(COUNTA(AH10:AH137)/4)</f>
        <v>1</v>
      </c>
      <c r="AI152" s="37">
        <f>INT(COUNTA(AI10:AI137)/4)</f>
        <v>1</v>
      </c>
      <c r="AJ152" s="37">
        <f>INT(COUNTA(AJ10:AJ137)/4)</f>
        <v>3</v>
      </c>
    </row>
  </sheetData>
  <sortState xmlns:xlrd2="http://schemas.microsoft.com/office/spreadsheetml/2017/richdata2" ref="A5:AK129">
    <sortCondition ref="A5:A129"/>
  </sortState>
  <phoneticPr fontId="0" type="noConversion"/>
  <conditionalFormatting sqref="E10:E50 E52:E137">
    <cfRule type="duplicateValues" dxfId="3" priority="30"/>
  </conditionalFormatting>
  <conditionalFormatting sqref="E5:E9">
    <cfRule type="duplicateValues" dxfId="2" priority="2"/>
  </conditionalFormatting>
  <conditionalFormatting sqref="E51">
    <cfRule type="duplicateValues" dxfId="1" priority="1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220"/>
  <sheetViews>
    <sheetView zoomScale="80" zoomScaleNormal="80" workbookViewId="0">
      <pane xSplit="12" ySplit="4" topLeftCell="X161" activePane="bottomRight" state="frozen"/>
      <selection activeCell="A5" sqref="A5:L213"/>
      <selection pane="topRight" activeCell="A5" sqref="A5:L213"/>
      <selection pane="bottomLeft" activeCell="A5" sqref="A5:L213"/>
      <selection pane="bottomRight" activeCell="X165" sqref="X165"/>
    </sheetView>
  </sheetViews>
  <sheetFormatPr defaultRowHeight="15" customHeight="1" x14ac:dyDescent="0.25"/>
  <cols>
    <col min="1" max="1" width="5.6640625" bestFit="1" customWidth="1"/>
    <col min="2" max="2" width="4.5546875" bestFit="1" customWidth="1"/>
    <col min="3" max="3" width="4.44140625" bestFit="1" customWidth="1"/>
    <col min="4" max="4" width="4.88671875" customWidth="1"/>
    <col min="5" max="5" width="5.5546875" bestFit="1" customWidth="1"/>
    <col min="6" max="6" width="7.5546875" bestFit="1" customWidth="1"/>
    <col min="7" max="7" width="11.44140625" bestFit="1" customWidth="1"/>
    <col min="8" max="8" width="16.109375" bestFit="1" customWidth="1"/>
    <col min="9" max="9" width="4.88671875" style="1" customWidth="1"/>
    <col min="10" max="10" width="5.33203125" style="1" customWidth="1"/>
    <col min="11" max="11" width="3.109375" style="1" customWidth="1"/>
    <col min="12" max="12" width="5.44140625" style="1" bestFit="1" customWidth="1"/>
    <col min="13" max="13" width="1.6640625" style="1" customWidth="1"/>
    <col min="14" max="24" width="6.77734375" style="1" bestFit="1" customWidth="1"/>
    <col min="25" max="25" width="1.6640625" style="1" customWidth="1"/>
    <col min="26" max="36" width="6.77734375" style="1" bestFit="1" customWidth="1"/>
    <col min="37" max="37" width="1.33203125" customWidth="1"/>
  </cols>
  <sheetData>
    <row r="1" spans="1:36" ht="49.95" customHeight="1" x14ac:dyDescent="0.25">
      <c r="A1" s="48" t="s">
        <v>49</v>
      </c>
      <c r="B1" s="49"/>
      <c r="C1" s="49"/>
      <c r="D1" s="49"/>
      <c r="E1" s="49"/>
      <c r="F1" s="49"/>
      <c r="G1" s="49"/>
      <c r="H1" s="49"/>
      <c r="I1" s="49"/>
      <c r="J1" s="49"/>
      <c r="K1" s="4"/>
      <c r="L1" s="4"/>
      <c r="M1"/>
      <c r="N1"/>
      <c r="O1"/>
      <c r="P1"/>
      <c r="Q1" s="2"/>
      <c r="R1"/>
      <c r="S1" s="2" t="s">
        <v>32</v>
      </c>
      <c r="T1" s="2"/>
      <c r="U1" s="4"/>
      <c r="V1"/>
      <c r="Y1"/>
      <c r="Z1"/>
      <c r="AA1"/>
      <c r="AB1"/>
      <c r="AC1" s="2"/>
      <c r="AD1"/>
      <c r="AE1" s="2" t="s">
        <v>33</v>
      </c>
      <c r="AF1"/>
      <c r="AG1"/>
      <c r="AH1"/>
      <c r="AI1"/>
      <c r="AJ1"/>
    </row>
    <row r="2" spans="1:36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/>
      <c r="N2" s="3" t="s">
        <v>18</v>
      </c>
      <c r="O2" s="3" t="s">
        <v>31</v>
      </c>
      <c r="P2" s="3" t="s">
        <v>20</v>
      </c>
      <c r="Q2" s="3" t="s">
        <v>22</v>
      </c>
      <c r="R2" s="3" t="s">
        <v>54</v>
      </c>
      <c r="S2" s="3" t="s">
        <v>19</v>
      </c>
      <c r="T2" s="3" t="s">
        <v>23</v>
      </c>
      <c r="U2" s="3" t="s">
        <v>28</v>
      </c>
      <c r="V2" s="3" t="s">
        <v>21</v>
      </c>
      <c r="W2" s="3" t="s">
        <v>55</v>
      </c>
      <c r="X2" s="3" t="s">
        <v>25</v>
      </c>
      <c r="Y2" s="3"/>
      <c r="Z2" s="3" t="s">
        <v>18</v>
      </c>
      <c r="AA2" s="3" t="s">
        <v>31</v>
      </c>
      <c r="AB2" s="3" t="s">
        <v>20</v>
      </c>
      <c r="AC2" s="3" t="s">
        <v>22</v>
      </c>
      <c r="AD2" s="3" t="s">
        <v>54</v>
      </c>
      <c r="AE2" s="3" t="s">
        <v>19</v>
      </c>
      <c r="AF2" s="3" t="s">
        <v>23</v>
      </c>
      <c r="AG2" s="3" t="s">
        <v>28</v>
      </c>
      <c r="AH2" s="3" t="s">
        <v>21</v>
      </c>
      <c r="AI2" s="3" t="s">
        <v>55</v>
      </c>
      <c r="AJ2" s="3" t="s">
        <v>25</v>
      </c>
    </row>
    <row r="3" spans="1:36" ht="15" customHeight="1" x14ac:dyDescent="0.25">
      <c r="A3" s="4" t="str">
        <f>Team!A2</f>
        <v>DIVISION 3 RACE 1 : BROXBOURNE 10K : WEDNESDAY 27th MAY 2026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>
        <f>SUM(SMALL(N$5:N$199,{1,2,3,4,5,6,7,8,9,10,11,12}))</f>
        <v>1922</v>
      </c>
      <c r="O3" s="5">
        <f>SUM(SMALL(O$5:O$199,{1,2,3,4,5,6,7,8,9,10,11,12}))</f>
        <v>458</v>
      </c>
      <c r="P3" s="5">
        <f>SUM(SMALL(P$5:P$199,{1,2,3,4,5,6,7,8,9,10,11,12}))</f>
        <v>693</v>
      </c>
      <c r="Q3" s="5">
        <f>SUM(SMALL(Q$5:Q$199,{1,2,3,4,5,6,7,8,9,10,11,12}))</f>
        <v>2093</v>
      </c>
      <c r="R3" s="5">
        <f>SUM(SMALL(R$5:R$199,{1,2,3,4,5,6,7,8,9,10,11,12}))</f>
        <v>430</v>
      </c>
      <c r="S3" s="5">
        <f>SUM(SMALL(S$5:S$199,{1,2,3,4,5,6,7,8,9,10,11,12}))</f>
        <v>2207</v>
      </c>
      <c r="T3" s="5">
        <f>SUM(SMALL(T$5:T$199,{1,2,3,4,5,6,7,8,9,10,11,12}))</f>
        <v>910</v>
      </c>
      <c r="U3" s="5">
        <f>SUM(SMALL(U$5:U$199,{1,2,3,4,5,6,7,8,9,10,11,12}))</f>
        <v>415</v>
      </c>
      <c r="V3" s="5">
        <f>SUM(SMALL(V$5:V$199,{1,2,3,4,5,6,7,8,9,10,11,12}))</f>
        <v>1271</v>
      </c>
      <c r="W3" s="5">
        <f>SUM(SMALL(W$5:W$199,{1,2,3,4,5,6,7,8,9,10,11,12}))</f>
        <v>1608</v>
      </c>
      <c r="X3" s="5">
        <f>SUM(SMALL(X$5:X$199,{1,2,3,4,5,6,7,8,9,10,11,12}))</f>
        <v>574</v>
      </c>
      <c r="Y3" s="3"/>
      <c r="Z3" s="5">
        <f>SUM(SMALL(Z$5:Z$199,{1,2,3,4,5,6}))</f>
        <v>559</v>
      </c>
      <c r="AA3" s="5">
        <f>SUM(SMALL(AA$5:AA$199,{1,2,3,4,5,6}))</f>
        <v>132</v>
      </c>
      <c r="AB3" s="5">
        <f>SUM(SMALL(AB$5:AB$199,{1,2,3,4,5,6}))</f>
        <v>192</v>
      </c>
      <c r="AC3" s="5">
        <f>SUM(SMALL(AC$5:AC$199,{1,2,3,4,5,6}))</f>
        <v>724</v>
      </c>
      <c r="AD3" s="5">
        <f>SUM(SMALL(AD$5:AD$199,{1,2,3,4,5,6}))</f>
        <v>68</v>
      </c>
      <c r="AE3" s="5">
        <f>SUM(SMALL(AE$5:AE$199,{1,2,3,4,5,6}))</f>
        <v>794</v>
      </c>
      <c r="AF3" s="5">
        <f>SUM(SMALL(AF$5:AF$199,{1,2,3,4,5,6}))</f>
        <v>98</v>
      </c>
      <c r="AG3" s="5">
        <f>SUM(SMALL(AG$5:AG$199,{1,2,3,4,5,6}))</f>
        <v>137</v>
      </c>
      <c r="AH3" s="5">
        <f>SUM(SMALL(AH$5:AH$199,{1,2,3,4,5,6}))</f>
        <v>399</v>
      </c>
      <c r="AI3" s="5">
        <f>SUM(SMALL(AI$5:AI$199,{1,2,3,4,5,6}))</f>
        <v>565</v>
      </c>
      <c r="AJ3" s="5">
        <f>SUM(SMALL(AJ$5:AJ$199,{1,2,3,4,5,6}))</f>
        <v>245</v>
      </c>
    </row>
    <row r="4" spans="1:36" s="2" customFormat="1" ht="15" customHeight="1" x14ac:dyDescent="0.25">
      <c r="A4" s="3" t="s">
        <v>13</v>
      </c>
      <c r="B4" s="3" t="s">
        <v>8</v>
      </c>
      <c r="C4" s="3" t="s">
        <v>27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26</v>
      </c>
      <c r="L4" s="3" t="s">
        <v>8</v>
      </c>
      <c r="M4" s="3"/>
      <c r="N4" s="5">
        <f>COUNT(SMALL(N$5:N$199,{1,2,3,4,5,6,7,8,9,10,11,12}))</f>
        <v>12</v>
      </c>
      <c r="O4" s="5">
        <f>COUNT(SMALL(O$5:O$199,{1,2,3,4,5,6,7,8,9,10,11,12}))</f>
        <v>12</v>
      </c>
      <c r="P4" s="5">
        <f>COUNT(SMALL(P$5:P$199,{1,2,3,4,5,6,7,8,9,10,11,12}))</f>
        <v>12</v>
      </c>
      <c r="Q4" s="5">
        <f>COUNT(SMALL(Q$5:Q$199,{1,2,3,4,5,6,7,8,9,10,11,12}))</f>
        <v>12</v>
      </c>
      <c r="R4" s="5">
        <f>COUNT(SMALL(R$5:R$199,{1,2,3,4,5,6,7,8,9,10,11,12}))</f>
        <v>12</v>
      </c>
      <c r="S4" s="5">
        <f>COUNT(SMALL(S$5:S$199,{1,2,3,4,5,6,7,8,9,10,11,12}))</f>
        <v>12</v>
      </c>
      <c r="T4" s="5">
        <f>COUNT(SMALL(T$5:T$199,{1,2,3,4,5,6,7,8,9,10,11,12}))</f>
        <v>12</v>
      </c>
      <c r="U4" s="5">
        <f>COUNT(SMALL(U$5:U$199,{1,2,3,4,5,6,7,8,9,10,11,12}))</f>
        <v>12</v>
      </c>
      <c r="V4" s="5">
        <f>COUNT(SMALL(V$5:V$199,{1,2,3,4,5,6,7,8,9,10,11,12}))</f>
        <v>12</v>
      </c>
      <c r="W4" s="5">
        <f>COUNT(SMALL(W$5:W$199,{1,2,3,4,5,6,7,8,9,10,11,12}))</f>
        <v>12</v>
      </c>
      <c r="X4" s="5">
        <f>COUNT(SMALL(X$5:X$199,{1,2,3,4,5,6,7,8,9,10,11,12}))</f>
        <v>12</v>
      </c>
      <c r="Y4" s="3"/>
      <c r="Z4" s="5">
        <f>COUNT(SMALL(Z$5:Z$199,{1,2,3,4,5,6}))</f>
        <v>6</v>
      </c>
      <c r="AA4" s="5">
        <f>COUNT(SMALL(AA$5:AA$199,{1,2,3,4,5,6}))</f>
        <v>6</v>
      </c>
      <c r="AB4" s="5">
        <f>COUNT(SMALL(AB$5:AB$199,{1,2,3,4,5,6}))</f>
        <v>6</v>
      </c>
      <c r="AC4" s="5">
        <f>COUNT(SMALL(AC$5:AC$199,{1,2,3,4,5,6}))</f>
        <v>6</v>
      </c>
      <c r="AD4" s="5">
        <f>COUNT(SMALL(AD$5:AD$199,{1,2,3,4,5,6}))</f>
        <v>6</v>
      </c>
      <c r="AE4" s="5">
        <f>COUNT(SMALL(AE$5:AE$199,{1,2,3,4,5,6}))</f>
        <v>6</v>
      </c>
      <c r="AF4" s="5">
        <f>COUNT(SMALL(AF$5:AF$199,{1,2,3,4,5,6}))</f>
        <v>6</v>
      </c>
      <c r="AG4" s="5">
        <f>COUNT(SMALL(AG$5:AG$199,{1,2,3,4,5,6}))</f>
        <v>6</v>
      </c>
      <c r="AH4" s="5">
        <f>COUNT(SMALL(AH$5:AH$199,{1,2,3,4,5,6}))</f>
        <v>6</v>
      </c>
      <c r="AI4" s="5">
        <f>COUNT(SMALL(AI$5:AI$199,{1,2,3,4,5,6}))</f>
        <v>6</v>
      </c>
      <c r="AJ4" s="5">
        <f>COUNT(SMALL(AJ$5:AJ$199,{1,2,3,4,5,6}))</f>
        <v>6</v>
      </c>
    </row>
    <row r="5" spans="1:36" ht="15" customHeight="1" x14ac:dyDescent="0.3">
      <c r="A5" s="39">
        <v>1</v>
      </c>
      <c r="B5" s="39">
        <v>1</v>
      </c>
      <c r="C5" s="39"/>
      <c r="D5" s="39"/>
      <c r="E5" s="1">
        <v>1519</v>
      </c>
      <c r="F5" s="52">
        <v>2.4155092592592593E-2</v>
      </c>
      <c r="G5" s="38" t="s">
        <v>57</v>
      </c>
      <c r="H5" s="38" t="s">
        <v>58</v>
      </c>
      <c r="I5" s="39" t="s">
        <v>59</v>
      </c>
      <c r="J5" s="39" t="s">
        <v>28</v>
      </c>
      <c r="K5" s="39">
        <v>3</v>
      </c>
      <c r="L5" s="39" t="s">
        <v>30</v>
      </c>
      <c r="N5" s="6"/>
      <c r="O5" s="6"/>
      <c r="P5" s="6"/>
      <c r="Q5" s="6"/>
      <c r="R5" s="6"/>
      <c r="S5" s="6"/>
      <c r="T5" s="6"/>
      <c r="U5" s="6">
        <f>$B5</f>
        <v>1</v>
      </c>
      <c r="V5" s="6"/>
      <c r="W5" s="6"/>
      <c r="X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ht="15" customHeight="1" x14ac:dyDescent="0.3">
      <c r="A6" s="39">
        <v>2</v>
      </c>
      <c r="B6" s="39">
        <v>2</v>
      </c>
      <c r="C6" s="39"/>
      <c r="D6" s="39"/>
      <c r="E6" s="1">
        <v>1825</v>
      </c>
      <c r="F6" s="52">
        <v>2.4560185185185185E-2</v>
      </c>
      <c r="G6" s="38" t="s">
        <v>60</v>
      </c>
      <c r="H6" s="38" t="s">
        <v>61</v>
      </c>
      <c r="I6" s="39" t="s">
        <v>59</v>
      </c>
      <c r="J6" s="39" t="s">
        <v>20</v>
      </c>
      <c r="K6" s="39">
        <v>3</v>
      </c>
      <c r="L6" s="39" t="s">
        <v>30</v>
      </c>
      <c r="N6" s="6"/>
      <c r="O6" s="6"/>
      <c r="P6" s="6">
        <f>$B6</f>
        <v>2</v>
      </c>
      <c r="Q6" s="6"/>
      <c r="R6" s="6"/>
      <c r="S6" s="6"/>
      <c r="T6" s="6"/>
      <c r="U6" s="6"/>
      <c r="V6" s="6"/>
      <c r="W6" s="6"/>
      <c r="X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15" customHeight="1" x14ac:dyDescent="0.3">
      <c r="A7" s="39">
        <v>3</v>
      </c>
      <c r="B7" s="39">
        <v>3</v>
      </c>
      <c r="C7" s="39"/>
      <c r="D7" s="39"/>
      <c r="E7" s="1">
        <v>1830</v>
      </c>
      <c r="F7" s="52">
        <v>2.5844907407407407E-2</v>
      </c>
      <c r="G7" s="38" t="s">
        <v>62</v>
      </c>
      <c r="H7" s="38" t="s">
        <v>63</v>
      </c>
      <c r="I7" s="39" t="s">
        <v>59</v>
      </c>
      <c r="J7" s="39" t="s">
        <v>20</v>
      </c>
      <c r="K7" s="39">
        <v>3</v>
      </c>
      <c r="L7" s="39" t="s">
        <v>30</v>
      </c>
      <c r="N7" s="6"/>
      <c r="O7" s="6"/>
      <c r="P7" s="6">
        <f>$B7</f>
        <v>3</v>
      </c>
      <c r="Q7" s="6"/>
      <c r="R7" s="6"/>
      <c r="S7" s="6"/>
      <c r="T7" s="6"/>
      <c r="U7" s="6"/>
      <c r="V7" s="6"/>
      <c r="W7" s="6"/>
      <c r="X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ht="15" customHeight="1" x14ac:dyDescent="0.3">
      <c r="A8" s="39">
        <v>4</v>
      </c>
      <c r="B8" s="39">
        <v>4</v>
      </c>
      <c r="C8" s="39">
        <v>1</v>
      </c>
      <c r="D8" s="39">
        <v>1</v>
      </c>
      <c r="E8" s="1">
        <v>1789</v>
      </c>
      <c r="F8" s="52">
        <v>2.6319444444444444E-2</v>
      </c>
      <c r="G8" s="38" t="s">
        <v>143</v>
      </c>
      <c r="H8" s="38" t="s">
        <v>144</v>
      </c>
      <c r="I8" s="39" t="s">
        <v>145</v>
      </c>
      <c r="J8" s="39" t="s">
        <v>23</v>
      </c>
      <c r="K8" s="39">
        <v>3</v>
      </c>
      <c r="L8" s="39" t="s">
        <v>30</v>
      </c>
      <c r="N8" s="6"/>
      <c r="O8" s="6"/>
      <c r="P8" s="6"/>
      <c r="Q8" s="6"/>
      <c r="R8" s="6"/>
      <c r="S8" s="6"/>
      <c r="T8" s="6">
        <f>$B8</f>
        <v>4</v>
      </c>
      <c r="U8" s="6"/>
      <c r="V8" s="6"/>
      <c r="W8" s="6"/>
      <c r="X8" s="6"/>
      <c r="Z8" s="6"/>
      <c r="AA8" s="6"/>
      <c r="AB8" s="6"/>
      <c r="AC8" s="6"/>
      <c r="AD8" s="6"/>
      <c r="AE8" s="6"/>
      <c r="AF8" s="6">
        <f>$D8</f>
        <v>1</v>
      </c>
      <c r="AG8" s="6"/>
      <c r="AH8" s="6"/>
      <c r="AI8" s="6"/>
      <c r="AJ8" s="6"/>
    </row>
    <row r="9" spans="1:36" ht="15" customHeight="1" x14ac:dyDescent="0.3">
      <c r="A9" s="39">
        <v>5</v>
      </c>
      <c r="B9" s="39">
        <v>5</v>
      </c>
      <c r="C9" s="39"/>
      <c r="D9" s="39"/>
      <c r="E9" s="1">
        <v>1559</v>
      </c>
      <c r="F9" s="52">
        <v>2.6365740740740742E-2</v>
      </c>
      <c r="G9" s="38" t="s">
        <v>64</v>
      </c>
      <c r="H9" s="38" t="s">
        <v>65</v>
      </c>
      <c r="I9" s="39" t="s">
        <v>59</v>
      </c>
      <c r="J9" s="39" t="s">
        <v>25</v>
      </c>
      <c r="K9" s="39">
        <v>3</v>
      </c>
      <c r="L9" s="39" t="s">
        <v>30</v>
      </c>
      <c r="N9" s="6"/>
      <c r="O9" s="6"/>
      <c r="P9" s="6"/>
      <c r="Q9" s="6"/>
      <c r="R9" s="6"/>
      <c r="S9" s="6"/>
      <c r="T9" s="6"/>
      <c r="U9" s="6"/>
      <c r="V9" s="6"/>
      <c r="W9" s="6"/>
      <c r="X9" s="6">
        <f>$B9</f>
        <v>5</v>
      </c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ht="15" customHeight="1" x14ac:dyDescent="0.3">
      <c r="A10" s="39">
        <v>6</v>
      </c>
      <c r="B10" s="39">
        <v>6</v>
      </c>
      <c r="C10" s="39">
        <v>1</v>
      </c>
      <c r="D10" s="39">
        <v>2</v>
      </c>
      <c r="E10" s="1">
        <v>1816</v>
      </c>
      <c r="F10" s="52">
        <v>2.6377314814814815E-2</v>
      </c>
      <c r="G10" s="38" t="s">
        <v>62</v>
      </c>
      <c r="H10" s="38" t="s">
        <v>146</v>
      </c>
      <c r="I10" s="39" t="s">
        <v>147</v>
      </c>
      <c r="J10" s="39" t="s">
        <v>20</v>
      </c>
      <c r="K10" s="39">
        <v>3</v>
      </c>
      <c r="L10" s="39" t="s">
        <v>30</v>
      </c>
      <c r="N10" s="6"/>
      <c r="O10" s="6"/>
      <c r="P10" s="6">
        <f>$B10</f>
        <v>6</v>
      </c>
      <c r="Q10" s="6"/>
      <c r="R10" s="6"/>
      <c r="S10" s="6"/>
      <c r="T10" s="6"/>
      <c r="U10" s="6"/>
      <c r="V10" s="6"/>
      <c r="W10" s="6"/>
      <c r="X10" s="6"/>
      <c r="Z10" s="6"/>
      <c r="AA10" s="6"/>
      <c r="AB10" s="6">
        <f>$D10</f>
        <v>2</v>
      </c>
      <c r="AC10" s="6"/>
      <c r="AD10" s="6"/>
      <c r="AE10" s="6"/>
      <c r="AF10" s="6"/>
      <c r="AG10" s="6"/>
      <c r="AH10" s="6"/>
      <c r="AI10" s="6"/>
      <c r="AJ10" s="6"/>
    </row>
    <row r="11" spans="1:36" ht="15" customHeight="1" x14ac:dyDescent="0.3">
      <c r="A11" s="39">
        <v>7</v>
      </c>
      <c r="B11" s="39">
        <v>7</v>
      </c>
      <c r="C11" s="39">
        <v>1</v>
      </c>
      <c r="D11" s="39"/>
      <c r="E11" s="1">
        <v>1939</v>
      </c>
      <c r="F11" s="52">
        <v>2.6597222222222223E-2</v>
      </c>
      <c r="G11" s="38" t="s">
        <v>545</v>
      </c>
      <c r="H11" s="38" t="s">
        <v>546</v>
      </c>
      <c r="I11" s="39" t="s">
        <v>136</v>
      </c>
      <c r="J11" s="39" t="s">
        <v>21</v>
      </c>
      <c r="K11" s="39">
        <v>3</v>
      </c>
      <c r="L11" s="39" t="s">
        <v>30</v>
      </c>
      <c r="N11" s="6"/>
      <c r="O11" s="6"/>
      <c r="P11" s="6"/>
      <c r="Q11" s="6"/>
      <c r="R11" s="6"/>
      <c r="S11" s="6"/>
      <c r="T11" s="6"/>
      <c r="U11" s="6"/>
      <c r="V11" s="6">
        <f>$B11</f>
        <v>7</v>
      </c>
      <c r="W11" s="6"/>
      <c r="X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ht="15" customHeight="1" x14ac:dyDescent="0.3">
      <c r="A12" s="39">
        <v>8</v>
      </c>
      <c r="B12" s="39">
        <v>8</v>
      </c>
      <c r="C12" s="39"/>
      <c r="D12" s="39"/>
      <c r="E12" s="1">
        <v>1840</v>
      </c>
      <c r="F12" s="52">
        <v>2.6689814814814816E-2</v>
      </c>
      <c r="G12" s="38" t="s">
        <v>66</v>
      </c>
      <c r="H12" s="38" t="s">
        <v>67</v>
      </c>
      <c r="I12" s="39" t="s">
        <v>59</v>
      </c>
      <c r="J12" s="39" t="s">
        <v>20</v>
      </c>
      <c r="K12" s="39">
        <v>3</v>
      </c>
      <c r="L12" s="39" t="s">
        <v>30</v>
      </c>
      <c r="N12" s="6"/>
      <c r="O12" s="6"/>
      <c r="P12" s="6">
        <f>$B12</f>
        <v>8</v>
      </c>
      <c r="Q12" s="6"/>
      <c r="R12" s="6"/>
      <c r="S12" s="6"/>
      <c r="T12" s="6"/>
      <c r="U12" s="6"/>
      <c r="V12" s="6"/>
      <c r="W12" s="6"/>
      <c r="X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ht="15" customHeight="1" x14ac:dyDescent="0.3">
      <c r="A13" s="39">
        <v>9</v>
      </c>
      <c r="B13" s="39" t="s">
        <v>148</v>
      </c>
      <c r="C13" s="39">
        <v>2</v>
      </c>
      <c r="D13" s="39"/>
      <c r="E13" s="1">
        <v>1589</v>
      </c>
      <c r="F13" s="52">
        <v>2.6701388888888889E-2</v>
      </c>
      <c r="G13" s="38" t="s">
        <v>149</v>
      </c>
      <c r="H13" s="38" t="s">
        <v>150</v>
      </c>
      <c r="I13" s="39" t="s">
        <v>147</v>
      </c>
      <c r="J13" s="54" t="s">
        <v>151</v>
      </c>
      <c r="K13" s="39">
        <v>3</v>
      </c>
      <c r="L13" s="39" t="s">
        <v>30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ht="15" customHeight="1" x14ac:dyDescent="0.3">
      <c r="A14" s="39">
        <v>10</v>
      </c>
      <c r="B14" s="39">
        <v>9</v>
      </c>
      <c r="C14" s="39">
        <v>2</v>
      </c>
      <c r="D14" s="39">
        <v>3</v>
      </c>
      <c r="E14" s="1">
        <v>1522</v>
      </c>
      <c r="F14" s="52">
        <v>2.6782407407407408E-2</v>
      </c>
      <c r="G14" s="38" t="s">
        <v>152</v>
      </c>
      <c r="H14" s="38" t="s">
        <v>153</v>
      </c>
      <c r="I14" s="39" t="s">
        <v>145</v>
      </c>
      <c r="J14" s="39" t="s">
        <v>28</v>
      </c>
      <c r="K14" s="39">
        <v>3</v>
      </c>
      <c r="L14" s="39" t="s">
        <v>30</v>
      </c>
      <c r="N14" s="6"/>
      <c r="O14" s="6"/>
      <c r="P14" s="6"/>
      <c r="Q14" s="6"/>
      <c r="R14" s="6"/>
      <c r="S14" s="6"/>
      <c r="T14" s="6"/>
      <c r="U14" s="6">
        <f>$B14</f>
        <v>9</v>
      </c>
      <c r="V14" s="6"/>
      <c r="W14" s="6"/>
      <c r="X14" s="6"/>
      <c r="Z14" s="6"/>
      <c r="AA14" s="6"/>
      <c r="AB14" s="6"/>
      <c r="AC14" s="6"/>
      <c r="AD14" s="6"/>
      <c r="AE14" s="6"/>
      <c r="AF14" s="6"/>
      <c r="AG14" s="6">
        <f>$D14</f>
        <v>3</v>
      </c>
      <c r="AH14" s="6"/>
      <c r="AI14" s="6"/>
      <c r="AJ14" s="6"/>
    </row>
    <row r="15" spans="1:36" ht="15" customHeight="1" x14ac:dyDescent="0.3">
      <c r="A15" s="39">
        <v>11</v>
      </c>
      <c r="B15" s="39">
        <v>10</v>
      </c>
      <c r="C15" s="39">
        <v>2</v>
      </c>
      <c r="D15" s="39"/>
      <c r="E15" s="1">
        <v>1439</v>
      </c>
      <c r="F15" s="52">
        <v>2.6863425925925926E-2</v>
      </c>
      <c r="G15" s="38" t="s">
        <v>134</v>
      </c>
      <c r="H15" s="38" t="s">
        <v>135</v>
      </c>
      <c r="I15" s="39" t="s">
        <v>136</v>
      </c>
      <c r="J15" s="39" t="s">
        <v>28</v>
      </c>
      <c r="K15" s="39">
        <v>3</v>
      </c>
      <c r="L15" s="39" t="s">
        <v>30</v>
      </c>
      <c r="N15" s="6"/>
      <c r="O15" s="6"/>
      <c r="P15" s="6"/>
      <c r="Q15" s="6"/>
      <c r="R15" s="6"/>
      <c r="S15" s="6"/>
      <c r="T15" s="6"/>
      <c r="U15" s="6">
        <f>$B15</f>
        <v>10</v>
      </c>
      <c r="V15" s="6"/>
      <c r="W15" s="6"/>
      <c r="X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ht="15" customHeight="1" x14ac:dyDescent="0.3">
      <c r="A16" s="39">
        <v>12</v>
      </c>
      <c r="B16" s="39">
        <v>11</v>
      </c>
      <c r="C16" s="39">
        <v>3</v>
      </c>
      <c r="D16" s="39">
        <v>4</v>
      </c>
      <c r="E16" s="1">
        <v>2034</v>
      </c>
      <c r="F16" s="52">
        <v>2.6875E-2</v>
      </c>
      <c r="G16" s="38" t="s">
        <v>154</v>
      </c>
      <c r="H16" s="38" t="s">
        <v>155</v>
      </c>
      <c r="I16" s="39" t="s">
        <v>145</v>
      </c>
      <c r="J16" s="39" t="s">
        <v>54</v>
      </c>
      <c r="K16" s="39">
        <v>3</v>
      </c>
      <c r="L16" s="39" t="s">
        <v>30</v>
      </c>
      <c r="N16" s="6"/>
      <c r="O16" s="6"/>
      <c r="P16" s="6"/>
      <c r="Q16" s="6"/>
      <c r="R16" s="6">
        <f>$B16</f>
        <v>11</v>
      </c>
      <c r="S16" s="6"/>
      <c r="T16" s="6"/>
      <c r="U16" s="6"/>
      <c r="V16" s="6"/>
      <c r="W16" s="6"/>
      <c r="X16" s="6"/>
      <c r="Z16" s="6"/>
      <c r="AA16" s="6"/>
      <c r="AB16" s="6"/>
      <c r="AC16" s="6"/>
      <c r="AD16" s="6">
        <f>$D16</f>
        <v>4</v>
      </c>
      <c r="AE16" s="6"/>
      <c r="AF16" s="6"/>
      <c r="AG16" s="6"/>
      <c r="AH16" s="6"/>
      <c r="AI16" s="6"/>
      <c r="AJ16" s="6"/>
    </row>
    <row r="17" spans="1:36" ht="15" customHeight="1" x14ac:dyDescent="0.3">
      <c r="A17" s="39">
        <v>13</v>
      </c>
      <c r="B17" s="39">
        <v>12</v>
      </c>
      <c r="C17" s="39">
        <v>3</v>
      </c>
      <c r="D17" s="39">
        <v>5</v>
      </c>
      <c r="E17" s="1">
        <v>2032</v>
      </c>
      <c r="F17" s="52">
        <v>2.7025462962962963E-2</v>
      </c>
      <c r="G17" s="38" t="s">
        <v>156</v>
      </c>
      <c r="H17" s="38" t="s">
        <v>157</v>
      </c>
      <c r="I17" s="39" t="s">
        <v>147</v>
      </c>
      <c r="J17" s="39" t="s">
        <v>54</v>
      </c>
      <c r="K17" s="39">
        <v>3</v>
      </c>
      <c r="L17" s="39" t="s">
        <v>30</v>
      </c>
      <c r="N17" s="6"/>
      <c r="O17" s="6"/>
      <c r="P17" s="6"/>
      <c r="Q17" s="6"/>
      <c r="R17" s="6">
        <f>$B17</f>
        <v>12</v>
      </c>
      <c r="S17" s="6"/>
      <c r="T17" s="6"/>
      <c r="U17" s="6"/>
      <c r="V17" s="6"/>
      <c r="W17" s="6"/>
      <c r="X17" s="6"/>
      <c r="Z17" s="6"/>
      <c r="AA17" s="6"/>
      <c r="AB17" s="6"/>
      <c r="AC17" s="6"/>
      <c r="AD17" s="6">
        <f>$D17</f>
        <v>5</v>
      </c>
      <c r="AE17" s="6"/>
      <c r="AF17" s="6"/>
      <c r="AG17" s="6"/>
      <c r="AH17" s="6"/>
      <c r="AI17" s="6"/>
      <c r="AJ17" s="6"/>
    </row>
    <row r="18" spans="1:36" ht="15" customHeight="1" x14ac:dyDescent="0.3">
      <c r="A18" s="39">
        <v>14</v>
      </c>
      <c r="B18" s="39">
        <v>13</v>
      </c>
      <c r="C18" s="39"/>
      <c r="D18" s="39"/>
      <c r="E18" s="1">
        <v>1587</v>
      </c>
      <c r="F18" s="52">
        <v>2.7106481481481481E-2</v>
      </c>
      <c r="G18" s="38" t="s">
        <v>68</v>
      </c>
      <c r="H18" s="38" t="s">
        <v>69</v>
      </c>
      <c r="I18" s="39" t="s">
        <v>59</v>
      </c>
      <c r="J18" s="39" t="s">
        <v>25</v>
      </c>
      <c r="K18" s="39">
        <v>3</v>
      </c>
      <c r="L18" s="39" t="s">
        <v>30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>
        <f>$B18</f>
        <v>13</v>
      </c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ht="15" customHeight="1" x14ac:dyDescent="0.3">
      <c r="A19" s="39">
        <v>15</v>
      </c>
      <c r="B19" s="39">
        <v>14</v>
      </c>
      <c r="C19" s="39">
        <v>4</v>
      </c>
      <c r="D19" s="39">
        <v>6</v>
      </c>
      <c r="E19" s="1">
        <v>1779</v>
      </c>
      <c r="F19" s="52">
        <v>2.7141203703703702E-2</v>
      </c>
      <c r="G19" s="38" t="s">
        <v>158</v>
      </c>
      <c r="H19" s="38" t="s">
        <v>159</v>
      </c>
      <c r="I19" s="39" t="s">
        <v>145</v>
      </c>
      <c r="J19" s="39" t="s">
        <v>23</v>
      </c>
      <c r="K19" s="39">
        <v>3</v>
      </c>
      <c r="L19" s="39" t="s">
        <v>30</v>
      </c>
      <c r="N19" s="6"/>
      <c r="O19" s="6"/>
      <c r="P19" s="6"/>
      <c r="Q19" s="6"/>
      <c r="R19" s="6"/>
      <c r="S19" s="6"/>
      <c r="T19" s="6">
        <f>$B19</f>
        <v>14</v>
      </c>
      <c r="U19" s="6"/>
      <c r="V19" s="6"/>
      <c r="W19" s="6"/>
      <c r="X19" s="6"/>
      <c r="Z19" s="6"/>
      <c r="AA19" s="6"/>
      <c r="AB19" s="6"/>
      <c r="AC19" s="6"/>
      <c r="AD19" s="6"/>
      <c r="AE19" s="6"/>
      <c r="AF19" s="6">
        <f>$D19</f>
        <v>6</v>
      </c>
      <c r="AG19" s="6"/>
      <c r="AH19" s="6"/>
      <c r="AI19" s="6"/>
      <c r="AJ19" s="6"/>
    </row>
    <row r="20" spans="1:36" ht="15" customHeight="1" x14ac:dyDescent="0.3">
      <c r="A20" s="39">
        <v>16</v>
      </c>
      <c r="B20" s="39">
        <v>15</v>
      </c>
      <c r="C20" s="39">
        <v>5</v>
      </c>
      <c r="D20" s="39">
        <v>7</v>
      </c>
      <c r="E20" s="1">
        <v>1511</v>
      </c>
      <c r="F20" s="52">
        <v>2.7291666666666665E-2</v>
      </c>
      <c r="G20" s="38" t="s">
        <v>160</v>
      </c>
      <c r="H20" s="38" t="s">
        <v>161</v>
      </c>
      <c r="I20" s="39" t="s">
        <v>145</v>
      </c>
      <c r="J20" s="39" t="s">
        <v>28</v>
      </c>
      <c r="K20" s="39">
        <v>3</v>
      </c>
      <c r="L20" s="39" t="s">
        <v>30</v>
      </c>
      <c r="N20" s="6"/>
      <c r="O20" s="6"/>
      <c r="P20" s="6"/>
      <c r="Q20" s="6"/>
      <c r="R20" s="6"/>
      <c r="S20" s="6"/>
      <c r="T20" s="6"/>
      <c r="U20" s="6">
        <f>$B20</f>
        <v>15</v>
      </c>
      <c r="V20" s="6"/>
      <c r="W20" s="6"/>
      <c r="X20" s="6"/>
      <c r="Z20" s="6"/>
      <c r="AA20" s="6"/>
      <c r="AB20" s="6"/>
      <c r="AC20" s="6"/>
      <c r="AD20" s="6"/>
      <c r="AE20" s="6"/>
      <c r="AF20" s="6"/>
      <c r="AG20" s="6">
        <f>$D20</f>
        <v>7</v>
      </c>
      <c r="AH20" s="6"/>
      <c r="AI20" s="6"/>
      <c r="AJ20" s="6"/>
    </row>
    <row r="21" spans="1:36" ht="15" customHeight="1" x14ac:dyDescent="0.3">
      <c r="A21" s="39">
        <v>17</v>
      </c>
      <c r="B21" s="39">
        <v>16</v>
      </c>
      <c r="C21" s="39">
        <v>4</v>
      </c>
      <c r="D21" s="39">
        <v>8</v>
      </c>
      <c r="E21" s="1">
        <v>1780</v>
      </c>
      <c r="F21" s="52">
        <v>2.7407407407407408E-2</v>
      </c>
      <c r="G21" s="38" t="s">
        <v>70</v>
      </c>
      <c r="H21" s="38" t="s">
        <v>162</v>
      </c>
      <c r="I21" s="39" t="s">
        <v>147</v>
      </c>
      <c r="J21" s="39" t="s">
        <v>23</v>
      </c>
      <c r="K21" s="39">
        <v>3</v>
      </c>
      <c r="L21" s="39" t="s">
        <v>30</v>
      </c>
      <c r="N21" s="6"/>
      <c r="O21" s="6"/>
      <c r="P21" s="6"/>
      <c r="Q21" s="6"/>
      <c r="R21" s="6"/>
      <c r="S21" s="6"/>
      <c r="T21" s="6">
        <f>$B21</f>
        <v>16</v>
      </c>
      <c r="U21" s="6"/>
      <c r="V21" s="6"/>
      <c r="W21" s="6"/>
      <c r="X21" s="6"/>
      <c r="Z21" s="6"/>
      <c r="AA21" s="6"/>
      <c r="AB21" s="6"/>
      <c r="AC21" s="6"/>
      <c r="AD21" s="6"/>
      <c r="AE21" s="6"/>
      <c r="AF21" s="6">
        <f>$D21</f>
        <v>8</v>
      </c>
      <c r="AG21" s="6"/>
      <c r="AH21" s="6"/>
      <c r="AI21" s="6"/>
      <c r="AJ21" s="6"/>
    </row>
    <row r="22" spans="1:36" ht="15" customHeight="1" x14ac:dyDescent="0.3">
      <c r="A22" s="39">
        <v>18</v>
      </c>
      <c r="B22" s="39">
        <v>17</v>
      </c>
      <c r="C22" s="39"/>
      <c r="D22" s="39"/>
      <c r="E22" s="1">
        <v>1586</v>
      </c>
      <c r="F22" s="52">
        <v>2.7557870370370371E-2</v>
      </c>
      <c r="G22" s="38" t="s">
        <v>70</v>
      </c>
      <c r="H22" s="38" t="s">
        <v>69</v>
      </c>
      <c r="I22" s="39" t="s">
        <v>59</v>
      </c>
      <c r="J22" s="39" t="s">
        <v>25</v>
      </c>
      <c r="K22" s="39">
        <v>3</v>
      </c>
      <c r="L22" s="39" t="s">
        <v>30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>
        <f>$B22</f>
        <v>17</v>
      </c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ht="15" customHeight="1" x14ac:dyDescent="0.3">
      <c r="A23" s="39">
        <v>19</v>
      </c>
      <c r="B23" s="39">
        <v>18</v>
      </c>
      <c r="C23" s="39"/>
      <c r="D23" s="39"/>
      <c r="E23" s="1">
        <v>1558</v>
      </c>
      <c r="F23" s="52">
        <v>2.7604166666666666E-2</v>
      </c>
      <c r="G23" s="38" t="s">
        <v>71</v>
      </c>
      <c r="H23" s="38" t="s">
        <v>72</v>
      </c>
      <c r="I23" s="39" t="s">
        <v>59</v>
      </c>
      <c r="J23" s="39" t="s">
        <v>25</v>
      </c>
      <c r="K23" s="39">
        <v>3</v>
      </c>
      <c r="L23" s="39" t="s">
        <v>30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>
        <f>$B23</f>
        <v>18</v>
      </c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ht="15" customHeight="1" x14ac:dyDescent="0.3">
      <c r="A24" s="39">
        <v>21</v>
      </c>
      <c r="B24" s="39">
        <v>19</v>
      </c>
      <c r="C24" s="39">
        <v>6</v>
      </c>
      <c r="D24" s="39">
        <v>9</v>
      </c>
      <c r="E24" s="1">
        <v>1967</v>
      </c>
      <c r="F24" s="52">
        <v>2.7627314814814816E-2</v>
      </c>
      <c r="G24" s="38" t="s">
        <v>163</v>
      </c>
      <c r="H24" s="38" t="s">
        <v>164</v>
      </c>
      <c r="I24" s="39" t="s">
        <v>145</v>
      </c>
      <c r="J24" s="39" t="s">
        <v>31</v>
      </c>
      <c r="K24" s="39">
        <v>3</v>
      </c>
      <c r="L24" s="39" t="s">
        <v>30</v>
      </c>
      <c r="N24" s="6"/>
      <c r="O24" s="6">
        <f>$B24</f>
        <v>19</v>
      </c>
      <c r="P24" s="6"/>
      <c r="Q24" s="6"/>
      <c r="R24" s="6"/>
      <c r="S24" s="6"/>
      <c r="T24" s="6"/>
      <c r="U24" s="6"/>
      <c r="V24" s="6"/>
      <c r="W24" s="6"/>
      <c r="X24" s="6"/>
      <c r="Z24" s="6"/>
      <c r="AA24" s="6">
        <f>$D24</f>
        <v>9</v>
      </c>
      <c r="AB24" s="6"/>
      <c r="AC24" s="6"/>
      <c r="AD24" s="6"/>
      <c r="AE24" s="6"/>
      <c r="AF24" s="6"/>
      <c r="AG24" s="6"/>
      <c r="AH24" s="6"/>
      <c r="AI24" s="6"/>
      <c r="AJ24" s="6"/>
    </row>
    <row r="25" spans="1:36" ht="15" customHeight="1" x14ac:dyDescent="0.3">
      <c r="A25" s="39">
        <v>22</v>
      </c>
      <c r="B25" s="39">
        <v>20</v>
      </c>
      <c r="C25" s="39">
        <v>7</v>
      </c>
      <c r="D25" s="39">
        <v>10</v>
      </c>
      <c r="E25" s="1">
        <v>2030</v>
      </c>
      <c r="F25" s="52">
        <v>2.7685185185185184E-2</v>
      </c>
      <c r="G25" s="38" t="s">
        <v>165</v>
      </c>
      <c r="H25" s="38" t="s">
        <v>166</v>
      </c>
      <c r="I25" s="39" t="s">
        <v>145</v>
      </c>
      <c r="J25" s="39" t="s">
        <v>54</v>
      </c>
      <c r="K25" s="39">
        <v>3</v>
      </c>
      <c r="L25" s="39" t="s">
        <v>30</v>
      </c>
      <c r="N25" s="6"/>
      <c r="O25" s="6"/>
      <c r="P25" s="6"/>
      <c r="Q25" s="6"/>
      <c r="R25" s="6">
        <f>$B25</f>
        <v>20</v>
      </c>
      <c r="S25" s="6"/>
      <c r="T25" s="6"/>
      <c r="U25" s="6"/>
      <c r="V25" s="6"/>
      <c r="W25" s="6"/>
      <c r="X25" s="6"/>
      <c r="Z25" s="6"/>
      <c r="AA25" s="6"/>
      <c r="AB25" s="6"/>
      <c r="AC25" s="6"/>
      <c r="AD25" s="6">
        <f>$D25</f>
        <v>10</v>
      </c>
      <c r="AE25" s="6"/>
      <c r="AF25" s="6"/>
      <c r="AG25" s="6"/>
      <c r="AH25" s="6"/>
      <c r="AI25" s="6"/>
      <c r="AJ25" s="6"/>
    </row>
    <row r="26" spans="1:36" ht="15" customHeight="1" x14ac:dyDescent="0.3">
      <c r="A26" s="39">
        <v>23</v>
      </c>
      <c r="B26" s="39">
        <v>21</v>
      </c>
      <c r="C26" s="39">
        <v>3</v>
      </c>
      <c r="D26" s="39"/>
      <c r="E26" s="1">
        <v>1921</v>
      </c>
      <c r="F26" s="52">
        <v>2.7696759259259258E-2</v>
      </c>
      <c r="G26" s="38" t="s">
        <v>137</v>
      </c>
      <c r="H26" s="38" t="s">
        <v>138</v>
      </c>
      <c r="I26" s="39" t="s">
        <v>136</v>
      </c>
      <c r="J26" s="39" t="s">
        <v>21</v>
      </c>
      <c r="K26" s="39">
        <v>3</v>
      </c>
      <c r="L26" s="39" t="s">
        <v>30</v>
      </c>
      <c r="N26" s="6"/>
      <c r="O26" s="6"/>
      <c r="P26" s="6"/>
      <c r="Q26" s="6"/>
      <c r="R26" s="6"/>
      <c r="S26" s="6"/>
      <c r="T26" s="6"/>
      <c r="U26" s="6"/>
      <c r="V26" s="6">
        <f>$B26</f>
        <v>21</v>
      </c>
      <c r="W26" s="6"/>
      <c r="X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ht="15" customHeight="1" x14ac:dyDescent="0.3">
      <c r="A27" s="39">
        <v>24</v>
      </c>
      <c r="B27" s="39">
        <v>22</v>
      </c>
      <c r="C27" s="39">
        <v>5</v>
      </c>
      <c r="D27" s="39">
        <v>11</v>
      </c>
      <c r="E27" s="1">
        <v>2045</v>
      </c>
      <c r="F27" s="52">
        <v>2.7893518518518519E-2</v>
      </c>
      <c r="G27" s="38" t="s">
        <v>167</v>
      </c>
      <c r="H27" s="38" t="s">
        <v>118</v>
      </c>
      <c r="I27" s="39" t="s">
        <v>147</v>
      </c>
      <c r="J27" s="39" t="s">
        <v>54</v>
      </c>
      <c r="K27" s="39">
        <v>3</v>
      </c>
      <c r="L27" s="39" t="s">
        <v>30</v>
      </c>
      <c r="N27" s="6"/>
      <c r="O27" s="6"/>
      <c r="P27" s="6"/>
      <c r="Q27" s="6"/>
      <c r="R27" s="6">
        <f>$B27</f>
        <v>22</v>
      </c>
      <c r="S27" s="6"/>
      <c r="T27" s="6"/>
      <c r="U27" s="6"/>
      <c r="V27" s="6"/>
      <c r="W27" s="6"/>
      <c r="X27" s="6"/>
      <c r="Z27" s="6"/>
      <c r="AA27" s="6"/>
      <c r="AB27" s="6"/>
      <c r="AC27" s="6"/>
      <c r="AD27" s="6">
        <f>$D27</f>
        <v>11</v>
      </c>
      <c r="AE27" s="6"/>
      <c r="AF27" s="6"/>
      <c r="AG27" s="6"/>
      <c r="AH27" s="6"/>
      <c r="AI27" s="6"/>
      <c r="AJ27" s="6"/>
    </row>
    <row r="28" spans="1:36" ht="15" customHeight="1" x14ac:dyDescent="0.3">
      <c r="A28" s="39">
        <v>25</v>
      </c>
      <c r="B28" s="39">
        <v>23</v>
      </c>
      <c r="C28" s="39">
        <v>8</v>
      </c>
      <c r="D28" s="39">
        <v>12</v>
      </c>
      <c r="E28" s="1">
        <v>1834</v>
      </c>
      <c r="F28" s="52">
        <v>2.7962962962962964E-2</v>
      </c>
      <c r="G28" s="38" t="s">
        <v>57</v>
      </c>
      <c r="H28" s="38" t="s">
        <v>168</v>
      </c>
      <c r="I28" s="39" t="s">
        <v>145</v>
      </c>
      <c r="J28" s="39" t="s">
        <v>20</v>
      </c>
      <c r="K28" s="39">
        <v>3</v>
      </c>
      <c r="L28" s="39" t="s">
        <v>30</v>
      </c>
      <c r="N28" s="6"/>
      <c r="O28" s="6"/>
      <c r="P28" s="6">
        <f>$B28</f>
        <v>23</v>
      </c>
      <c r="Q28" s="6"/>
      <c r="R28" s="6"/>
      <c r="S28" s="6"/>
      <c r="T28" s="6"/>
      <c r="U28" s="6"/>
      <c r="V28" s="6"/>
      <c r="W28" s="6"/>
      <c r="X28" s="6"/>
      <c r="Z28" s="6"/>
      <c r="AA28" s="6"/>
      <c r="AB28" s="6">
        <f>$D28</f>
        <v>12</v>
      </c>
      <c r="AC28" s="6"/>
      <c r="AD28" s="6"/>
      <c r="AE28" s="6"/>
      <c r="AF28" s="6"/>
      <c r="AG28" s="6"/>
      <c r="AH28" s="6"/>
      <c r="AI28" s="6"/>
      <c r="AJ28" s="6"/>
    </row>
    <row r="29" spans="1:36" ht="15" customHeight="1" x14ac:dyDescent="0.3">
      <c r="A29" s="39">
        <v>26</v>
      </c>
      <c r="B29" s="39">
        <v>24</v>
      </c>
      <c r="C29" s="39"/>
      <c r="D29" s="39"/>
      <c r="E29" s="1">
        <v>1986</v>
      </c>
      <c r="F29" s="52">
        <v>2.8020833333333332E-2</v>
      </c>
      <c r="G29" s="38" t="s">
        <v>73</v>
      </c>
      <c r="H29" s="38" t="s">
        <v>74</v>
      </c>
      <c r="I29" s="39" t="s">
        <v>59</v>
      </c>
      <c r="J29" s="39" t="s">
        <v>31</v>
      </c>
      <c r="K29" s="39">
        <v>3</v>
      </c>
      <c r="L29" s="39" t="s">
        <v>30</v>
      </c>
      <c r="N29" s="6"/>
      <c r="O29" s="6">
        <f>$B29</f>
        <v>24</v>
      </c>
      <c r="P29" s="6"/>
      <c r="Q29" s="6"/>
      <c r="R29" s="6"/>
      <c r="S29" s="6"/>
      <c r="T29" s="6"/>
      <c r="U29" s="6"/>
      <c r="V29" s="6"/>
      <c r="W29" s="6"/>
      <c r="X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ht="15" customHeight="1" x14ac:dyDescent="0.3">
      <c r="A30" s="39">
        <v>27</v>
      </c>
      <c r="B30" s="39">
        <v>25</v>
      </c>
      <c r="C30" s="39">
        <v>6</v>
      </c>
      <c r="D30" s="39">
        <v>13</v>
      </c>
      <c r="E30" s="1">
        <v>1776</v>
      </c>
      <c r="F30" s="52">
        <v>2.8206018518518519E-2</v>
      </c>
      <c r="G30" s="38" t="s">
        <v>126</v>
      </c>
      <c r="H30" s="38" t="s">
        <v>169</v>
      </c>
      <c r="I30" s="39" t="s">
        <v>147</v>
      </c>
      <c r="J30" s="39" t="s">
        <v>23</v>
      </c>
      <c r="K30" s="39">
        <v>3</v>
      </c>
      <c r="L30" s="39" t="s">
        <v>30</v>
      </c>
      <c r="N30" s="6"/>
      <c r="O30" s="6"/>
      <c r="P30" s="6"/>
      <c r="Q30" s="6"/>
      <c r="R30" s="6"/>
      <c r="S30" s="6"/>
      <c r="T30" s="6">
        <f>$B30</f>
        <v>25</v>
      </c>
      <c r="U30" s="6"/>
      <c r="V30" s="6"/>
      <c r="W30" s="6"/>
      <c r="X30" s="6"/>
      <c r="Z30" s="6"/>
      <c r="AA30" s="6"/>
      <c r="AB30" s="6"/>
      <c r="AC30" s="6"/>
      <c r="AD30" s="6"/>
      <c r="AE30" s="6"/>
      <c r="AF30" s="6">
        <f>$D30</f>
        <v>13</v>
      </c>
      <c r="AG30" s="6"/>
      <c r="AH30" s="6"/>
      <c r="AI30" s="6"/>
      <c r="AJ30" s="6"/>
    </row>
    <row r="31" spans="1:36" ht="15" customHeight="1" x14ac:dyDescent="0.3">
      <c r="A31" s="39">
        <v>28</v>
      </c>
      <c r="B31" s="39">
        <v>26</v>
      </c>
      <c r="C31" s="39">
        <v>9</v>
      </c>
      <c r="D31" s="39">
        <v>14</v>
      </c>
      <c r="E31" s="1">
        <v>1787</v>
      </c>
      <c r="F31" s="52">
        <v>2.8368055555555556E-2</v>
      </c>
      <c r="G31" s="38" t="s">
        <v>170</v>
      </c>
      <c r="H31" s="38" t="s">
        <v>171</v>
      </c>
      <c r="I31" s="39" t="s">
        <v>145</v>
      </c>
      <c r="J31" s="39" t="s">
        <v>23</v>
      </c>
      <c r="K31" s="39">
        <v>3</v>
      </c>
      <c r="L31" s="39" t="s">
        <v>30</v>
      </c>
      <c r="N31" s="6"/>
      <c r="O31" s="6"/>
      <c r="P31" s="6"/>
      <c r="Q31" s="6"/>
      <c r="R31" s="6"/>
      <c r="S31" s="6"/>
      <c r="T31" s="6">
        <f>$B31</f>
        <v>26</v>
      </c>
      <c r="U31" s="6"/>
      <c r="V31" s="6"/>
      <c r="W31" s="6"/>
      <c r="X31" s="6"/>
      <c r="Z31" s="6"/>
      <c r="AA31" s="6"/>
      <c r="AB31" s="6"/>
      <c r="AC31" s="6"/>
      <c r="AD31" s="6"/>
      <c r="AE31" s="6"/>
      <c r="AF31" s="6">
        <f>$D31</f>
        <v>14</v>
      </c>
      <c r="AG31" s="6"/>
      <c r="AH31" s="6"/>
      <c r="AI31" s="6"/>
      <c r="AJ31" s="6"/>
    </row>
    <row r="32" spans="1:36" ht="15" customHeight="1" x14ac:dyDescent="0.3">
      <c r="A32" s="39">
        <v>29</v>
      </c>
      <c r="B32" s="39">
        <v>27</v>
      </c>
      <c r="C32" s="39">
        <v>10</v>
      </c>
      <c r="D32" s="39">
        <v>15</v>
      </c>
      <c r="E32" s="1">
        <v>2088</v>
      </c>
      <c r="F32" s="52">
        <v>2.837962962962963E-2</v>
      </c>
      <c r="G32" s="38" t="s">
        <v>172</v>
      </c>
      <c r="H32" s="38" t="s">
        <v>173</v>
      </c>
      <c r="I32" s="39" t="s">
        <v>145</v>
      </c>
      <c r="J32" s="39" t="s">
        <v>55</v>
      </c>
      <c r="K32" s="39">
        <v>3</v>
      </c>
      <c r="L32" s="39" t="s">
        <v>30</v>
      </c>
      <c r="N32" s="6"/>
      <c r="O32" s="6"/>
      <c r="P32" s="6"/>
      <c r="Q32" s="6"/>
      <c r="R32" s="6"/>
      <c r="S32" s="6"/>
      <c r="T32" s="6"/>
      <c r="U32" s="6"/>
      <c r="V32" s="6"/>
      <c r="W32" s="6">
        <f>$B32</f>
        <v>27</v>
      </c>
      <c r="X32" s="6"/>
      <c r="Z32" s="6"/>
      <c r="AA32" s="6"/>
      <c r="AB32" s="6"/>
      <c r="AC32" s="6"/>
      <c r="AD32" s="6"/>
      <c r="AE32" s="6"/>
      <c r="AF32" s="6"/>
      <c r="AG32" s="6"/>
      <c r="AH32" s="6"/>
      <c r="AI32" s="6">
        <f>$D32</f>
        <v>15</v>
      </c>
      <c r="AJ32" s="6"/>
    </row>
    <row r="33" spans="1:36" ht="15" customHeight="1" x14ac:dyDescent="0.3">
      <c r="A33" s="39">
        <v>30</v>
      </c>
      <c r="B33" s="39">
        <v>28</v>
      </c>
      <c r="C33" s="39">
        <v>7</v>
      </c>
      <c r="D33" s="39">
        <v>16</v>
      </c>
      <c r="E33" s="1">
        <v>1928</v>
      </c>
      <c r="F33" s="52">
        <v>2.8391203703703703E-2</v>
      </c>
      <c r="G33" s="38" t="s">
        <v>174</v>
      </c>
      <c r="H33" s="38" t="s">
        <v>175</v>
      </c>
      <c r="I33" s="39" t="s">
        <v>147</v>
      </c>
      <c r="J33" s="39" t="s">
        <v>21</v>
      </c>
      <c r="K33" s="39">
        <v>3</v>
      </c>
      <c r="L33" s="39" t="s">
        <v>30</v>
      </c>
      <c r="N33" s="6"/>
      <c r="O33" s="6"/>
      <c r="P33" s="6"/>
      <c r="Q33" s="6"/>
      <c r="R33" s="6"/>
      <c r="S33" s="6"/>
      <c r="T33" s="6"/>
      <c r="U33" s="6"/>
      <c r="V33" s="6">
        <f>$B33</f>
        <v>28</v>
      </c>
      <c r="W33" s="6"/>
      <c r="X33" s="6"/>
      <c r="Z33" s="6"/>
      <c r="AA33" s="6"/>
      <c r="AB33" s="6"/>
      <c r="AC33" s="6"/>
      <c r="AD33" s="6"/>
      <c r="AE33" s="6"/>
      <c r="AF33" s="6"/>
      <c r="AG33" s="6"/>
      <c r="AH33" s="6">
        <f>$D33</f>
        <v>16</v>
      </c>
      <c r="AI33" s="6"/>
      <c r="AJ33" s="6"/>
    </row>
    <row r="34" spans="1:36" ht="15" customHeight="1" x14ac:dyDescent="0.3">
      <c r="A34" s="39">
        <v>31</v>
      </c>
      <c r="B34" s="39">
        <v>29</v>
      </c>
      <c r="C34" s="39"/>
      <c r="D34" s="39"/>
      <c r="E34" s="1">
        <v>1454</v>
      </c>
      <c r="F34" s="52">
        <v>2.841435185185185E-2</v>
      </c>
      <c r="G34" s="38" t="s">
        <v>75</v>
      </c>
      <c r="H34" s="38" t="s">
        <v>76</v>
      </c>
      <c r="I34" s="39" t="s">
        <v>59</v>
      </c>
      <c r="J34" s="39" t="s">
        <v>28</v>
      </c>
      <c r="K34" s="39">
        <v>3</v>
      </c>
      <c r="L34" s="39" t="s">
        <v>30</v>
      </c>
      <c r="N34" s="6"/>
      <c r="O34" s="6"/>
      <c r="P34" s="6"/>
      <c r="Q34" s="6"/>
      <c r="R34" s="6"/>
      <c r="S34" s="6"/>
      <c r="T34" s="6"/>
      <c r="U34" s="6">
        <f>$B34</f>
        <v>29</v>
      </c>
      <c r="V34" s="6"/>
      <c r="W34" s="6"/>
      <c r="X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ht="15" customHeight="1" x14ac:dyDescent="0.3">
      <c r="A35" s="39">
        <v>32</v>
      </c>
      <c r="B35" s="39">
        <v>30</v>
      </c>
      <c r="C35" s="39"/>
      <c r="D35" s="39"/>
      <c r="E35" s="1">
        <v>2011</v>
      </c>
      <c r="F35" s="52">
        <v>2.8495370370370369E-2</v>
      </c>
      <c r="G35" s="38" t="s">
        <v>77</v>
      </c>
      <c r="H35" s="38" t="s">
        <v>78</v>
      </c>
      <c r="I35" s="39" t="s">
        <v>59</v>
      </c>
      <c r="J35" s="39" t="s">
        <v>31</v>
      </c>
      <c r="K35" s="39">
        <v>3</v>
      </c>
      <c r="L35" s="39" t="s">
        <v>30</v>
      </c>
      <c r="N35" s="6"/>
      <c r="O35" s="6">
        <f>$B35</f>
        <v>30</v>
      </c>
      <c r="P35" s="6"/>
      <c r="Q35" s="6"/>
      <c r="R35" s="6"/>
      <c r="S35" s="6"/>
      <c r="T35" s="6"/>
      <c r="U35" s="6"/>
      <c r="V35" s="6"/>
      <c r="W35" s="6"/>
      <c r="X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ht="15" customHeight="1" x14ac:dyDescent="0.3">
      <c r="A36" s="39">
        <v>34</v>
      </c>
      <c r="B36" s="39">
        <v>31</v>
      </c>
      <c r="C36" s="39"/>
      <c r="D36" s="39"/>
      <c r="E36" s="1">
        <v>2013</v>
      </c>
      <c r="F36" s="52">
        <v>2.8587962962962964E-2</v>
      </c>
      <c r="G36" s="38" t="s">
        <v>79</v>
      </c>
      <c r="H36" s="38" t="s">
        <v>80</v>
      </c>
      <c r="I36" s="39" t="s">
        <v>59</v>
      </c>
      <c r="J36" s="39" t="s">
        <v>31</v>
      </c>
      <c r="K36" s="39">
        <v>3</v>
      </c>
      <c r="L36" s="39" t="s">
        <v>30</v>
      </c>
      <c r="N36" s="6"/>
      <c r="O36" s="6">
        <f>$B36</f>
        <v>31</v>
      </c>
      <c r="P36" s="6"/>
      <c r="Q36" s="6"/>
      <c r="R36" s="6"/>
      <c r="S36" s="6"/>
      <c r="T36" s="6"/>
      <c r="U36" s="6"/>
      <c r="V36" s="6"/>
      <c r="W36" s="6"/>
      <c r="X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ht="15" customHeight="1" x14ac:dyDescent="0.3">
      <c r="A37" s="39">
        <v>35</v>
      </c>
      <c r="B37" s="39">
        <v>32</v>
      </c>
      <c r="C37" s="39">
        <v>8</v>
      </c>
      <c r="D37" s="39">
        <v>17</v>
      </c>
      <c r="E37" s="1">
        <v>2044</v>
      </c>
      <c r="F37" s="52">
        <v>2.8946759259259259E-2</v>
      </c>
      <c r="G37" s="38" t="s">
        <v>176</v>
      </c>
      <c r="H37" s="38" t="s">
        <v>177</v>
      </c>
      <c r="I37" s="39" t="s">
        <v>147</v>
      </c>
      <c r="J37" s="39" t="s">
        <v>54</v>
      </c>
      <c r="K37" s="39">
        <v>3</v>
      </c>
      <c r="L37" s="39" t="s">
        <v>30</v>
      </c>
      <c r="N37" s="6"/>
      <c r="O37" s="6"/>
      <c r="P37" s="6"/>
      <c r="Q37" s="6"/>
      <c r="R37" s="6">
        <f>$B37</f>
        <v>32</v>
      </c>
      <c r="S37" s="6"/>
      <c r="T37" s="6"/>
      <c r="U37" s="6"/>
      <c r="V37" s="6"/>
      <c r="W37" s="6"/>
      <c r="X37" s="6"/>
      <c r="Z37" s="6"/>
      <c r="AA37" s="6"/>
      <c r="AB37" s="6"/>
      <c r="AC37" s="6"/>
      <c r="AD37" s="6">
        <f>$D37</f>
        <v>17</v>
      </c>
      <c r="AE37" s="6"/>
      <c r="AF37" s="6"/>
      <c r="AG37" s="6"/>
      <c r="AH37" s="6"/>
      <c r="AI37" s="6"/>
      <c r="AJ37" s="6"/>
    </row>
    <row r="38" spans="1:36" ht="15" customHeight="1" x14ac:dyDescent="0.3">
      <c r="A38" s="39">
        <v>36</v>
      </c>
      <c r="B38" s="39">
        <v>33</v>
      </c>
      <c r="C38" s="39"/>
      <c r="D38" s="39"/>
      <c r="E38" s="1">
        <v>2042</v>
      </c>
      <c r="F38" s="52">
        <v>2.8993055555555557E-2</v>
      </c>
      <c r="G38" s="38" t="s">
        <v>81</v>
      </c>
      <c r="H38" s="38" t="s">
        <v>82</v>
      </c>
      <c r="I38" s="39" t="s">
        <v>59</v>
      </c>
      <c r="J38" s="39" t="s">
        <v>54</v>
      </c>
      <c r="K38" s="39">
        <v>3</v>
      </c>
      <c r="L38" s="39" t="s">
        <v>30</v>
      </c>
      <c r="N38" s="6"/>
      <c r="O38" s="6"/>
      <c r="P38" s="6"/>
      <c r="Q38" s="6"/>
      <c r="R38" s="6">
        <f>$B38</f>
        <v>33</v>
      </c>
      <c r="S38" s="6"/>
      <c r="T38" s="6"/>
      <c r="U38" s="6"/>
      <c r="V38" s="6"/>
      <c r="W38" s="6"/>
      <c r="X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ht="15" customHeight="1" x14ac:dyDescent="0.3">
      <c r="A39" s="39">
        <v>37</v>
      </c>
      <c r="B39" s="39">
        <v>34</v>
      </c>
      <c r="C39" s="39"/>
      <c r="D39" s="39"/>
      <c r="E39" s="1">
        <v>1514</v>
      </c>
      <c r="F39" s="52">
        <v>2.900462962962963E-2</v>
      </c>
      <c r="G39" s="38" t="s">
        <v>83</v>
      </c>
      <c r="H39" s="38" t="s">
        <v>84</v>
      </c>
      <c r="I39" s="39" t="s">
        <v>59</v>
      </c>
      <c r="J39" s="39" t="s">
        <v>28</v>
      </c>
      <c r="K39" s="39">
        <v>3</v>
      </c>
      <c r="L39" s="39" t="s">
        <v>30</v>
      </c>
      <c r="N39" s="6"/>
      <c r="O39" s="6"/>
      <c r="P39" s="6"/>
      <c r="Q39" s="6"/>
      <c r="R39" s="6"/>
      <c r="S39" s="6"/>
      <c r="T39" s="6"/>
      <c r="U39" s="6">
        <f>$B39</f>
        <v>34</v>
      </c>
      <c r="V39" s="6"/>
      <c r="W39" s="6"/>
      <c r="X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ht="15" customHeight="1" x14ac:dyDescent="0.3">
      <c r="A40" s="39">
        <v>38</v>
      </c>
      <c r="B40" s="39">
        <v>35</v>
      </c>
      <c r="C40" s="39"/>
      <c r="D40" s="39"/>
      <c r="E40" s="1">
        <v>1501</v>
      </c>
      <c r="F40" s="52">
        <v>2.9016203703703704E-2</v>
      </c>
      <c r="G40" s="38" t="s">
        <v>85</v>
      </c>
      <c r="H40" s="38" t="s">
        <v>86</v>
      </c>
      <c r="I40" s="39" t="s">
        <v>59</v>
      </c>
      <c r="J40" s="39" t="s">
        <v>28</v>
      </c>
      <c r="K40" s="39">
        <v>3</v>
      </c>
      <c r="L40" s="39" t="s">
        <v>30</v>
      </c>
      <c r="N40" s="6"/>
      <c r="O40" s="6"/>
      <c r="P40" s="6"/>
      <c r="Q40" s="6"/>
      <c r="R40" s="6"/>
      <c r="S40" s="6"/>
      <c r="T40" s="6"/>
      <c r="U40" s="6">
        <f>$B40</f>
        <v>35</v>
      </c>
      <c r="V40" s="6"/>
      <c r="W40" s="6"/>
      <c r="X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36" ht="15" customHeight="1" x14ac:dyDescent="0.3">
      <c r="A41" s="39">
        <v>40</v>
      </c>
      <c r="B41" s="39">
        <v>36</v>
      </c>
      <c r="C41" s="39">
        <v>9</v>
      </c>
      <c r="D41" s="39">
        <v>18</v>
      </c>
      <c r="E41" s="1">
        <v>1823</v>
      </c>
      <c r="F41" s="52">
        <v>2.9039351851851851E-2</v>
      </c>
      <c r="G41" s="38" t="s">
        <v>77</v>
      </c>
      <c r="H41" s="38" t="s">
        <v>178</v>
      </c>
      <c r="I41" s="39" t="s">
        <v>147</v>
      </c>
      <c r="J41" s="39" t="s">
        <v>20</v>
      </c>
      <c r="K41" s="39">
        <v>3</v>
      </c>
      <c r="L41" s="39" t="s">
        <v>30</v>
      </c>
      <c r="N41" s="6"/>
      <c r="O41" s="6"/>
      <c r="P41" s="6">
        <f>$B41</f>
        <v>36</v>
      </c>
      <c r="Q41" s="6"/>
      <c r="R41" s="6"/>
      <c r="S41" s="6"/>
      <c r="T41" s="6"/>
      <c r="U41" s="6"/>
      <c r="V41" s="6"/>
      <c r="W41" s="6"/>
      <c r="X41" s="6"/>
      <c r="Z41" s="6"/>
      <c r="AA41" s="6"/>
      <c r="AB41" s="6">
        <f>$D41</f>
        <v>18</v>
      </c>
      <c r="AC41" s="6"/>
      <c r="AD41" s="6"/>
      <c r="AE41" s="6"/>
      <c r="AF41" s="6"/>
      <c r="AG41" s="6"/>
      <c r="AH41" s="6"/>
      <c r="AI41" s="6"/>
      <c r="AJ41" s="6"/>
    </row>
    <row r="42" spans="1:36" ht="15" customHeight="1" x14ac:dyDescent="0.3">
      <c r="A42" s="39">
        <v>41</v>
      </c>
      <c r="B42" s="39">
        <v>37</v>
      </c>
      <c r="C42" s="39"/>
      <c r="D42" s="39"/>
      <c r="E42" s="1">
        <v>2079</v>
      </c>
      <c r="F42" s="52">
        <v>2.9224537037037038E-2</v>
      </c>
      <c r="G42" s="38" t="s">
        <v>87</v>
      </c>
      <c r="H42" s="38" t="s">
        <v>88</v>
      </c>
      <c r="I42" s="39" t="s">
        <v>59</v>
      </c>
      <c r="J42" s="39" t="s">
        <v>55</v>
      </c>
      <c r="K42" s="39">
        <v>3</v>
      </c>
      <c r="L42" s="39" t="s">
        <v>30</v>
      </c>
      <c r="N42" s="6"/>
      <c r="O42" s="6"/>
      <c r="P42" s="6"/>
      <c r="Q42" s="6"/>
      <c r="R42" s="6"/>
      <c r="S42" s="6"/>
      <c r="T42" s="6"/>
      <c r="U42" s="6"/>
      <c r="V42" s="6"/>
      <c r="W42" s="6">
        <f>$B42</f>
        <v>37</v>
      </c>
      <c r="X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36" ht="15" customHeight="1" x14ac:dyDescent="0.3">
      <c r="A43" s="39">
        <v>42</v>
      </c>
      <c r="B43" s="39">
        <v>38</v>
      </c>
      <c r="C43" s="39"/>
      <c r="D43" s="39"/>
      <c r="E43" s="1">
        <v>1993</v>
      </c>
      <c r="F43" s="52">
        <v>2.9259259259259259E-2</v>
      </c>
      <c r="G43" s="38" t="s">
        <v>89</v>
      </c>
      <c r="H43" s="38" t="s">
        <v>90</v>
      </c>
      <c r="I43" s="39" t="s">
        <v>59</v>
      </c>
      <c r="J43" s="39" t="s">
        <v>31</v>
      </c>
      <c r="K43" s="39">
        <v>3</v>
      </c>
      <c r="L43" s="39" t="s">
        <v>30</v>
      </c>
      <c r="N43" s="6"/>
      <c r="O43" s="6">
        <f>$B43</f>
        <v>38</v>
      </c>
      <c r="P43" s="6"/>
      <c r="Q43" s="6"/>
      <c r="R43" s="6"/>
      <c r="S43" s="6"/>
      <c r="T43" s="6"/>
      <c r="U43" s="6"/>
      <c r="V43" s="6"/>
      <c r="W43" s="6"/>
      <c r="X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36" ht="15" customHeight="1" x14ac:dyDescent="0.3">
      <c r="A44" s="39">
        <v>43</v>
      </c>
      <c r="B44" s="39">
        <v>39</v>
      </c>
      <c r="C44" s="39"/>
      <c r="D44" s="39"/>
      <c r="E44" s="1">
        <v>1958</v>
      </c>
      <c r="F44" s="52">
        <v>2.943287037037037E-2</v>
      </c>
      <c r="G44" s="38" t="s">
        <v>91</v>
      </c>
      <c r="H44" s="38" t="s">
        <v>92</v>
      </c>
      <c r="I44" s="39" t="s">
        <v>59</v>
      </c>
      <c r="J44" s="39" t="s">
        <v>31</v>
      </c>
      <c r="K44" s="39">
        <v>3</v>
      </c>
      <c r="L44" s="39" t="s">
        <v>30</v>
      </c>
      <c r="N44" s="6"/>
      <c r="O44" s="6">
        <f>$B44</f>
        <v>39</v>
      </c>
      <c r="P44" s="6"/>
      <c r="Q44" s="6"/>
      <c r="R44" s="6"/>
      <c r="S44" s="6"/>
      <c r="T44" s="6"/>
      <c r="U44" s="6"/>
      <c r="V44" s="6"/>
      <c r="W44" s="6"/>
      <c r="X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36" ht="15" customHeight="1" x14ac:dyDescent="0.3">
      <c r="A45" s="39">
        <v>44</v>
      </c>
      <c r="B45" s="39">
        <v>40</v>
      </c>
      <c r="C45" s="39">
        <v>10</v>
      </c>
      <c r="D45" s="39">
        <v>19</v>
      </c>
      <c r="E45" s="1">
        <v>1968</v>
      </c>
      <c r="F45" s="52">
        <v>2.943287037037037E-2</v>
      </c>
      <c r="G45" s="38" t="s">
        <v>101</v>
      </c>
      <c r="H45" s="38" t="s">
        <v>179</v>
      </c>
      <c r="I45" s="39" t="s">
        <v>147</v>
      </c>
      <c r="J45" s="39" t="s">
        <v>31</v>
      </c>
      <c r="K45" s="39">
        <v>3</v>
      </c>
      <c r="L45" s="39" t="s">
        <v>30</v>
      </c>
      <c r="N45" s="6"/>
      <c r="O45" s="6">
        <f>$B45</f>
        <v>40</v>
      </c>
      <c r="P45" s="6"/>
      <c r="Q45" s="6"/>
      <c r="R45" s="6"/>
      <c r="S45" s="6"/>
      <c r="T45" s="6"/>
      <c r="U45" s="6"/>
      <c r="V45" s="6"/>
      <c r="W45" s="6"/>
      <c r="X45" s="6"/>
      <c r="Z45" s="6"/>
      <c r="AA45" s="6">
        <f>$D45</f>
        <v>19</v>
      </c>
      <c r="AB45" s="6"/>
      <c r="AC45" s="6"/>
      <c r="AD45" s="6"/>
      <c r="AE45" s="6"/>
      <c r="AF45" s="6"/>
      <c r="AG45" s="6"/>
      <c r="AH45" s="6"/>
      <c r="AI45" s="6"/>
      <c r="AJ45" s="6"/>
    </row>
    <row r="46" spans="1:36" ht="15" customHeight="1" x14ac:dyDescent="0.3">
      <c r="A46" s="39">
        <v>45</v>
      </c>
      <c r="B46" s="39">
        <v>41</v>
      </c>
      <c r="C46" s="39">
        <v>11</v>
      </c>
      <c r="D46" s="39">
        <v>20</v>
      </c>
      <c r="E46" s="1">
        <v>1992</v>
      </c>
      <c r="F46" s="52">
        <v>2.943287037037037E-2</v>
      </c>
      <c r="G46" s="38" t="s">
        <v>172</v>
      </c>
      <c r="H46" s="38" t="s">
        <v>180</v>
      </c>
      <c r="I46" s="39" t="s">
        <v>147</v>
      </c>
      <c r="J46" s="39" t="s">
        <v>31</v>
      </c>
      <c r="K46" s="39">
        <v>3</v>
      </c>
      <c r="L46" s="39" t="s">
        <v>30</v>
      </c>
      <c r="N46" s="6"/>
      <c r="O46" s="6">
        <f>$B46</f>
        <v>41</v>
      </c>
      <c r="P46" s="6"/>
      <c r="Q46" s="6"/>
      <c r="R46" s="6"/>
      <c r="S46" s="6"/>
      <c r="T46" s="6"/>
      <c r="U46" s="6"/>
      <c r="V46" s="6"/>
      <c r="W46" s="6"/>
      <c r="X46" s="6"/>
      <c r="Z46" s="6"/>
      <c r="AA46" s="6">
        <f>$D46</f>
        <v>20</v>
      </c>
      <c r="AB46" s="6"/>
      <c r="AC46" s="6"/>
      <c r="AD46" s="6"/>
      <c r="AE46" s="6"/>
      <c r="AF46" s="6"/>
      <c r="AG46" s="6"/>
      <c r="AH46" s="6"/>
      <c r="AI46" s="6"/>
      <c r="AJ46" s="6"/>
    </row>
    <row r="47" spans="1:36" ht="15" customHeight="1" x14ac:dyDescent="0.3">
      <c r="A47" s="39">
        <v>46</v>
      </c>
      <c r="B47" s="39">
        <v>42</v>
      </c>
      <c r="C47" s="39">
        <v>11</v>
      </c>
      <c r="D47" s="39">
        <v>21</v>
      </c>
      <c r="E47" s="1">
        <v>2043</v>
      </c>
      <c r="F47" s="52">
        <v>2.9502314814814815E-2</v>
      </c>
      <c r="G47" s="38" t="s">
        <v>181</v>
      </c>
      <c r="H47" s="38" t="s">
        <v>182</v>
      </c>
      <c r="I47" s="39" t="s">
        <v>145</v>
      </c>
      <c r="J47" s="39" t="s">
        <v>54</v>
      </c>
      <c r="K47" s="39">
        <v>3</v>
      </c>
      <c r="L47" s="39" t="s">
        <v>30</v>
      </c>
      <c r="N47" s="6"/>
      <c r="O47" s="6"/>
      <c r="P47" s="6"/>
      <c r="Q47" s="6"/>
      <c r="R47" s="6">
        <f>$B47</f>
        <v>42</v>
      </c>
      <c r="S47" s="6"/>
      <c r="T47" s="6"/>
      <c r="U47" s="6"/>
      <c r="V47" s="6"/>
      <c r="W47" s="6"/>
      <c r="X47" s="6"/>
      <c r="Z47" s="6"/>
      <c r="AA47" s="6"/>
      <c r="AB47" s="6"/>
      <c r="AC47" s="6"/>
      <c r="AD47" s="6">
        <f>$D47</f>
        <v>21</v>
      </c>
      <c r="AE47" s="6"/>
      <c r="AF47" s="6"/>
      <c r="AG47" s="6"/>
      <c r="AH47" s="6"/>
      <c r="AI47" s="6"/>
      <c r="AJ47" s="6"/>
    </row>
    <row r="48" spans="1:36" ht="15" customHeight="1" x14ac:dyDescent="0.3">
      <c r="A48" s="39">
        <v>47</v>
      </c>
      <c r="B48" s="39">
        <v>43</v>
      </c>
      <c r="C48" s="39">
        <v>12</v>
      </c>
      <c r="D48" s="39">
        <v>22</v>
      </c>
      <c r="E48" s="1">
        <v>1591</v>
      </c>
      <c r="F48" s="52">
        <v>2.9618055555555557E-2</v>
      </c>
      <c r="G48" s="38" t="s">
        <v>183</v>
      </c>
      <c r="H48" s="38" t="s">
        <v>184</v>
      </c>
      <c r="I48" s="39" t="s">
        <v>147</v>
      </c>
      <c r="J48" s="39" t="s">
        <v>25</v>
      </c>
      <c r="K48" s="39">
        <v>3</v>
      </c>
      <c r="L48" s="39" t="s">
        <v>30</v>
      </c>
      <c r="N48" s="6"/>
      <c r="O48" s="6"/>
      <c r="P48" s="6"/>
      <c r="Q48" s="6"/>
      <c r="R48" s="6"/>
      <c r="S48" s="6"/>
      <c r="T48" s="6"/>
      <c r="U48" s="6"/>
      <c r="V48" s="6"/>
      <c r="W48" s="6"/>
      <c r="X48" s="6">
        <f>$B48</f>
        <v>43</v>
      </c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>
        <f>$D48</f>
        <v>22</v>
      </c>
    </row>
    <row r="49" spans="1:36" ht="15" customHeight="1" x14ac:dyDescent="0.3">
      <c r="A49" s="39">
        <v>48</v>
      </c>
      <c r="B49" s="39">
        <v>44</v>
      </c>
      <c r="C49" s="39">
        <v>13</v>
      </c>
      <c r="D49" s="39">
        <v>23</v>
      </c>
      <c r="E49" s="1">
        <v>2028</v>
      </c>
      <c r="F49" s="52">
        <v>2.9652777777777778E-2</v>
      </c>
      <c r="G49" s="38" t="s">
        <v>185</v>
      </c>
      <c r="H49" s="38" t="s">
        <v>186</v>
      </c>
      <c r="I49" s="39" t="s">
        <v>147</v>
      </c>
      <c r="J49" s="39" t="s">
        <v>54</v>
      </c>
      <c r="K49" s="39">
        <v>3</v>
      </c>
      <c r="L49" s="39" t="s">
        <v>30</v>
      </c>
      <c r="N49" s="6"/>
      <c r="O49" s="6"/>
      <c r="P49" s="6"/>
      <c r="Q49" s="6"/>
      <c r="R49" s="6">
        <f>$B49</f>
        <v>44</v>
      </c>
      <c r="S49" s="6"/>
      <c r="T49" s="6"/>
      <c r="U49" s="6"/>
      <c r="V49" s="6"/>
      <c r="W49" s="6"/>
      <c r="X49" s="6"/>
      <c r="Z49" s="6"/>
      <c r="AA49" s="6"/>
      <c r="AB49" s="6"/>
      <c r="AC49" s="6"/>
      <c r="AD49" s="6">
        <f>$D49</f>
        <v>23</v>
      </c>
      <c r="AE49" s="6"/>
      <c r="AF49" s="6"/>
      <c r="AG49" s="6"/>
      <c r="AH49" s="6"/>
      <c r="AI49" s="6"/>
      <c r="AJ49" s="6"/>
    </row>
    <row r="50" spans="1:36" ht="15" customHeight="1" x14ac:dyDescent="0.3">
      <c r="A50" s="39">
        <v>49</v>
      </c>
      <c r="B50" s="39">
        <v>45</v>
      </c>
      <c r="C50" s="39">
        <v>14</v>
      </c>
      <c r="D50" s="39">
        <v>24</v>
      </c>
      <c r="E50" s="1">
        <v>1506</v>
      </c>
      <c r="F50" s="52">
        <v>2.9699074074074076E-2</v>
      </c>
      <c r="G50" s="38" t="s">
        <v>187</v>
      </c>
      <c r="H50" s="38" t="s">
        <v>188</v>
      </c>
      <c r="I50" s="39" t="s">
        <v>147</v>
      </c>
      <c r="J50" s="39" t="s">
        <v>28</v>
      </c>
      <c r="K50" s="39">
        <v>3</v>
      </c>
      <c r="L50" s="39" t="s">
        <v>30</v>
      </c>
      <c r="N50" s="6"/>
      <c r="O50" s="6"/>
      <c r="P50" s="6"/>
      <c r="Q50" s="6"/>
      <c r="R50" s="6"/>
      <c r="S50" s="6"/>
      <c r="T50" s="6"/>
      <c r="U50" s="6">
        <f>$B50</f>
        <v>45</v>
      </c>
      <c r="V50" s="6"/>
      <c r="W50" s="6"/>
      <c r="X50" s="6"/>
      <c r="Z50" s="6"/>
      <c r="AA50" s="6"/>
      <c r="AB50" s="6"/>
      <c r="AC50" s="6"/>
      <c r="AD50" s="6"/>
      <c r="AE50" s="6"/>
      <c r="AF50" s="6"/>
      <c r="AG50" s="6">
        <f>$D50</f>
        <v>24</v>
      </c>
      <c r="AH50" s="6"/>
      <c r="AI50" s="6"/>
      <c r="AJ50" s="6"/>
    </row>
    <row r="51" spans="1:36" ht="15" customHeight="1" x14ac:dyDescent="0.3">
      <c r="A51" s="39">
        <v>50</v>
      </c>
      <c r="B51" s="39">
        <v>46</v>
      </c>
      <c r="C51" s="39"/>
      <c r="D51" s="39"/>
      <c r="E51" s="1">
        <v>1997</v>
      </c>
      <c r="F51" s="52">
        <v>2.9849537037037036E-2</v>
      </c>
      <c r="G51" s="38" t="s">
        <v>93</v>
      </c>
      <c r="H51" s="38" t="s">
        <v>94</v>
      </c>
      <c r="I51" s="39" t="s">
        <v>59</v>
      </c>
      <c r="J51" s="39" t="s">
        <v>31</v>
      </c>
      <c r="K51" s="39">
        <v>3</v>
      </c>
      <c r="L51" s="39" t="s">
        <v>30</v>
      </c>
      <c r="N51" s="6"/>
      <c r="O51" s="6">
        <f>$B51</f>
        <v>46</v>
      </c>
      <c r="P51" s="6"/>
      <c r="Q51" s="6"/>
      <c r="R51" s="6"/>
      <c r="S51" s="6"/>
      <c r="T51" s="6"/>
      <c r="U51" s="6"/>
      <c r="V51" s="6"/>
      <c r="W51" s="6"/>
      <c r="X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ht="15" customHeight="1" x14ac:dyDescent="0.3">
      <c r="A52" s="39">
        <v>51</v>
      </c>
      <c r="B52" s="39">
        <v>47</v>
      </c>
      <c r="C52" s="39">
        <v>12</v>
      </c>
      <c r="D52" s="39">
        <v>25</v>
      </c>
      <c r="E52" s="1">
        <v>2026</v>
      </c>
      <c r="F52" s="52">
        <v>3.0254629629629631E-2</v>
      </c>
      <c r="G52" s="38" t="s">
        <v>189</v>
      </c>
      <c r="H52" s="38" t="s">
        <v>190</v>
      </c>
      <c r="I52" s="39" t="s">
        <v>145</v>
      </c>
      <c r="J52" s="39" t="s">
        <v>54</v>
      </c>
      <c r="K52" s="39">
        <v>3</v>
      </c>
      <c r="L52" s="39" t="s">
        <v>30</v>
      </c>
      <c r="N52" s="6"/>
      <c r="O52" s="6"/>
      <c r="P52" s="6"/>
      <c r="Q52" s="6"/>
      <c r="R52" s="6">
        <f>$B52</f>
        <v>47</v>
      </c>
      <c r="S52" s="6"/>
      <c r="T52" s="6"/>
      <c r="U52" s="6"/>
      <c r="V52" s="6"/>
      <c r="W52" s="6"/>
      <c r="X52" s="6"/>
      <c r="Z52" s="6"/>
      <c r="AA52" s="6"/>
      <c r="AB52" s="6"/>
      <c r="AC52" s="6"/>
      <c r="AD52" s="6">
        <f>$D52</f>
        <v>25</v>
      </c>
      <c r="AE52" s="6"/>
      <c r="AF52" s="6"/>
      <c r="AG52" s="6"/>
      <c r="AH52" s="6"/>
      <c r="AI52" s="6"/>
      <c r="AJ52" s="6"/>
    </row>
    <row r="53" spans="1:36" ht="15" customHeight="1" x14ac:dyDescent="0.3">
      <c r="A53" s="39">
        <v>53</v>
      </c>
      <c r="B53" s="39">
        <v>48</v>
      </c>
      <c r="C53" s="39">
        <v>15</v>
      </c>
      <c r="D53" s="39">
        <v>26</v>
      </c>
      <c r="E53" s="1">
        <v>1443</v>
      </c>
      <c r="F53" s="52">
        <v>3.0428240740740742E-2</v>
      </c>
      <c r="G53" s="38" t="s">
        <v>191</v>
      </c>
      <c r="H53" s="38" t="s">
        <v>192</v>
      </c>
      <c r="I53" s="39" t="s">
        <v>147</v>
      </c>
      <c r="J53" s="39" t="s">
        <v>28</v>
      </c>
      <c r="K53" s="39">
        <v>3</v>
      </c>
      <c r="L53" s="39" t="s">
        <v>30</v>
      </c>
      <c r="N53" s="6"/>
      <c r="O53" s="6"/>
      <c r="P53" s="6"/>
      <c r="Q53" s="6"/>
      <c r="R53" s="6"/>
      <c r="S53" s="6"/>
      <c r="T53" s="6"/>
      <c r="U53" s="6">
        <f>$B53</f>
        <v>48</v>
      </c>
      <c r="V53" s="6"/>
      <c r="W53" s="6"/>
      <c r="X53" s="6"/>
      <c r="Z53" s="6"/>
      <c r="AA53" s="6"/>
      <c r="AB53" s="6"/>
      <c r="AC53" s="6"/>
      <c r="AD53" s="6"/>
      <c r="AE53" s="6"/>
      <c r="AF53" s="6"/>
      <c r="AG53" s="6">
        <f>$D53</f>
        <v>26</v>
      </c>
      <c r="AH53" s="6"/>
      <c r="AI53" s="6"/>
      <c r="AJ53" s="6"/>
    </row>
    <row r="54" spans="1:36" ht="15" customHeight="1" x14ac:dyDescent="0.3">
      <c r="A54" s="39">
        <v>55</v>
      </c>
      <c r="B54" s="39">
        <v>49</v>
      </c>
      <c r="C54" s="39">
        <v>16</v>
      </c>
      <c r="D54" s="39">
        <v>27</v>
      </c>
      <c r="E54" s="1">
        <v>2010</v>
      </c>
      <c r="F54" s="52">
        <v>3.0451388888888889E-2</v>
      </c>
      <c r="G54" s="38" t="s">
        <v>193</v>
      </c>
      <c r="H54" s="38" t="s">
        <v>194</v>
      </c>
      <c r="I54" s="39" t="s">
        <v>147</v>
      </c>
      <c r="J54" s="39" t="s">
        <v>31</v>
      </c>
      <c r="K54" s="39">
        <v>3</v>
      </c>
      <c r="L54" s="39" t="s">
        <v>30</v>
      </c>
      <c r="N54" s="6"/>
      <c r="O54" s="6">
        <f>$B54</f>
        <v>49</v>
      </c>
      <c r="P54" s="6"/>
      <c r="Q54" s="6"/>
      <c r="R54" s="6"/>
      <c r="S54" s="6"/>
      <c r="T54" s="6"/>
      <c r="U54" s="6"/>
      <c r="V54" s="6"/>
      <c r="W54" s="6"/>
      <c r="X54" s="6"/>
      <c r="Z54" s="6"/>
      <c r="AA54" s="6">
        <f>$D54</f>
        <v>27</v>
      </c>
      <c r="AB54" s="6"/>
      <c r="AC54" s="6"/>
      <c r="AD54" s="6"/>
      <c r="AE54" s="6"/>
      <c r="AF54" s="6"/>
      <c r="AG54" s="6"/>
      <c r="AH54" s="6"/>
      <c r="AI54" s="6"/>
      <c r="AJ54" s="6"/>
    </row>
    <row r="55" spans="1:36" ht="15" customHeight="1" x14ac:dyDescent="0.3">
      <c r="A55" s="39">
        <v>56</v>
      </c>
      <c r="B55" s="39">
        <v>50</v>
      </c>
      <c r="C55" s="39">
        <v>17</v>
      </c>
      <c r="D55" s="39">
        <v>28</v>
      </c>
      <c r="E55" s="1">
        <v>2004</v>
      </c>
      <c r="F55" s="52">
        <v>3.0474537037037036E-2</v>
      </c>
      <c r="G55" s="38" t="s">
        <v>110</v>
      </c>
      <c r="H55" s="38" t="s">
        <v>195</v>
      </c>
      <c r="I55" s="39" t="s">
        <v>147</v>
      </c>
      <c r="J55" s="39" t="s">
        <v>31</v>
      </c>
      <c r="K55" s="39">
        <v>3</v>
      </c>
      <c r="L55" s="39" t="s">
        <v>30</v>
      </c>
      <c r="N55" s="6"/>
      <c r="O55" s="6">
        <f>$B55</f>
        <v>50</v>
      </c>
      <c r="P55" s="6"/>
      <c r="Q55" s="6"/>
      <c r="R55" s="6"/>
      <c r="S55" s="6"/>
      <c r="T55" s="6"/>
      <c r="U55" s="6"/>
      <c r="V55" s="6"/>
      <c r="W55" s="6"/>
      <c r="X55" s="6"/>
      <c r="Z55" s="6"/>
      <c r="AA55" s="6">
        <f>$D55</f>
        <v>28</v>
      </c>
      <c r="AB55" s="6"/>
      <c r="AC55" s="6"/>
      <c r="AD55" s="6"/>
      <c r="AE55" s="6"/>
      <c r="AF55" s="6"/>
      <c r="AG55" s="6"/>
      <c r="AH55" s="6"/>
      <c r="AI55" s="6"/>
      <c r="AJ55" s="6"/>
    </row>
    <row r="56" spans="1:36" ht="15" customHeight="1" x14ac:dyDescent="0.3">
      <c r="A56" s="39">
        <v>57</v>
      </c>
      <c r="B56" s="39">
        <v>51</v>
      </c>
      <c r="C56" s="39">
        <v>18</v>
      </c>
      <c r="D56" s="39">
        <v>29</v>
      </c>
      <c r="E56" s="1">
        <v>1959</v>
      </c>
      <c r="F56" s="52">
        <v>3.0520833333333334E-2</v>
      </c>
      <c r="G56" s="38" t="s">
        <v>196</v>
      </c>
      <c r="H56" s="38" t="s">
        <v>197</v>
      </c>
      <c r="I56" s="39" t="s">
        <v>147</v>
      </c>
      <c r="J56" s="39" t="s">
        <v>31</v>
      </c>
      <c r="K56" s="39">
        <v>3</v>
      </c>
      <c r="L56" s="39" t="s">
        <v>30</v>
      </c>
      <c r="N56" s="6"/>
      <c r="O56" s="6">
        <f>$B56</f>
        <v>51</v>
      </c>
      <c r="P56" s="6"/>
      <c r="Q56" s="6"/>
      <c r="R56" s="6"/>
      <c r="S56" s="6"/>
      <c r="T56" s="6"/>
      <c r="U56" s="6"/>
      <c r="V56" s="6"/>
      <c r="W56" s="6"/>
      <c r="X56" s="6"/>
      <c r="Z56" s="6"/>
      <c r="AA56" s="6">
        <f>$D56</f>
        <v>29</v>
      </c>
      <c r="AB56" s="6"/>
      <c r="AC56" s="6"/>
      <c r="AD56" s="6"/>
      <c r="AE56" s="6"/>
      <c r="AF56" s="6"/>
      <c r="AG56" s="6"/>
      <c r="AH56" s="6"/>
      <c r="AI56" s="6"/>
      <c r="AJ56" s="6"/>
    </row>
    <row r="57" spans="1:36" ht="15" customHeight="1" x14ac:dyDescent="0.3">
      <c r="A57" s="39">
        <v>58</v>
      </c>
      <c r="B57" s="39">
        <v>52</v>
      </c>
      <c r="C57" s="39"/>
      <c r="D57" s="39"/>
      <c r="E57" s="1">
        <v>1577</v>
      </c>
      <c r="F57" s="52">
        <v>3.0624999999999999E-2</v>
      </c>
      <c r="G57" s="38" t="s">
        <v>95</v>
      </c>
      <c r="H57" s="38" t="s">
        <v>96</v>
      </c>
      <c r="I57" s="39" t="s">
        <v>59</v>
      </c>
      <c r="J57" s="39" t="s">
        <v>25</v>
      </c>
      <c r="K57" s="39">
        <v>3</v>
      </c>
      <c r="L57" s="39" t="s">
        <v>30</v>
      </c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f>$B57</f>
        <v>52</v>
      </c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ht="15" customHeight="1" x14ac:dyDescent="0.3">
      <c r="A58" s="39">
        <v>59</v>
      </c>
      <c r="B58" s="39">
        <v>53</v>
      </c>
      <c r="C58" s="39">
        <v>19</v>
      </c>
      <c r="D58" s="39">
        <v>30</v>
      </c>
      <c r="E58" s="1">
        <v>2036</v>
      </c>
      <c r="F58" s="52">
        <v>3.0671296296296297E-2</v>
      </c>
      <c r="G58" s="38" t="s">
        <v>73</v>
      </c>
      <c r="H58" s="38" t="s">
        <v>198</v>
      </c>
      <c r="I58" s="39" t="s">
        <v>147</v>
      </c>
      <c r="J58" s="39" t="s">
        <v>54</v>
      </c>
      <c r="K58" s="39">
        <v>3</v>
      </c>
      <c r="L58" s="39" t="s">
        <v>30</v>
      </c>
      <c r="N58" s="6"/>
      <c r="O58" s="6"/>
      <c r="P58" s="6"/>
      <c r="Q58" s="6"/>
      <c r="R58" s="6">
        <f>$B58</f>
        <v>53</v>
      </c>
      <c r="S58" s="6"/>
      <c r="T58" s="6"/>
      <c r="U58" s="6"/>
      <c r="V58" s="6"/>
      <c r="W58" s="6"/>
      <c r="X58" s="6"/>
      <c r="Z58" s="6"/>
      <c r="AA58" s="6"/>
      <c r="AB58" s="6"/>
      <c r="AC58" s="6"/>
      <c r="AD58" s="6">
        <f>$D58</f>
        <v>30</v>
      </c>
      <c r="AE58" s="6"/>
      <c r="AF58" s="6"/>
      <c r="AG58" s="6"/>
      <c r="AH58" s="6"/>
      <c r="AI58" s="6"/>
      <c r="AJ58" s="6"/>
    </row>
    <row r="59" spans="1:36" ht="15" customHeight="1" x14ac:dyDescent="0.3">
      <c r="A59" s="39">
        <v>60</v>
      </c>
      <c r="B59" s="39">
        <v>54</v>
      </c>
      <c r="C59" s="39">
        <v>13</v>
      </c>
      <c r="D59" s="39">
        <v>31</v>
      </c>
      <c r="E59" s="1">
        <v>1560</v>
      </c>
      <c r="F59" s="52">
        <v>3.0821759259259261E-2</v>
      </c>
      <c r="G59" s="38" t="s">
        <v>199</v>
      </c>
      <c r="H59" s="38" t="s">
        <v>200</v>
      </c>
      <c r="I59" s="39" t="s">
        <v>145</v>
      </c>
      <c r="J59" s="39" t="s">
        <v>25</v>
      </c>
      <c r="K59" s="39">
        <v>3</v>
      </c>
      <c r="L59" s="39" t="s">
        <v>30</v>
      </c>
      <c r="N59" s="6"/>
      <c r="O59" s="6"/>
      <c r="P59" s="6"/>
      <c r="Q59" s="6"/>
      <c r="R59" s="6"/>
      <c r="S59" s="6"/>
      <c r="T59" s="6"/>
      <c r="U59" s="6"/>
      <c r="V59" s="6"/>
      <c r="W59" s="6"/>
      <c r="X59" s="6">
        <f>$B59</f>
        <v>54</v>
      </c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>
        <f>$D59</f>
        <v>31</v>
      </c>
    </row>
    <row r="60" spans="1:36" ht="15" customHeight="1" x14ac:dyDescent="0.3">
      <c r="A60" s="39">
        <v>61</v>
      </c>
      <c r="B60" s="39">
        <v>55</v>
      </c>
      <c r="C60" s="39">
        <v>20</v>
      </c>
      <c r="D60" s="39">
        <v>32</v>
      </c>
      <c r="E60" s="1">
        <v>2069</v>
      </c>
      <c r="F60" s="52">
        <v>3.0844907407407408E-2</v>
      </c>
      <c r="G60" s="38" t="s">
        <v>201</v>
      </c>
      <c r="H60" s="38" t="s">
        <v>202</v>
      </c>
      <c r="I60" s="39" t="s">
        <v>147</v>
      </c>
      <c r="J60" s="39" t="s">
        <v>55</v>
      </c>
      <c r="K60" s="39">
        <v>3</v>
      </c>
      <c r="L60" s="39" t="s">
        <v>30</v>
      </c>
      <c r="N60" s="6"/>
      <c r="O60" s="6"/>
      <c r="P60" s="6"/>
      <c r="Q60" s="6"/>
      <c r="R60" s="6"/>
      <c r="S60" s="6"/>
      <c r="T60" s="6"/>
      <c r="U60" s="6"/>
      <c r="V60" s="6"/>
      <c r="W60" s="6">
        <f>$B60</f>
        <v>55</v>
      </c>
      <c r="X60" s="6"/>
      <c r="Z60" s="6"/>
      <c r="AA60" s="6"/>
      <c r="AB60" s="6"/>
      <c r="AC60" s="6"/>
      <c r="AD60" s="6"/>
      <c r="AE60" s="6"/>
      <c r="AF60" s="6"/>
      <c r="AG60" s="6"/>
      <c r="AH60" s="6"/>
      <c r="AI60" s="6">
        <f>$D60</f>
        <v>32</v>
      </c>
      <c r="AJ60" s="6"/>
    </row>
    <row r="61" spans="1:36" ht="15" customHeight="1" x14ac:dyDescent="0.3">
      <c r="A61" s="39">
        <v>63</v>
      </c>
      <c r="B61" s="39">
        <v>56</v>
      </c>
      <c r="C61" s="39">
        <v>14</v>
      </c>
      <c r="D61" s="39">
        <v>33</v>
      </c>
      <c r="E61" s="1">
        <v>2060</v>
      </c>
      <c r="F61" s="52">
        <v>3.0914351851851853E-2</v>
      </c>
      <c r="G61" s="38" t="s">
        <v>62</v>
      </c>
      <c r="H61" s="38" t="s">
        <v>203</v>
      </c>
      <c r="I61" s="39" t="s">
        <v>145</v>
      </c>
      <c r="J61" s="39" t="s">
        <v>54</v>
      </c>
      <c r="K61" s="39">
        <v>3</v>
      </c>
      <c r="L61" s="39" t="s">
        <v>30</v>
      </c>
      <c r="N61" s="6"/>
      <c r="O61" s="6"/>
      <c r="P61" s="6"/>
      <c r="Q61" s="6"/>
      <c r="R61" s="6">
        <f>$B61</f>
        <v>56</v>
      </c>
      <c r="S61" s="6"/>
      <c r="T61" s="6"/>
      <c r="U61" s="6"/>
      <c r="V61" s="6"/>
      <c r="W61" s="6"/>
      <c r="X61" s="6"/>
      <c r="Z61" s="6"/>
      <c r="AA61" s="6"/>
      <c r="AB61" s="6"/>
      <c r="AC61" s="6"/>
      <c r="AD61" s="6">
        <f>$D61</f>
        <v>33</v>
      </c>
      <c r="AE61" s="6"/>
      <c r="AF61" s="6"/>
      <c r="AG61" s="6"/>
      <c r="AH61" s="6"/>
      <c r="AI61" s="6"/>
      <c r="AJ61" s="6"/>
    </row>
    <row r="62" spans="1:36" ht="15" customHeight="1" x14ac:dyDescent="0.3">
      <c r="A62" s="39">
        <v>64</v>
      </c>
      <c r="B62" s="39">
        <v>57</v>
      </c>
      <c r="C62" s="39">
        <v>15</v>
      </c>
      <c r="D62" s="39">
        <v>34</v>
      </c>
      <c r="E62" s="1">
        <v>1930</v>
      </c>
      <c r="F62" s="52">
        <v>3.0960648148148147E-2</v>
      </c>
      <c r="G62" s="38" t="s">
        <v>73</v>
      </c>
      <c r="H62" s="38" t="s">
        <v>204</v>
      </c>
      <c r="I62" s="39" t="s">
        <v>145</v>
      </c>
      <c r="J62" s="39" t="s">
        <v>21</v>
      </c>
      <c r="K62" s="39">
        <v>3</v>
      </c>
      <c r="L62" s="39" t="s">
        <v>30</v>
      </c>
      <c r="N62" s="6"/>
      <c r="O62" s="6"/>
      <c r="P62" s="6"/>
      <c r="Q62" s="6"/>
      <c r="R62" s="6"/>
      <c r="S62" s="6"/>
      <c r="T62" s="6"/>
      <c r="U62" s="6"/>
      <c r="V62" s="6">
        <f>$B62</f>
        <v>57</v>
      </c>
      <c r="W62" s="6"/>
      <c r="X62" s="6"/>
      <c r="Z62" s="6"/>
      <c r="AA62" s="6"/>
      <c r="AB62" s="6"/>
      <c r="AC62" s="6"/>
      <c r="AD62" s="6"/>
      <c r="AE62" s="6"/>
      <c r="AF62" s="6"/>
      <c r="AG62" s="6"/>
      <c r="AH62" s="6">
        <f>$D62</f>
        <v>34</v>
      </c>
      <c r="AI62" s="6"/>
      <c r="AJ62" s="6"/>
    </row>
    <row r="63" spans="1:36" ht="15" customHeight="1" x14ac:dyDescent="0.3">
      <c r="A63" s="39">
        <v>66</v>
      </c>
      <c r="B63" s="39">
        <v>58</v>
      </c>
      <c r="C63" s="39">
        <v>16</v>
      </c>
      <c r="D63" s="39">
        <v>35</v>
      </c>
      <c r="E63" s="1">
        <v>2031</v>
      </c>
      <c r="F63" s="52">
        <v>3.1064814814814816E-2</v>
      </c>
      <c r="G63" s="38" t="s">
        <v>139</v>
      </c>
      <c r="H63" s="38" t="s">
        <v>205</v>
      </c>
      <c r="I63" s="39" t="s">
        <v>145</v>
      </c>
      <c r="J63" s="39" t="s">
        <v>54</v>
      </c>
      <c r="K63" s="39">
        <v>3</v>
      </c>
      <c r="L63" s="39" t="s">
        <v>30</v>
      </c>
      <c r="N63" s="6"/>
      <c r="O63" s="6"/>
      <c r="P63" s="6"/>
      <c r="Q63" s="6"/>
      <c r="R63" s="6">
        <f>$B63</f>
        <v>58</v>
      </c>
      <c r="S63" s="6"/>
      <c r="T63" s="6"/>
      <c r="U63" s="6"/>
      <c r="V63" s="6"/>
      <c r="W63" s="6"/>
      <c r="X63" s="6"/>
      <c r="Z63" s="6"/>
      <c r="AA63" s="6"/>
      <c r="AB63" s="6"/>
      <c r="AC63" s="6"/>
      <c r="AD63" s="6">
        <f>$D63</f>
        <v>35</v>
      </c>
      <c r="AE63" s="6"/>
      <c r="AF63" s="6"/>
      <c r="AG63" s="6"/>
      <c r="AH63" s="6"/>
      <c r="AI63" s="6"/>
      <c r="AJ63" s="6"/>
    </row>
    <row r="64" spans="1:36" ht="15" customHeight="1" x14ac:dyDescent="0.3">
      <c r="A64" s="39">
        <v>67</v>
      </c>
      <c r="B64" s="39">
        <v>59</v>
      </c>
      <c r="C64" s="39">
        <v>21</v>
      </c>
      <c r="D64" s="39">
        <v>36</v>
      </c>
      <c r="E64" s="1">
        <v>1549</v>
      </c>
      <c r="F64" s="52">
        <v>3.107638888888889E-2</v>
      </c>
      <c r="G64" s="38" t="s">
        <v>206</v>
      </c>
      <c r="H64" s="38" t="s">
        <v>207</v>
      </c>
      <c r="I64" s="39" t="s">
        <v>147</v>
      </c>
      <c r="J64" s="39" t="s">
        <v>25</v>
      </c>
      <c r="K64" s="39">
        <v>3</v>
      </c>
      <c r="L64" s="39" t="s">
        <v>30</v>
      </c>
      <c r="N64" s="6"/>
      <c r="O64" s="6"/>
      <c r="P64" s="6"/>
      <c r="Q64" s="6"/>
      <c r="R64" s="6"/>
      <c r="S64" s="6"/>
      <c r="T64" s="6"/>
      <c r="U64" s="6"/>
      <c r="V64" s="6"/>
      <c r="W64" s="6"/>
      <c r="X64" s="6">
        <f>$B64</f>
        <v>59</v>
      </c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>
        <f>$D64</f>
        <v>36</v>
      </c>
    </row>
    <row r="65" spans="1:36" ht="15" customHeight="1" x14ac:dyDescent="0.3">
      <c r="A65" s="39">
        <v>68</v>
      </c>
      <c r="B65" s="39">
        <v>60</v>
      </c>
      <c r="C65" s="39"/>
      <c r="D65" s="39"/>
      <c r="E65" s="1">
        <v>1456</v>
      </c>
      <c r="F65" s="52">
        <v>3.1099537037037037E-2</v>
      </c>
      <c r="G65" s="38" t="s">
        <v>97</v>
      </c>
      <c r="H65" s="38" t="s">
        <v>98</v>
      </c>
      <c r="I65" s="39" t="s">
        <v>59</v>
      </c>
      <c r="J65" s="39" t="s">
        <v>28</v>
      </c>
      <c r="K65" s="39">
        <v>3</v>
      </c>
      <c r="L65" s="39" t="s">
        <v>30</v>
      </c>
      <c r="N65" s="6"/>
      <c r="O65" s="6"/>
      <c r="P65" s="6"/>
      <c r="Q65" s="6"/>
      <c r="R65" s="6"/>
      <c r="S65" s="6"/>
      <c r="T65" s="6"/>
      <c r="U65" s="6">
        <f>$B65</f>
        <v>60</v>
      </c>
      <c r="V65" s="6"/>
      <c r="W65" s="6"/>
      <c r="X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ht="15" customHeight="1" x14ac:dyDescent="0.3">
      <c r="A66" s="39">
        <v>69</v>
      </c>
      <c r="B66" s="39">
        <v>61</v>
      </c>
      <c r="C66" s="39"/>
      <c r="D66" s="39"/>
      <c r="E66" s="1">
        <v>1786</v>
      </c>
      <c r="F66" s="52">
        <v>3.1134259259259261E-2</v>
      </c>
      <c r="G66" s="38" t="s">
        <v>549</v>
      </c>
      <c r="H66" s="38" t="s">
        <v>550</v>
      </c>
      <c r="I66" s="39" t="s">
        <v>59</v>
      </c>
      <c r="J66" s="39" t="s">
        <v>23</v>
      </c>
      <c r="K66" s="39">
        <v>3</v>
      </c>
      <c r="L66" s="39" t="s">
        <v>30</v>
      </c>
      <c r="N66" s="6"/>
      <c r="O66" s="6"/>
      <c r="P66" s="6"/>
      <c r="Q66" s="6"/>
      <c r="R66" s="6"/>
      <c r="S66" s="6"/>
      <c r="T66" s="6">
        <f>$B66</f>
        <v>61</v>
      </c>
      <c r="U66" s="6"/>
      <c r="V66" s="6"/>
      <c r="W66" s="6"/>
      <c r="X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ht="15" customHeight="1" x14ac:dyDescent="0.3">
      <c r="A67" s="39">
        <v>71</v>
      </c>
      <c r="B67" s="39">
        <v>62</v>
      </c>
      <c r="C67" s="39"/>
      <c r="D67" s="39"/>
      <c r="E67" s="1">
        <v>2003</v>
      </c>
      <c r="F67" s="52">
        <v>3.1238425925925926E-2</v>
      </c>
      <c r="G67" s="38" t="s">
        <v>99</v>
      </c>
      <c r="H67" s="38" t="s">
        <v>100</v>
      </c>
      <c r="I67" s="39" t="s">
        <v>59</v>
      </c>
      <c r="J67" s="39" t="s">
        <v>31</v>
      </c>
      <c r="K67" s="39">
        <v>3</v>
      </c>
      <c r="L67" s="39" t="s">
        <v>30</v>
      </c>
      <c r="N67" s="6"/>
      <c r="O67" s="6">
        <f>$B67</f>
        <v>62</v>
      </c>
      <c r="P67" s="6"/>
      <c r="Q67" s="6"/>
      <c r="R67" s="6"/>
      <c r="S67" s="6"/>
      <c r="T67" s="6"/>
      <c r="U67" s="6"/>
      <c r="V67" s="6"/>
      <c r="W67" s="6"/>
      <c r="X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ht="15" customHeight="1" x14ac:dyDescent="0.3">
      <c r="A68" s="39">
        <v>72</v>
      </c>
      <c r="B68" s="39">
        <v>63</v>
      </c>
      <c r="C68" s="39">
        <v>17</v>
      </c>
      <c r="D68" s="39">
        <v>37</v>
      </c>
      <c r="E68" s="1">
        <v>1455</v>
      </c>
      <c r="F68" s="52">
        <v>3.1331018518518522E-2</v>
      </c>
      <c r="G68" s="38" t="s">
        <v>62</v>
      </c>
      <c r="H68" s="38" t="s">
        <v>541</v>
      </c>
      <c r="I68" s="39" t="s">
        <v>145</v>
      </c>
      <c r="J68" s="39" t="s">
        <v>28</v>
      </c>
      <c r="K68" s="39">
        <v>3</v>
      </c>
      <c r="L68" s="39" t="s">
        <v>30</v>
      </c>
      <c r="N68" s="6"/>
      <c r="O68" s="6"/>
      <c r="P68" s="6"/>
      <c r="Q68" s="6"/>
      <c r="R68" s="6"/>
      <c r="S68" s="6"/>
      <c r="T68" s="6"/>
      <c r="U68" s="6">
        <f>$B68</f>
        <v>63</v>
      </c>
      <c r="V68" s="6"/>
      <c r="W68" s="6"/>
      <c r="X68" s="6"/>
      <c r="Z68" s="6"/>
      <c r="AA68" s="6"/>
      <c r="AB68" s="6"/>
      <c r="AC68" s="6"/>
      <c r="AD68" s="6"/>
      <c r="AE68" s="6"/>
      <c r="AF68" s="6"/>
      <c r="AG68" s="6">
        <f>$D68</f>
        <v>37</v>
      </c>
      <c r="AH68" s="6"/>
      <c r="AI68" s="6"/>
      <c r="AJ68" s="6"/>
    </row>
    <row r="69" spans="1:36" ht="15" customHeight="1" x14ac:dyDescent="0.3">
      <c r="A69" s="39">
        <v>73</v>
      </c>
      <c r="B69" s="39">
        <v>64</v>
      </c>
      <c r="C69" s="39">
        <v>18</v>
      </c>
      <c r="D69" s="39">
        <v>38</v>
      </c>
      <c r="E69" s="1">
        <v>2039</v>
      </c>
      <c r="F69" s="52">
        <v>3.1400462962962963E-2</v>
      </c>
      <c r="G69" s="38" t="s">
        <v>208</v>
      </c>
      <c r="H69" s="38" t="s">
        <v>209</v>
      </c>
      <c r="I69" s="39" t="s">
        <v>145</v>
      </c>
      <c r="J69" s="39" t="s">
        <v>54</v>
      </c>
      <c r="K69" s="39">
        <v>3</v>
      </c>
      <c r="L69" s="39" t="s">
        <v>30</v>
      </c>
      <c r="N69" s="6"/>
      <c r="O69" s="6"/>
      <c r="P69" s="6"/>
      <c r="Q69" s="6"/>
      <c r="R69" s="6">
        <f>$B69</f>
        <v>64</v>
      </c>
      <c r="S69" s="6"/>
      <c r="T69" s="6"/>
      <c r="U69" s="6"/>
      <c r="V69" s="6"/>
      <c r="W69" s="6"/>
      <c r="X69" s="6"/>
      <c r="Z69" s="6"/>
      <c r="AA69" s="6"/>
      <c r="AB69" s="6"/>
      <c r="AC69" s="6"/>
      <c r="AD69" s="6">
        <f>$D69</f>
        <v>38</v>
      </c>
      <c r="AE69" s="6"/>
      <c r="AF69" s="6"/>
      <c r="AG69" s="6"/>
      <c r="AH69" s="6"/>
      <c r="AI69" s="6"/>
      <c r="AJ69" s="6"/>
    </row>
    <row r="70" spans="1:36" ht="15" customHeight="1" x14ac:dyDescent="0.3">
      <c r="A70" s="39">
        <v>75</v>
      </c>
      <c r="B70" s="39">
        <v>65</v>
      </c>
      <c r="C70" s="39">
        <v>19</v>
      </c>
      <c r="D70" s="39">
        <v>39</v>
      </c>
      <c r="E70" s="1">
        <v>2025</v>
      </c>
      <c r="F70" s="52">
        <v>3.1493055555555559E-2</v>
      </c>
      <c r="G70" s="38" t="s">
        <v>210</v>
      </c>
      <c r="H70" s="38" t="s">
        <v>211</v>
      </c>
      <c r="I70" s="39" t="s">
        <v>145</v>
      </c>
      <c r="J70" s="39" t="s">
        <v>31</v>
      </c>
      <c r="K70" s="39">
        <v>3</v>
      </c>
      <c r="L70" s="39" t="s">
        <v>30</v>
      </c>
      <c r="N70" s="6"/>
      <c r="O70" s="6">
        <f>$B70</f>
        <v>65</v>
      </c>
      <c r="P70" s="6"/>
      <c r="Q70" s="6"/>
      <c r="R70" s="6"/>
      <c r="S70" s="6"/>
      <c r="T70" s="6"/>
      <c r="U70" s="6"/>
      <c r="V70" s="6"/>
      <c r="W70" s="6"/>
      <c r="X70" s="6"/>
      <c r="Z70" s="6"/>
      <c r="AA70" s="6">
        <f>$D70</f>
        <v>39</v>
      </c>
      <c r="AB70" s="6"/>
      <c r="AC70" s="6"/>
      <c r="AD70" s="6"/>
      <c r="AE70" s="6"/>
      <c r="AF70" s="6"/>
      <c r="AG70" s="6"/>
      <c r="AH70" s="6"/>
      <c r="AI70" s="6"/>
      <c r="AJ70" s="6"/>
    </row>
    <row r="71" spans="1:36" ht="15" customHeight="1" x14ac:dyDescent="0.3">
      <c r="A71" s="39">
        <v>76</v>
      </c>
      <c r="B71" s="39">
        <v>66</v>
      </c>
      <c r="C71" s="39">
        <v>22</v>
      </c>
      <c r="D71" s="39">
        <v>40</v>
      </c>
      <c r="E71" s="1">
        <v>1462</v>
      </c>
      <c r="F71" s="52">
        <v>3.1516203703703706E-2</v>
      </c>
      <c r="G71" s="38" t="s">
        <v>212</v>
      </c>
      <c r="H71" s="38" t="s">
        <v>113</v>
      </c>
      <c r="I71" s="39" t="s">
        <v>147</v>
      </c>
      <c r="J71" s="39" t="s">
        <v>28</v>
      </c>
      <c r="K71" s="39">
        <v>3</v>
      </c>
      <c r="L71" s="39" t="s">
        <v>30</v>
      </c>
      <c r="N71" s="6"/>
      <c r="O71" s="6"/>
      <c r="P71" s="6"/>
      <c r="Q71" s="6"/>
      <c r="R71" s="6"/>
      <c r="S71" s="6"/>
      <c r="T71" s="6"/>
      <c r="U71" s="6">
        <f>$B71</f>
        <v>66</v>
      </c>
      <c r="V71" s="6"/>
      <c r="W71" s="6"/>
      <c r="X71" s="6"/>
      <c r="Z71" s="6"/>
      <c r="AA71" s="6"/>
      <c r="AB71" s="6"/>
      <c r="AC71" s="6"/>
      <c r="AD71" s="6"/>
      <c r="AE71" s="6"/>
      <c r="AF71" s="6"/>
      <c r="AG71" s="6">
        <f>$D71</f>
        <v>40</v>
      </c>
      <c r="AH71" s="6"/>
      <c r="AI71" s="6"/>
      <c r="AJ71" s="6"/>
    </row>
    <row r="72" spans="1:36" ht="15" customHeight="1" x14ac:dyDescent="0.3">
      <c r="A72" s="39">
        <v>78</v>
      </c>
      <c r="B72" s="39">
        <v>67</v>
      </c>
      <c r="C72" s="39">
        <v>1</v>
      </c>
      <c r="D72" s="39">
        <v>41</v>
      </c>
      <c r="E72" s="1">
        <v>1430</v>
      </c>
      <c r="F72" s="52">
        <v>3.1574074074074074E-2</v>
      </c>
      <c r="G72" s="38" t="s">
        <v>213</v>
      </c>
      <c r="H72" s="38" t="s">
        <v>106</v>
      </c>
      <c r="I72" s="39" t="s">
        <v>214</v>
      </c>
      <c r="J72" s="39" t="s">
        <v>28</v>
      </c>
      <c r="K72" s="39">
        <v>3</v>
      </c>
      <c r="L72" s="39" t="s">
        <v>30</v>
      </c>
      <c r="N72" s="6"/>
      <c r="O72" s="6"/>
      <c r="P72" s="6"/>
      <c r="Q72" s="6"/>
      <c r="R72" s="6"/>
      <c r="S72" s="6"/>
      <c r="T72" s="6"/>
      <c r="U72" s="6">
        <f>$B72</f>
        <v>67</v>
      </c>
      <c r="V72" s="6"/>
      <c r="W72" s="6"/>
      <c r="X72" s="6"/>
      <c r="Z72" s="6"/>
      <c r="AA72" s="6"/>
      <c r="AB72" s="6"/>
      <c r="AC72" s="6"/>
      <c r="AD72" s="6"/>
      <c r="AE72" s="6"/>
      <c r="AF72" s="6"/>
      <c r="AG72" s="6">
        <f>$D72</f>
        <v>41</v>
      </c>
      <c r="AH72" s="6"/>
      <c r="AI72" s="6"/>
      <c r="AJ72" s="6"/>
    </row>
    <row r="73" spans="1:36" ht="15" customHeight="1" x14ac:dyDescent="0.3">
      <c r="A73" s="39">
        <v>79</v>
      </c>
      <c r="B73" s="39">
        <v>68</v>
      </c>
      <c r="C73" s="39"/>
      <c r="D73" s="39"/>
      <c r="E73" s="1">
        <v>1996</v>
      </c>
      <c r="F73" s="52">
        <v>3.1585648148148147E-2</v>
      </c>
      <c r="G73" s="38" t="s">
        <v>101</v>
      </c>
      <c r="H73" s="38" t="s">
        <v>102</v>
      </c>
      <c r="I73" s="39" t="s">
        <v>59</v>
      </c>
      <c r="J73" s="39" t="s">
        <v>31</v>
      </c>
      <c r="K73" s="39">
        <v>3</v>
      </c>
      <c r="L73" s="39" t="s">
        <v>30</v>
      </c>
      <c r="N73" s="6"/>
      <c r="O73" s="6">
        <f>$B73</f>
        <v>68</v>
      </c>
      <c r="P73" s="6"/>
      <c r="Q73" s="6"/>
      <c r="R73" s="6"/>
      <c r="S73" s="6"/>
      <c r="T73" s="6"/>
      <c r="U73" s="6"/>
      <c r="V73" s="6"/>
      <c r="W73" s="6"/>
      <c r="X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ht="15" customHeight="1" x14ac:dyDescent="0.3">
      <c r="A74" s="39">
        <v>81</v>
      </c>
      <c r="B74" s="39">
        <v>69</v>
      </c>
      <c r="C74" s="39">
        <v>23</v>
      </c>
      <c r="D74" s="39">
        <v>42</v>
      </c>
      <c r="E74" s="1">
        <v>1438</v>
      </c>
      <c r="F74" s="52">
        <v>3.1736111111111111E-2</v>
      </c>
      <c r="G74" s="38" t="s">
        <v>180</v>
      </c>
      <c r="H74" s="38" t="s">
        <v>215</v>
      </c>
      <c r="I74" s="39" t="s">
        <v>147</v>
      </c>
      <c r="J74" s="39" t="s">
        <v>28</v>
      </c>
      <c r="K74" s="39">
        <v>3</v>
      </c>
      <c r="L74" s="39" t="s">
        <v>30</v>
      </c>
      <c r="N74" s="6"/>
      <c r="O74" s="6"/>
      <c r="P74" s="6"/>
      <c r="Q74" s="6"/>
      <c r="R74" s="6"/>
      <c r="S74" s="6"/>
      <c r="T74" s="6"/>
      <c r="U74" s="6">
        <f>$B74</f>
        <v>69</v>
      </c>
      <c r="V74" s="6"/>
      <c r="W74" s="6"/>
      <c r="X74" s="6"/>
      <c r="Z74" s="6"/>
      <c r="AA74" s="6"/>
      <c r="AB74" s="6"/>
      <c r="AC74" s="6"/>
      <c r="AD74" s="6"/>
      <c r="AE74" s="6"/>
      <c r="AF74" s="6"/>
      <c r="AG74" s="6">
        <f>$D74</f>
        <v>42</v>
      </c>
      <c r="AH74" s="6"/>
      <c r="AI74" s="6"/>
      <c r="AJ74" s="6"/>
    </row>
    <row r="75" spans="1:36" ht="15" customHeight="1" x14ac:dyDescent="0.3">
      <c r="A75" s="39">
        <v>82</v>
      </c>
      <c r="B75" s="39">
        <v>70</v>
      </c>
      <c r="C75" s="39">
        <v>20</v>
      </c>
      <c r="D75" s="39">
        <v>43</v>
      </c>
      <c r="E75" s="1">
        <v>1957</v>
      </c>
      <c r="F75" s="52">
        <v>3.1747685185185184E-2</v>
      </c>
      <c r="G75" s="38" t="s">
        <v>174</v>
      </c>
      <c r="H75" s="38" t="s">
        <v>216</v>
      </c>
      <c r="I75" s="39" t="s">
        <v>145</v>
      </c>
      <c r="J75" s="39" t="s">
        <v>31</v>
      </c>
      <c r="K75" s="39">
        <v>3</v>
      </c>
      <c r="L75" s="39" t="s">
        <v>30</v>
      </c>
      <c r="N75" s="6"/>
      <c r="O75" s="6">
        <f>$B75</f>
        <v>70</v>
      </c>
      <c r="P75" s="6"/>
      <c r="Q75" s="6"/>
      <c r="R75" s="6"/>
      <c r="S75" s="6"/>
      <c r="T75" s="6"/>
      <c r="U75" s="6"/>
      <c r="V75" s="6"/>
      <c r="W75" s="6"/>
      <c r="X75" s="6"/>
      <c r="Z75" s="6"/>
      <c r="AA75" s="6">
        <f>$D75</f>
        <v>43</v>
      </c>
      <c r="AB75" s="6"/>
      <c r="AC75" s="6"/>
      <c r="AD75" s="6"/>
      <c r="AE75" s="6"/>
      <c r="AF75" s="6"/>
      <c r="AG75" s="6"/>
      <c r="AH75" s="6"/>
      <c r="AI75" s="6"/>
      <c r="AJ75" s="6"/>
    </row>
    <row r="76" spans="1:36" ht="15" customHeight="1" x14ac:dyDescent="0.3">
      <c r="A76" s="39">
        <v>83</v>
      </c>
      <c r="B76" s="39">
        <v>71</v>
      </c>
      <c r="C76" s="39">
        <v>24</v>
      </c>
      <c r="D76" s="39">
        <v>44</v>
      </c>
      <c r="E76" s="1">
        <v>1982</v>
      </c>
      <c r="F76" s="52">
        <v>3.1770833333333331E-2</v>
      </c>
      <c r="G76" s="38" t="s">
        <v>62</v>
      </c>
      <c r="H76" s="38" t="s">
        <v>217</v>
      </c>
      <c r="I76" s="39" t="s">
        <v>147</v>
      </c>
      <c r="J76" s="39" t="s">
        <v>31</v>
      </c>
      <c r="K76" s="39">
        <v>3</v>
      </c>
      <c r="L76" s="39" t="s">
        <v>30</v>
      </c>
      <c r="N76" s="6"/>
      <c r="O76" s="6">
        <f>$B76</f>
        <v>71</v>
      </c>
      <c r="P76" s="6"/>
      <c r="Q76" s="6"/>
      <c r="R76" s="6"/>
      <c r="S76" s="6"/>
      <c r="T76" s="6"/>
      <c r="U76" s="6"/>
      <c r="V76" s="6"/>
      <c r="W76" s="6"/>
      <c r="X76" s="6"/>
      <c r="Z76" s="6"/>
      <c r="AA76" s="6">
        <f>$D76</f>
        <v>44</v>
      </c>
      <c r="AB76" s="6"/>
      <c r="AC76" s="6"/>
      <c r="AD76" s="6"/>
      <c r="AE76" s="6"/>
      <c r="AF76" s="6"/>
      <c r="AG76" s="6"/>
      <c r="AH76" s="6"/>
      <c r="AI76" s="6"/>
      <c r="AJ76" s="6"/>
    </row>
    <row r="77" spans="1:36" ht="15" customHeight="1" x14ac:dyDescent="0.3">
      <c r="A77" s="39">
        <v>84</v>
      </c>
      <c r="B77" s="39">
        <v>72</v>
      </c>
      <c r="C77" s="39"/>
      <c r="D77" s="39"/>
      <c r="E77" s="1">
        <v>1449</v>
      </c>
      <c r="F77" s="52">
        <v>3.1782407407407405E-2</v>
      </c>
      <c r="G77" s="38" t="s">
        <v>103</v>
      </c>
      <c r="H77" s="38" t="s">
        <v>104</v>
      </c>
      <c r="I77" s="39" t="s">
        <v>59</v>
      </c>
      <c r="J77" s="39" t="s">
        <v>28</v>
      </c>
      <c r="K77" s="39">
        <v>3</v>
      </c>
      <c r="L77" s="39" t="s">
        <v>30</v>
      </c>
      <c r="N77" s="6"/>
      <c r="O77" s="6"/>
      <c r="P77" s="6"/>
      <c r="Q77" s="6"/>
      <c r="R77" s="6"/>
      <c r="S77" s="6"/>
      <c r="T77" s="6"/>
      <c r="U77" s="6">
        <f>$B77</f>
        <v>72</v>
      </c>
      <c r="V77" s="6"/>
      <c r="W77" s="6"/>
      <c r="X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ht="15" customHeight="1" x14ac:dyDescent="0.3">
      <c r="A78" s="39">
        <v>85</v>
      </c>
      <c r="B78" s="39">
        <v>73</v>
      </c>
      <c r="C78" s="39">
        <v>21</v>
      </c>
      <c r="D78" s="39">
        <v>45</v>
      </c>
      <c r="E78" s="1">
        <v>1875</v>
      </c>
      <c r="F78" s="52">
        <v>3.1782407407407405E-2</v>
      </c>
      <c r="G78" s="38" t="s">
        <v>126</v>
      </c>
      <c r="H78" s="38" t="s">
        <v>525</v>
      </c>
      <c r="I78" s="39" t="s">
        <v>145</v>
      </c>
      <c r="J78" s="61" t="s">
        <v>18</v>
      </c>
      <c r="K78" s="61">
        <v>3</v>
      </c>
      <c r="L78" s="61" t="s">
        <v>30</v>
      </c>
      <c r="N78" s="6">
        <f>$B78</f>
        <v>73</v>
      </c>
      <c r="O78" s="6"/>
      <c r="P78" s="6"/>
      <c r="Q78" s="6"/>
      <c r="R78" s="6"/>
      <c r="S78" s="6"/>
      <c r="T78" s="6"/>
      <c r="U78" s="6"/>
      <c r="V78" s="6"/>
      <c r="W78" s="6"/>
      <c r="X78" s="6"/>
      <c r="Z78" s="6">
        <f>$D78</f>
        <v>45</v>
      </c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ht="15" customHeight="1" x14ac:dyDescent="0.3">
      <c r="A79" s="39">
        <v>86</v>
      </c>
      <c r="B79" s="39">
        <v>74</v>
      </c>
      <c r="C79" s="39">
        <v>22</v>
      </c>
      <c r="D79" s="39">
        <v>46</v>
      </c>
      <c r="E79" s="1">
        <v>1582</v>
      </c>
      <c r="F79" s="52">
        <v>3.1793981481481479E-2</v>
      </c>
      <c r="G79" s="38" t="s">
        <v>218</v>
      </c>
      <c r="H79" s="38" t="s">
        <v>219</v>
      </c>
      <c r="I79" s="39" t="s">
        <v>145</v>
      </c>
      <c r="J79" s="39" t="s">
        <v>25</v>
      </c>
      <c r="K79" s="39">
        <v>3</v>
      </c>
      <c r="L79" s="39" t="s">
        <v>30</v>
      </c>
      <c r="N79" s="6"/>
      <c r="O79" s="6"/>
      <c r="P79" s="6"/>
      <c r="Q79" s="6"/>
      <c r="R79" s="6"/>
      <c r="S79" s="6"/>
      <c r="T79" s="6"/>
      <c r="U79" s="6"/>
      <c r="V79" s="6"/>
      <c r="W79" s="6"/>
      <c r="X79" s="6">
        <f>$B79</f>
        <v>74</v>
      </c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>
        <f>$D79</f>
        <v>46</v>
      </c>
    </row>
    <row r="80" spans="1:36" ht="15" customHeight="1" x14ac:dyDescent="0.3">
      <c r="A80" s="39">
        <v>87</v>
      </c>
      <c r="B80" s="39">
        <v>75</v>
      </c>
      <c r="C80" s="39"/>
      <c r="D80" s="39"/>
      <c r="E80" s="1">
        <v>1567</v>
      </c>
      <c r="F80" s="52">
        <v>3.1793981481481479E-2</v>
      </c>
      <c r="G80" s="38" t="s">
        <v>93</v>
      </c>
      <c r="H80" s="38" t="s">
        <v>105</v>
      </c>
      <c r="I80" s="39" t="s">
        <v>59</v>
      </c>
      <c r="J80" s="39" t="s">
        <v>25</v>
      </c>
      <c r="K80" s="39">
        <v>3</v>
      </c>
      <c r="L80" s="39" t="s">
        <v>30</v>
      </c>
      <c r="N80" s="6"/>
      <c r="O80" s="6"/>
      <c r="P80" s="6"/>
      <c r="Q80" s="6"/>
      <c r="R80" s="6"/>
      <c r="S80" s="6"/>
      <c r="T80" s="6"/>
      <c r="U80" s="6"/>
      <c r="V80" s="6"/>
      <c r="W80" s="6"/>
      <c r="X80" s="6">
        <f>$B80</f>
        <v>75</v>
      </c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ht="15" customHeight="1" x14ac:dyDescent="0.3">
      <c r="A81" s="39">
        <v>90</v>
      </c>
      <c r="B81" s="39">
        <v>76</v>
      </c>
      <c r="C81" s="39">
        <v>25</v>
      </c>
      <c r="D81" s="39">
        <v>47</v>
      </c>
      <c r="E81" s="1">
        <v>1428</v>
      </c>
      <c r="F81" s="52">
        <v>3.1863425925925927E-2</v>
      </c>
      <c r="G81" s="38" t="s">
        <v>167</v>
      </c>
      <c r="H81" s="38" t="s">
        <v>220</v>
      </c>
      <c r="I81" s="39" t="s">
        <v>147</v>
      </c>
      <c r="J81" s="39" t="s">
        <v>28</v>
      </c>
      <c r="K81" s="39">
        <v>3</v>
      </c>
      <c r="L81" s="39" t="s">
        <v>30</v>
      </c>
      <c r="N81" s="6"/>
      <c r="O81" s="6"/>
      <c r="P81" s="6"/>
      <c r="Q81" s="6"/>
      <c r="R81" s="6"/>
      <c r="S81" s="6"/>
      <c r="T81" s="6"/>
      <c r="U81" s="6">
        <f>$B81</f>
        <v>76</v>
      </c>
      <c r="V81" s="6"/>
      <c r="W81" s="6"/>
      <c r="X81" s="6"/>
      <c r="Z81" s="6"/>
      <c r="AA81" s="6"/>
      <c r="AB81" s="6"/>
      <c r="AC81" s="6"/>
      <c r="AD81" s="6"/>
      <c r="AE81" s="6"/>
      <c r="AF81" s="6"/>
      <c r="AG81" s="6">
        <f>$D81</f>
        <v>47</v>
      </c>
      <c r="AH81" s="6"/>
      <c r="AI81" s="6"/>
      <c r="AJ81" s="6"/>
    </row>
    <row r="82" spans="1:36" ht="15" customHeight="1" x14ac:dyDescent="0.3">
      <c r="A82" s="39">
        <v>93</v>
      </c>
      <c r="B82" s="39">
        <v>77</v>
      </c>
      <c r="C82" s="39">
        <v>26</v>
      </c>
      <c r="D82" s="39">
        <v>48</v>
      </c>
      <c r="E82" s="1">
        <v>2014</v>
      </c>
      <c r="F82" s="52">
        <v>3.1990740740740743E-2</v>
      </c>
      <c r="G82" s="38" t="s">
        <v>221</v>
      </c>
      <c r="H82" s="38" t="s">
        <v>222</v>
      </c>
      <c r="I82" s="39" t="s">
        <v>147</v>
      </c>
      <c r="J82" s="39" t="s">
        <v>31</v>
      </c>
      <c r="K82" s="39">
        <v>3</v>
      </c>
      <c r="L82" s="39" t="s">
        <v>30</v>
      </c>
      <c r="N82" s="6"/>
      <c r="O82" s="6">
        <f>$B82</f>
        <v>77</v>
      </c>
      <c r="P82" s="6"/>
      <c r="Q82" s="6"/>
      <c r="R82" s="6"/>
      <c r="S82" s="6"/>
      <c r="T82" s="6"/>
      <c r="U82" s="6"/>
      <c r="V82" s="6"/>
      <c r="W82" s="6"/>
      <c r="X82" s="6"/>
      <c r="Z82" s="6"/>
      <c r="AA82" s="6">
        <f>$D82</f>
        <v>48</v>
      </c>
      <c r="AB82" s="6"/>
      <c r="AC82" s="6"/>
      <c r="AD82" s="6"/>
      <c r="AE82" s="6"/>
      <c r="AF82" s="6"/>
      <c r="AG82" s="6"/>
      <c r="AH82" s="6"/>
      <c r="AI82" s="6"/>
      <c r="AJ82" s="6"/>
    </row>
    <row r="83" spans="1:36" ht="15" customHeight="1" x14ac:dyDescent="0.3">
      <c r="A83" s="39">
        <v>94</v>
      </c>
      <c r="B83" s="39">
        <v>78</v>
      </c>
      <c r="C83" s="39">
        <v>2</v>
      </c>
      <c r="D83" s="39">
        <v>49</v>
      </c>
      <c r="E83" s="1">
        <v>1831</v>
      </c>
      <c r="F83" s="52">
        <v>3.201388888888889E-2</v>
      </c>
      <c r="G83" s="38" t="s">
        <v>154</v>
      </c>
      <c r="H83" s="38" t="s">
        <v>223</v>
      </c>
      <c r="I83" s="39" t="s">
        <v>214</v>
      </c>
      <c r="J83" s="39" t="s">
        <v>20</v>
      </c>
      <c r="K83" s="39">
        <v>3</v>
      </c>
      <c r="L83" s="39" t="s">
        <v>30</v>
      </c>
      <c r="N83" s="6"/>
      <c r="O83" s="6"/>
      <c r="P83" s="6">
        <f>$B83</f>
        <v>78</v>
      </c>
      <c r="Q83" s="6"/>
      <c r="R83" s="6"/>
      <c r="S83" s="6"/>
      <c r="T83" s="6"/>
      <c r="U83" s="6"/>
      <c r="V83" s="6"/>
      <c r="W83" s="6"/>
      <c r="X83" s="6"/>
      <c r="Z83" s="6"/>
      <c r="AA83" s="6"/>
      <c r="AB83" s="6">
        <f>$D83</f>
        <v>49</v>
      </c>
      <c r="AC83" s="6"/>
      <c r="AD83" s="6"/>
      <c r="AE83" s="6"/>
      <c r="AF83" s="6"/>
      <c r="AG83" s="6"/>
      <c r="AH83" s="6"/>
      <c r="AI83" s="6"/>
      <c r="AJ83" s="6"/>
    </row>
    <row r="84" spans="1:36" ht="15" customHeight="1" x14ac:dyDescent="0.3">
      <c r="A84" s="39">
        <v>95</v>
      </c>
      <c r="B84" s="39">
        <v>79</v>
      </c>
      <c r="C84" s="39">
        <v>27</v>
      </c>
      <c r="D84" s="39">
        <v>50</v>
      </c>
      <c r="E84" s="1">
        <v>1445</v>
      </c>
      <c r="F84" s="52">
        <v>3.2025462962962964E-2</v>
      </c>
      <c r="G84" s="38" t="s">
        <v>79</v>
      </c>
      <c r="H84" s="38" t="s">
        <v>224</v>
      </c>
      <c r="I84" s="39" t="s">
        <v>147</v>
      </c>
      <c r="J84" s="39" t="s">
        <v>28</v>
      </c>
      <c r="K84" s="39">
        <v>3</v>
      </c>
      <c r="L84" s="39" t="s">
        <v>30</v>
      </c>
      <c r="N84" s="6"/>
      <c r="O84" s="6"/>
      <c r="P84" s="6"/>
      <c r="Q84" s="6"/>
      <c r="R84" s="6"/>
      <c r="S84" s="6"/>
      <c r="T84" s="6"/>
      <c r="U84" s="6">
        <f>$B84</f>
        <v>79</v>
      </c>
      <c r="V84" s="6"/>
      <c r="W84" s="6"/>
      <c r="X84" s="6"/>
      <c r="Z84" s="6"/>
      <c r="AA84" s="6"/>
      <c r="AB84" s="6"/>
      <c r="AC84" s="6"/>
      <c r="AD84" s="6"/>
      <c r="AE84" s="6"/>
      <c r="AF84" s="6"/>
      <c r="AG84" s="6">
        <f>$D84</f>
        <v>50</v>
      </c>
      <c r="AH84" s="6"/>
      <c r="AI84" s="6"/>
      <c r="AJ84" s="6"/>
    </row>
    <row r="85" spans="1:36" ht="15" customHeight="1" x14ac:dyDescent="0.3">
      <c r="A85" s="39">
        <v>98</v>
      </c>
      <c r="B85" s="39">
        <v>80</v>
      </c>
      <c r="C85" s="39">
        <v>28</v>
      </c>
      <c r="D85" s="39">
        <v>51</v>
      </c>
      <c r="E85" s="1">
        <v>1563</v>
      </c>
      <c r="F85" s="52">
        <v>3.2118055555555552E-2</v>
      </c>
      <c r="G85" s="38" t="s">
        <v>57</v>
      </c>
      <c r="H85" s="38" t="s">
        <v>225</v>
      </c>
      <c r="I85" s="39" t="s">
        <v>147</v>
      </c>
      <c r="J85" s="39" t="s">
        <v>25</v>
      </c>
      <c r="K85" s="39">
        <v>3</v>
      </c>
      <c r="L85" s="39" t="s">
        <v>30</v>
      </c>
      <c r="N85" s="6"/>
      <c r="O85" s="6"/>
      <c r="P85" s="6"/>
      <c r="Q85" s="6"/>
      <c r="R85" s="6"/>
      <c r="S85" s="6"/>
      <c r="T85" s="6"/>
      <c r="U85" s="6"/>
      <c r="V85" s="6"/>
      <c r="W85" s="6"/>
      <c r="X85" s="6">
        <f>$B85</f>
        <v>80</v>
      </c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>
        <f>$D85</f>
        <v>51</v>
      </c>
    </row>
    <row r="86" spans="1:36" ht="15" customHeight="1" x14ac:dyDescent="0.3">
      <c r="A86" s="39">
        <v>99</v>
      </c>
      <c r="B86" s="39">
        <v>81</v>
      </c>
      <c r="C86" s="39">
        <v>23</v>
      </c>
      <c r="D86" s="39">
        <v>52</v>
      </c>
      <c r="E86" s="1">
        <v>1518</v>
      </c>
      <c r="F86" s="52">
        <v>3.2210648148148148E-2</v>
      </c>
      <c r="G86" s="38" t="s">
        <v>226</v>
      </c>
      <c r="H86" s="38" t="s">
        <v>227</v>
      </c>
      <c r="I86" s="39" t="s">
        <v>145</v>
      </c>
      <c r="J86" s="39" t="s">
        <v>28</v>
      </c>
      <c r="K86" s="39">
        <v>3</v>
      </c>
      <c r="L86" s="39" t="s">
        <v>30</v>
      </c>
      <c r="N86" s="6"/>
      <c r="O86" s="6"/>
      <c r="P86" s="6"/>
      <c r="Q86" s="6"/>
      <c r="R86" s="6"/>
      <c r="S86" s="6"/>
      <c r="T86" s="6"/>
      <c r="U86" s="6">
        <f>$B86</f>
        <v>81</v>
      </c>
      <c r="V86" s="6"/>
      <c r="W86" s="6"/>
      <c r="X86" s="6"/>
      <c r="Z86" s="6"/>
      <c r="AA86" s="6"/>
      <c r="AB86" s="6"/>
      <c r="AC86" s="6"/>
      <c r="AD86" s="6"/>
      <c r="AE86" s="6"/>
      <c r="AF86" s="6"/>
      <c r="AG86" s="6">
        <f>$D86</f>
        <v>52</v>
      </c>
      <c r="AH86" s="6"/>
      <c r="AI86" s="6"/>
      <c r="AJ86" s="6"/>
    </row>
    <row r="87" spans="1:36" ht="15" customHeight="1" x14ac:dyDescent="0.3">
      <c r="A87" s="39">
        <v>100</v>
      </c>
      <c r="B87" s="39">
        <v>82</v>
      </c>
      <c r="C87" s="39">
        <v>24</v>
      </c>
      <c r="D87" s="39">
        <v>53</v>
      </c>
      <c r="E87" s="1">
        <v>1842</v>
      </c>
      <c r="F87" s="52">
        <v>3.2222222222222222E-2</v>
      </c>
      <c r="G87" s="38" t="s">
        <v>172</v>
      </c>
      <c r="H87" s="38" t="s">
        <v>228</v>
      </c>
      <c r="I87" s="39" t="s">
        <v>145</v>
      </c>
      <c r="J87" s="39" t="s">
        <v>20</v>
      </c>
      <c r="K87" s="39">
        <v>3</v>
      </c>
      <c r="L87" s="39" t="s">
        <v>30</v>
      </c>
      <c r="N87" s="6"/>
      <c r="O87" s="6"/>
      <c r="P87" s="6">
        <f>$B87</f>
        <v>82</v>
      </c>
      <c r="Q87" s="6"/>
      <c r="R87" s="6"/>
      <c r="S87" s="6"/>
      <c r="T87" s="6"/>
      <c r="U87" s="6"/>
      <c r="V87" s="6"/>
      <c r="W87" s="6"/>
      <c r="X87" s="6"/>
      <c r="Z87" s="6"/>
      <c r="AA87" s="6"/>
      <c r="AB87" s="6">
        <f>$D87</f>
        <v>53</v>
      </c>
      <c r="AC87" s="6"/>
      <c r="AD87" s="6"/>
      <c r="AE87" s="6"/>
      <c r="AF87" s="6"/>
      <c r="AG87" s="6"/>
      <c r="AH87" s="6"/>
      <c r="AI87" s="6"/>
      <c r="AJ87" s="6"/>
    </row>
    <row r="88" spans="1:36" ht="15" customHeight="1" x14ac:dyDescent="0.3">
      <c r="A88" s="39">
        <v>101</v>
      </c>
      <c r="B88" s="39">
        <v>83</v>
      </c>
      <c r="C88" s="39"/>
      <c r="D88" s="39"/>
      <c r="E88" s="1">
        <v>1431</v>
      </c>
      <c r="F88" s="52">
        <v>3.2245370370370369E-2</v>
      </c>
      <c r="G88" s="38" t="s">
        <v>81</v>
      </c>
      <c r="H88" s="38" t="s">
        <v>106</v>
      </c>
      <c r="I88" s="39" t="s">
        <v>59</v>
      </c>
      <c r="J88" s="39" t="s">
        <v>28</v>
      </c>
      <c r="K88" s="39">
        <v>3</v>
      </c>
      <c r="L88" s="39" t="s">
        <v>30</v>
      </c>
      <c r="N88" s="6"/>
      <c r="O88" s="6"/>
      <c r="P88" s="6"/>
      <c r="Q88" s="6"/>
      <c r="R88" s="6"/>
      <c r="S88" s="6"/>
      <c r="T88" s="6"/>
      <c r="U88" s="6">
        <f>$B88</f>
        <v>83</v>
      </c>
      <c r="V88" s="6"/>
      <c r="W88" s="6"/>
      <c r="X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ht="15" customHeight="1" x14ac:dyDescent="0.3">
      <c r="A89" s="39">
        <v>102</v>
      </c>
      <c r="B89" s="39">
        <v>84</v>
      </c>
      <c r="C89" s="39"/>
      <c r="D89" s="39"/>
      <c r="E89" s="1">
        <v>1556</v>
      </c>
      <c r="F89" s="52">
        <v>3.2245370370370369E-2</v>
      </c>
      <c r="G89" s="38" t="s">
        <v>62</v>
      </c>
      <c r="H89" s="38" t="s">
        <v>107</v>
      </c>
      <c r="I89" s="39" t="s">
        <v>59</v>
      </c>
      <c r="J89" s="39" t="s">
        <v>25</v>
      </c>
      <c r="K89" s="39">
        <v>3</v>
      </c>
      <c r="L89" s="39" t="s">
        <v>30</v>
      </c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f>$B89</f>
        <v>84</v>
      </c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ht="15" customHeight="1" x14ac:dyDescent="0.3">
      <c r="A90" s="39">
        <v>103</v>
      </c>
      <c r="B90" s="39">
        <v>85</v>
      </c>
      <c r="C90" s="39">
        <v>25</v>
      </c>
      <c r="D90" s="39">
        <v>54</v>
      </c>
      <c r="E90" s="1">
        <v>2041</v>
      </c>
      <c r="F90" s="52">
        <v>3.2256944444444442E-2</v>
      </c>
      <c r="G90" s="38" t="s">
        <v>229</v>
      </c>
      <c r="H90" s="38" t="s">
        <v>230</v>
      </c>
      <c r="I90" s="39" t="s">
        <v>145</v>
      </c>
      <c r="J90" s="39" t="s">
        <v>54</v>
      </c>
      <c r="K90" s="39">
        <v>3</v>
      </c>
      <c r="L90" s="39" t="s">
        <v>30</v>
      </c>
      <c r="N90" s="6"/>
      <c r="O90" s="6"/>
      <c r="P90" s="6"/>
      <c r="Q90" s="6"/>
      <c r="R90" s="6">
        <f>$B90</f>
        <v>85</v>
      </c>
      <c r="S90" s="6"/>
      <c r="T90" s="6"/>
      <c r="U90" s="6"/>
      <c r="V90" s="6"/>
      <c r="W90" s="6"/>
      <c r="X90" s="6"/>
      <c r="Z90" s="6"/>
      <c r="AA90" s="6"/>
      <c r="AB90" s="6"/>
      <c r="AC90" s="6"/>
      <c r="AD90" s="6">
        <f>$D90</f>
        <v>54</v>
      </c>
      <c r="AE90" s="6"/>
      <c r="AF90" s="6"/>
      <c r="AG90" s="6"/>
      <c r="AH90" s="6"/>
      <c r="AI90" s="6"/>
      <c r="AJ90" s="6"/>
    </row>
    <row r="91" spans="1:36" ht="15" customHeight="1" x14ac:dyDescent="0.3">
      <c r="A91" s="39">
        <v>104</v>
      </c>
      <c r="B91" s="39">
        <v>86</v>
      </c>
      <c r="C91" s="39">
        <v>29</v>
      </c>
      <c r="D91" s="39">
        <v>55</v>
      </c>
      <c r="E91" s="1">
        <v>2005</v>
      </c>
      <c r="F91" s="52">
        <v>3.2314814814814817E-2</v>
      </c>
      <c r="G91" s="38" t="s">
        <v>152</v>
      </c>
      <c r="H91" s="38" t="s">
        <v>231</v>
      </c>
      <c r="I91" s="39" t="s">
        <v>147</v>
      </c>
      <c r="J91" s="39" t="s">
        <v>31</v>
      </c>
      <c r="K91" s="39">
        <v>3</v>
      </c>
      <c r="L91" s="39" t="s">
        <v>30</v>
      </c>
      <c r="N91" s="6"/>
      <c r="O91" s="6">
        <f>$B91</f>
        <v>86</v>
      </c>
      <c r="P91" s="6"/>
      <c r="Q91" s="6"/>
      <c r="R91" s="6"/>
      <c r="S91" s="6"/>
      <c r="T91" s="6"/>
      <c r="U91" s="6"/>
      <c r="V91" s="6"/>
      <c r="W91" s="6"/>
      <c r="X91" s="6"/>
      <c r="Z91" s="6"/>
      <c r="AA91" s="6">
        <f>$D91</f>
        <v>55</v>
      </c>
      <c r="AB91" s="6"/>
      <c r="AC91" s="6"/>
      <c r="AD91" s="6"/>
      <c r="AE91" s="6"/>
      <c r="AF91" s="6"/>
      <c r="AG91" s="6"/>
      <c r="AH91" s="6"/>
      <c r="AI91" s="6"/>
      <c r="AJ91" s="6"/>
    </row>
    <row r="92" spans="1:36" ht="15" customHeight="1" x14ac:dyDescent="0.3">
      <c r="A92" s="39">
        <v>105</v>
      </c>
      <c r="B92" s="39">
        <v>87</v>
      </c>
      <c r="C92" s="39">
        <v>26</v>
      </c>
      <c r="D92" s="39">
        <v>56</v>
      </c>
      <c r="E92" s="1">
        <v>1792</v>
      </c>
      <c r="F92" s="52">
        <v>3.2372685185185185E-2</v>
      </c>
      <c r="G92" s="38" t="s">
        <v>130</v>
      </c>
      <c r="H92" s="38" t="s">
        <v>232</v>
      </c>
      <c r="I92" s="39" t="s">
        <v>145</v>
      </c>
      <c r="J92" s="39" t="s">
        <v>23</v>
      </c>
      <c r="K92" s="39">
        <v>3</v>
      </c>
      <c r="L92" s="39" t="s">
        <v>30</v>
      </c>
      <c r="N92" s="6"/>
      <c r="O92" s="6"/>
      <c r="P92" s="6"/>
      <c r="Q92" s="6"/>
      <c r="R92" s="6"/>
      <c r="S92" s="6"/>
      <c r="T92" s="6">
        <f>$B92</f>
        <v>87</v>
      </c>
      <c r="U92" s="6"/>
      <c r="V92" s="6"/>
      <c r="W92" s="6"/>
      <c r="X92" s="6"/>
      <c r="Z92" s="6"/>
      <c r="AA92" s="6"/>
      <c r="AB92" s="6"/>
      <c r="AC92" s="6"/>
      <c r="AD92" s="6"/>
      <c r="AE92" s="6"/>
      <c r="AF92" s="6">
        <f>$D92</f>
        <v>56</v>
      </c>
      <c r="AG92" s="6"/>
      <c r="AH92" s="6"/>
      <c r="AI92" s="6"/>
      <c r="AJ92" s="6"/>
    </row>
    <row r="93" spans="1:36" ht="15" customHeight="1" x14ac:dyDescent="0.3">
      <c r="A93" s="39">
        <v>106</v>
      </c>
      <c r="B93" s="39">
        <v>88</v>
      </c>
      <c r="C93" s="39">
        <v>30</v>
      </c>
      <c r="D93" s="39">
        <v>57</v>
      </c>
      <c r="E93" s="1">
        <v>2033</v>
      </c>
      <c r="F93" s="52">
        <v>3.2407407407407406E-2</v>
      </c>
      <c r="G93" s="38" t="s">
        <v>233</v>
      </c>
      <c r="H93" s="38" t="s">
        <v>234</v>
      </c>
      <c r="I93" s="39" t="s">
        <v>147</v>
      </c>
      <c r="J93" s="39" t="s">
        <v>54</v>
      </c>
      <c r="K93" s="39">
        <v>3</v>
      </c>
      <c r="L93" s="39" t="s">
        <v>30</v>
      </c>
      <c r="N93" s="6"/>
      <c r="O93" s="6"/>
      <c r="P93" s="6"/>
      <c r="Q93" s="6"/>
      <c r="R93" s="6">
        <f>$B93</f>
        <v>88</v>
      </c>
      <c r="S93" s="6"/>
      <c r="T93" s="6"/>
      <c r="U93" s="6"/>
      <c r="V93" s="6"/>
      <c r="W93" s="6"/>
      <c r="X93" s="6"/>
      <c r="Z93" s="6"/>
      <c r="AA93" s="6"/>
      <c r="AB93" s="6"/>
      <c r="AC93" s="6"/>
      <c r="AD93" s="6">
        <f>$D93</f>
        <v>57</v>
      </c>
      <c r="AE93" s="6"/>
      <c r="AF93" s="6"/>
      <c r="AG93" s="6"/>
      <c r="AH93" s="6"/>
      <c r="AI93" s="6"/>
      <c r="AJ93" s="6"/>
    </row>
    <row r="94" spans="1:36" ht="15" customHeight="1" x14ac:dyDescent="0.3">
      <c r="A94" s="39">
        <v>108</v>
      </c>
      <c r="B94" s="39">
        <v>89</v>
      </c>
      <c r="C94" s="39">
        <v>31</v>
      </c>
      <c r="D94" s="39">
        <v>58</v>
      </c>
      <c r="E94" s="1">
        <v>1832</v>
      </c>
      <c r="F94" s="52">
        <v>3.2488425925925928E-2</v>
      </c>
      <c r="G94" s="38" t="s">
        <v>73</v>
      </c>
      <c r="H94" s="38" t="s">
        <v>235</v>
      </c>
      <c r="I94" s="39" t="s">
        <v>147</v>
      </c>
      <c r="J94" s="39" t="s">
        <v>20</v>
      </c>
      <c r="K94" s="39">
        <v>3</v>
      </c>
      <c r="L94" s="39" t="s">
        <v>30</v>
      </c>
      <c r="N94" s="6"/>
      <c r="O94" s="6"/>
      <c r="P94" s="6">
        <f>$B94</f>
        <v>89</v>
      </c>
      <c r="Q94" s="6"/>
      <c r="R94" s="6"/>
      <c r="S94" s="6"/>
      <c r="T94" s="6"/>
      <c r="U94" s="6"/>
      <c r="V94" s="6"/>
      <c r="W94" s="6"/>
      <c r="X94" s="6"/>
      <c r="Z94" s="6"/>
      <c r="AA94" s="6"/>
      <c r="AB94" s="6">
        <f>$D94</f>
        <v>58</v>
      </c>
      <c r="AC94" s="6"/>
      <c r="AD94" s="6"/>
      <c r="AE94" s="6"/>
      <c r="AF94" s="6"/>
      <c r="AG94" s="6"/>
      <c r="AH94" s="6"/>
      <c r="AI94" s="6"/>
      <c r="AJ94" s="6"/>
    </row>
    <row r="95" spans="1:36" ht="15" customHeight="1" x14ac:dyDescent="0.3">
      <c r="A95" s="39">
        <v>109</v>
      </c>
      <c r="B95" s="39">
        <v>90</v>
      </c>
      <c r="C95" s="39">
        <v>3</v>
      </c>
      <c r="D95" s="39">
        <v>59</v>
      </c>
      <c r="E95" s="1">
        <v>1564</v>
      </c>
      <c r="F95" s="52">
        <v>3.2500000000000001E-2</v>
      </c>
      <c r="G95" s="38" t="s">
        <v>130</v>
      </c>
      <c r="H95" s="38" t="s">
        <v>236</v>
      </c>
      <c r="I95" s="39" t="s">
        <v>214</v>
      </c>
      <c r="J95" s="39" t="s">
        <v>25</v>
      </c>
      <c r="K95" s="39">
        <v>3</v>
      </c>
      <c r="L95" s="39" t="s">
        <v>30</v>
      </c>
      <c r="N95" s="6"/>
      <c r="O95" s="6"/>
      <c r="P95" s="6"/>
      <c r="Q95" s="6"/>
      <c r="R95" s="6"/>
      <c r="S95" s="6"/>
      <c r="T95" s="6"/>
      <c r="U95" s="6"/>
      <c r="V95" s="6"/>
      <c r="W95" s="6"/>
      <c r="X95" s="6">
        <f>$B95</f>
        <v>90</v>
      </c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>
        <f>$D95</f>
        <v>59</v>
      </c>
    </row>
    <row r="96" spans="1:36" ht="15" customHeight="1" x14ac:dyDescent="0.3">
      <c r="A96" s="39">
        <v>110</v>
      </c>
      <c r="B96" s="39">
        <v>91</v>
      </c>
      <c r="C96" s="39">
        <v>32</v>
      </c>
      <c r="D96" s="39">
        <v>60</v>
      </c>
      <c r="E96" s="1">
        <v>1453</v>
      </c>
      <c r="F96" s="52">
        <v>3.2523148148148148E-2</v>
      </c>
      <c r="G96" s="38" t="s">
        <v>237</v>
      </c>
      <c r="H96" s="38" t="s">
        <v>238</v>
      </c>
      <c r="I96" s="39" t="s">
        <v>147</v>
      </c>
      <c r="J96" s="39" t="s">
        <v>28</v>
      </c>
      <c r="K96" s="39">
        <v>3</v>
      </c>
      <c r="L96" s="39" t="s">
        <v>30</v>
      </c>
      <c r="N96" s="6"/>
      <c r="O96" s="6"/>
      <c r="P96" s="6"/>
      <c r="Q96" s="6"/>
      <c r="R96" s="6"/>
      <c r="S96" s="6"/>
      <c r="T96" s="6"/>
      <c r="U96" s="6">
        <f>$B96</f>
        <v>91</v>
      </c>
      <c r="V96" s="6"/>
      <c r="W96" s="6"/>
      <c r="X96" s="6"/>
      <c r="Z96" s="6"/>
      <c r="AA96" s="6"/>
      <c r="AB96" s="6"/>
      <c r="AC96" s="6"/>
      <c r="AD96" s="6"/>
      <c r="AE96" s="6"/>
      <c r="AF96" s="6"/>
      <c r="AG96" s="6">
        <f>$D96</f>
        <v>60</v>
      </c>
      <c r="AH96" s="6"/>
      <c r="AI96" s="6"/>
      <c r="AJ96" s="6"/>
    </row>
    <row r="97" spans="1:36" ht="15" customHeight="1" x14ac:dyDescent="0.3">
      <c r="A97" s="39">
        <v>112</v>
      </c>
      <c r="B97" s="39">
        <v>92</v>
      </c>
      <c r="C97" s="39">
        <v>4</v>
      </c>
      <c r="D97" s="39"/>
      <c r="E97" s="1">
        <v>1935</v>
      </c>
      <c r="F97" s="52">
        <v>3.2662037037037038E-2</v>
      </c>
      <c r="G97" s="38" t="s">
        <v>139</v>
      </c>
      <c r="H97" s="38" t="s">
        <v>140</v>
      </c>
      <c r="I97" s="39" t="s">
        <v>136</v>
      </c>
      <c r="J97" s="39" t="s">
        <v>21</v>
      </c>
      <c r="K97" s="39">
        <v>3</v>
      </c>
      <c r="L97" s="39" t="s">
        <v>30</v>
      </c>
      <c r="N97" s="6"/>
      <c r="O97" s="6"/>
      <c r="P97" s="6"/>
      <c r="Q97" s="6"/>
      <c r="R97" s="6"/>
      <c r="S97" s="6"/>
      <c r="T97" s="6"/>
      <c r="U97" s="6"/>
      <c r="V97" s="6">
        <f>$B97</f>
        <v>92</v>
      </c>
      <c r="W97" s="6"/>
      <c r="X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36" ht="15" customHeight="1" x14ac:dyDescent="0.3">
      <c r="A98" s="39">
        <v>114</v>
      </c>
      <c r="B98" s="39">
        <v>93</v>
      </c>
      <c r="C98" s="39">
        <v>4</v>
      </c>
      <c r="D98" s="39">
        <v>61</v>
      </c>
      <c r="E98" s="1">
        <v>1571</v>
      </c>
      <c r="F98" s="52">
        <v>3.2708333333333332E-2</v>
      </c>
      <c r="G98" s="38" t="s">
        <v>239</v>
      </c>
      <c r="H98" s="38" t="s">
        <v>240</v>
      </c>
      <c r="I98" s="39" t="s">
        <v>214</v>
      </c>
      <c r="J98" s="39" t="s">
        <v>25</v>
      </c>
      <c r="K98" s="39">
        <v>3</v>
      </c>
      <c r="L98" s="39" t="s">
        <v>30</v>
      </c>
      <c r="N98" s="6"/>
      <c r="O98" s="6"/>
      <c r="P98" s="6"/>
      <c r="Q98" s="6"/>
      <c r="R98" s="6"/>
      <c r="S98" s="6"/>
      <c r="T98" s="6"/>
      <c r="U98" s="6"/>
      <c r="V98" s="6"/>
      <c r="W98" s="6"/>
      <c r="X98" s="6">
        <f>$B98</f>
        <v>93</v>
      </c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>
        <f>$D98</f>
        <v>61</v>
      </c>
    </row>
    <row r="99" spans="1:36" ht="15" customHeight="1" x14ac:dyDescent="0.3">
      <c r="A99" s="39">
        <v>115</v>
      </c>
      <c r="B99" s="39">
        <v>94</v>
      </c>
      <c r="C99" s="39"/>
      <c r="D99" s="39"/>
      <c r="E99" s="1">
        <v>1441</v>
      </c>
      <c r="F99" s="52">
        <v>3.2777777777777781E-2</v>
      </c>
      <c r="G99" s="38" t="s">
        <v>79</v>
      </c>
      <c r="H99" s="38" t="s">
        <v>108</v>
      </c>
      <c r="I99" s="39" t="s">
        <v>59</v>
      </c>
      <c r="J99" s="39" t="s">
        <v>28</v>
      </c>
      <c r="K99" s="39">
        <v>3</v>
      </c>
      <c r="L99" s="39" t="s">
        <v>30</v>
      </c>
      <c r="N99" s="6"/>
      <c r="O99" s="6"/>
      <c r="P99" s="6"/>
      <c r="Q99" s="6"/>
      <c r="R99" s="6"/>
      <c r="S99" s="6"/>
      <c r="T99" s="6"/>
      <c r="U99" s="6">
        <f>$B99</f>
        <v>94</v>
      </c>
      <c r="V99" s="6"/>
      <c r="W99" s="6"/>
      <c r="X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36" ht="15" customHeight="1" x14ac:dyDescent="0.3">
      <c r="A100" s="39">
        <v>116</v>
      </c>
      <c r="B100" s="39">
        <v>95</v>
      </c>
      <c r="C100" s="39">
        <v>27</v>
      </c>
      <c r="D100" s="39">
        <v>62</v>
      </c>
      <c r="E100" s="1">
        <v>1901</v>
      </c>
      <c r="F100" s="52">
        <v>3.290509259259259E-2</v>
      </c>
      <c r="G100" s="38" t="s">
        <v>329</v>
      </c>
      <c r="H100" s="38" t="s">
        <v>542</v>
      </c>
      <c r="I100" s="39" t="s">
        <v>145</v>
      </c>
      <c r="J100" s="39" t="s">
        <v>22</v>
      </c>
      <c r="K100" s="39">
        <v>3</v>
      </c>
      <c r="L100" s="39" t="s">
        <v>30</v>
      </c>
      <c r="N100" s="6"/>
      <c r="O100" s="6"/>
      <c r="P100" s="6"/>
      <c r="Q100" s="6">
        <f>$B100</f>
        <v>95</v>
      </c>
      <c r="R100" s="6"/>
      <c r="S100" s="6"/>
      <c r="T100" s="6"/>
      <c r="U100" s="6"/>
      <c r="V100" s="6"/>
      <c r="W100" s="6"/>
      <c r="X100" s="6"/>
      <c r="Z100" s="6"/>
      <c r="AA100" s="6"/>
      <c r="AB100" s="6"/>
      <c r="AC100" s="6">
        <f>$D100</f>
        <v>62</v>
      </c>
      <c r="AD100" s="6"/>
      <c r="AE100" s="6"/>
      <c r="AF100" s="6"/>
      <c r="AG100" s="6"/>
      <c r="AH100" s="6"/>
      <c r="AI100" s="6"/>
      <c r="AJ100" s="6"/>
    </row>
    <row r="101" spans="1:36" ht="15" customHeight="1" x14ac:dyDescent="0.3">
      <c r="A101" s="39">
        <v>118</v>
      </c>
      <c r="B101" s="39">
        <v>96</v>
      </c>
      <c r="C101" s="39">
        <v>28</v>
      </c>
      <c r="D101" s="39">
        <v>63</v>
      </c>
      <c r="E101" s="1">
        <v>1459</v>
      </c>
      <c r="F101" s="52">
        <v>3.3032407407407406E-2</v>
      </c>
      <c r="G101" s="38" t="s">
        <v>206</v>
      </c>
      <c r="H101" s="38" t="s">
        <v>241</v>
      </c>
      <c r="I101" s="39" t="s">
        <v>145</v>
      </c>
      <c r="J101" s="39" t="s">
        <v>28</v>
      </c>
      <c r="K101" s="39">
        <v>3</v>
      </c>
      <c r="L101" s="39" t="s">
        <v>30</v>
      </c>
      <c r="N101" s="6"/>
      <c r="O101" s="6"/>
      <c r="P101" s="6"/>
      <c r="Q101" s="6"/>
      <c r="R101" s="6"/>
      <c r="S101" s="6"/>
      <c r="T101" s="6"/>
      <c r="U101" s="6">
        <f>$B101</f>
        <v>96</v>
      </c>
      <c r="V101" s="6"/>
      <c r="W101" s="6"/>
      <c r="X101" s="6"/>
      <c r="Z101" s="6"/>
      <c r="AA101" s="6"/>
      <c r="AB101" s="6"/>
      <c r="AC101" s="6"/>
      <c r="AD101" s="6"/>
      <c r="AE101" s="6"/>
      <c r="AF101" s="6"/>
      <c r="AG101" s="6">
        <f>$D101</f>
        <v>63</v>
      </c>
      <c r="AH101" s="6"/>
      <c r="AI101" s="6"/>
      <c r="AJ101" s="6"/>
    </row>
    <row r="102" spans="1:36" ht="15" customHeight="1" x14ac:dyDescent="0.3">
      <c r="A102" s="39">
        <v>119</v>
      </c>
      <c r="B102" s="39">
        <v>97</v>
      </c>
      <c r="C102" s="39"/>
      <c r="D102" s="39"/>
      <c r="E102" s="1">
        <v>1434</v>
      </c>
      <c r="F102" s="52">
        <v>3.3067129629629627E-2</v>
      </c>
      <c r="G102" s="38" t="s">
        <v>62</v>
      </c>
      <c r="H102" s="38" t="s">
        <v>109</v>
      </c>
      <c r="I102" s="39" t="s">
        <v>59</v>
      </c>
      <c r="J102" s="39" t="s">
        <v>28</v>
      </c>
      <c r="K102" s="39">
        <v>3</v>
      </c>
      <c r="L102" s="39" t="s">
        <v>30</v>
      </c>
      <c r="N102" s="6"/>
      <c r="O102" s="6"/>
      <c r="P102" s="6"/>
      <c r="Q102" s="6"/>
      <c r="R102" s="6"/>
      <c r="S102" s="6"/>
      <c r="T102" s="6"/>
      <c r="U102" s="6">
        <f>$B102</f>
        <v>97</v>
      </c>
      <c r="V102" s="6"/>
      <c r="W102" s="6"/>
      <c r="X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36" ht="15" customHeight="1" x14ac:dyDescent="0.3">
      <c r="A103" s="39">
        <v>120</v>
      </c>
      <c r="B103" s="39">
        <v>98</v>
      </c>
      <c r="C103" s="39"/>
      <c r="D103" s="39"/>
      <c r="E103" s="1">
        <v>2018</v>
      </c>
      <c r="F103" s="52">
        <v>3.3148148148148149E-2</v>
      </c>
      <c r="G103" s="38" t="s">
        <v>110</v>
      </c>
      <c r="H103" s="38" t="s">
        <v>111</v>
      </c>
      <c r="I103" s="39" t="s">
        <v>59</v>
      </c>
      <c r="J103" s="39" t="s">
        <v>31</v>
      </c>
      <c r="K103" s="39">
        <v>3</v>
      </c>
      <c r="L103" s="39" t="s">
        <v>30</v>
      </c>
      <c r="N103" s="6"/>
      <c r="O103" s="6">
        <f>$B103</f>
        <v>98</v>
      </c>
      <c r="P103" s="6"/>
      <c r="Q103" s="6"/>
      <c r="R103" s="6"/>
      <c r="S103" s="6"/>
      <c r="T103" s="6"/>
      <c r="U103" s="6"/>
      <c r="V103" s="6"/>
      <c r="W103" s="6"/>
      <c r="X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36" ht="15" customHeight="1" x14ac:dyDescent="0.3">
      <c r="A104" s="39">
        <v>123</v>
      </c>
      <c r="B104" s="39">
        <v>99</v>
      </c>
      <c r="C104" s="39">
        <v>33</v>
      </c>
      <c r="D104" s="39">
        <v>64</v>
      </c>
      <c r="E104" s="1">
        <v>1565</v>
      </c>
      <c r="F104" s="52">
        <v>3.3229166666666664E-2</v>
      </c>
      <c r="G104" s="38" t="s">
        <v>242</v>
      </c>
      <c r="H104" s="38" t="s">
        <v>243</v>
      </c>
      <c r="I104" s="39" t="s">
        <v>147</v>
      </c>
      <c r="J104" s="39" t="s">
        <v>25</v>
      </c>
      <c r="K104" s="39">
        <v>3</v>
      </c>
      <c r="L104" s="39" t="s">
        <v>30</v>
      </c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>
        <f>$B104</f>
        <v>99</v>
      </c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>
        <f>$D104</f>
        <v>64</v>
      </c>
    </row>
    <row r="105" spans="1:36" ht="15" customHeight="1" x14ac:dyDescent="0.3">
      <c r="A105" s="39">
        <v>124</v>
      </c>
      <c r="B105" s="39">
        <v>100</v>
      </c>
      <c r="C105" s="39">
        <v>5</v>
      </c>
      <c r="D105" s="39">
        <v>65</v>
      </c>
      <c r="E105" s="1">
        <v>2027</v>
      </c>
      <c r="F105" s="52">
        <v>3.3252314814814818E-2</v>
      </c>
      <c r="G105" s="38" t="s">
        <v>244</v>
      </c>
      <c r="H105" s="38" t="s">
        <v>245</v>
      </c>
      <c r="I105" s="39" t="s">
        <v>214</v>
      </c>
      <c r="J105" s="39" t="s">
        <v>54</v>
      </c>
      <c r="K105" s="39">
        <v>3</v>
      </c>
      <c r="L105" s="39" t="s">
        <v>30</v>
      </c>
      <c r="N105" s="6"/>
      <c r="O105" s="6"/>
      <c r="P105" s="6"/>
      <c r="Q105" s="6"/>
      <c r="R105" s="6">
        <f>$B105</f>
        <v>100</v>
      </c>
      <c r="S105" s="6"/>
      <c r="T105" s="6"/>
      <c r="U105" s="6"/>
      <c r="V105" s="6"/>
      <c r="W105" s="6"/>
      <c r="X105" s="6"/>
      <c r="Z105" s="6"/>
      <c r="AA105" s="6"/>
      <c r="AB105" s="6"/>
      <c r="AC105" s="6"/>
      <c r="AD105" s="6">
        <f>$D105</f>
        <v>65</v>
      </c>
      <c r="AE105" s="6"/>
      <c r="AF105" s="6"/>
      <c r="AG105" s="6"/>
      <c r="AH105" s="6"/>
      <c r="AI105" s="6"/>
      <c r="AJ105" s="6"/>
    </row>
    <row r="106" spans="1:36" ht="15" customHeight="1" x14ac:dyDescent="0.3">
      <c r="A106" s="39">
        <v>126</v>
      </c>
      <c r="B106" s="39">
        <v>101</v>
      </c>
      <c r="C106" s="39">
        <v>34</v>
      </c>
      <c r="D106" s="39">
        <v>66</v>
      </c>
      <c r="E106" s="1">
        <v>1575</v>
      </c>
      <c r="F106" s="52">
        <v>3.3298611111111112E-2</v>
      </c>
      <c r="G106" s="38" t="s">
        <v>246</v>
      </c>
      <c r="H106" s="38" t="s">
        <v>219</v>
      </c>
      <c r="I106" s="39" t="s">
        <v>147</v>
      </c>
      <c r="J106" s="39" t="s">
        <v>25</v>
      </c>
      <c r="K106" s="39">
        <v>3</v>
      </c>
      <c r="L106" s="39" t="s">
        <v>30</v>
      </c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>
        <f>$B106</f>
        <v>101</v>
      </c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>
        <f>$D106</f>
        <v>66</v>
      </c>
    </row>
    <row r="107" spans="1:36" ht="15" customHeight="1" x14ac:dyDescent="0.3">
      <c r="A107" s="39">
        <v>127</v>
      </c>
      <c r="B107" s="39">
        <v>102</v>
      </c>
      <c r="C107" s="39"/>
      <c r="D107" s="39"/>
      <c r="E107" s="1">
        <v>2073</v>
      </c>
      <c r="F107" s="52">
        <v>3.3379629629629627E-2</v>
      </c>
      <c r="G107" s="38" t="s">
        <v>73</v>
      </c>
      <c r="H107" s="38" t="s">
        <v>112</v>
      </c>
      <c r="I107" s="39" t="s">
        <v>59</v>
      </c>
      <c r="J107" s="39" t="s">
        <v>55</v>
      </c>
      <c r="K107" s="39">
        <v>3</v>
      </c>
      <c r="L107" s="39" t="s">
        <v>30</v>
      </c>
      <c r="N107" s="6"/>
      <c r="O107" s="6"/>
      <c r="P107" s="6"/>
      <c r="Q107" s="6"/>
      <c r="R107" s="6"/>
      <c r="S107" s="6"/>
      <c r="T107" s="6"/>
      <c r="U107" s="6"/>
      <c r="V107" s="6"/>
      <c r="W107" s="6">
        <f>$B107</f>
        <v>102</v>
      </c>
      <c r="X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36" ht="15" customHeight="1" x14ac:dyDescent="0.3">
      <c r="A108" s="39">
        <v>128</v>
      </c>
      <c r="B108" s="39">
        <v>103</v>
      </c>
      <c r="C108" s="39">
        <v>29</v>
      </c>
      <c r="D108" s="39">
        <v>67</v>
      </c>
      <c r="E108" s="1">
        <v>1867</v>
      </c>
      <c r="F108" s="52">
        <v>3.3564814814814818E-2</v>
      </c>
      <c r="G108" s="38" t="s">
        <v>213</v>
      </c>
      <c r="H108" s="38" t="s">
        <v>526</v>
      </c>
      <c r="I108" s="39" t="s">
        <v>145</v>
      </c>
      <c r="J108" s="61" t="s">
        <v>18</v>
      </c>
      <c r="K108" s="61">
        <v>3</v>
      </c>
      <c r="L108" s="61" t="s">
        <v>30</v>
      </c>
      <c r="N108" s="6">
        <f>$B108</f>
        <v>103</v>
      </c>
      <c r="O108" s="6"/>
      <c r="P108" s="6"/>
      <c r="Q108" s="6"/>
      <c r="R108" s="6"/>
      <c r="S108" s="6"/>
      <c r="T108" s="6"/>
      <c r="U108" s="6"/>
      <c r="V108" s="6"/>
      <c r="W108" s="6"/>
      <c r="X108" s="6"/>
      <c r="Z108" s="6">
        <f>$D108</f>
        <v>67</v>
      </c>
      <c r="AA108" s="6"/>
      <c r="AB108" s="6"/>
      <c r="AC108" s="6"/>
      <c r="AD108" s="6"/>
      <c r="AE108" s="6"/>
      <c r="AF108" s="6"/>
      <c r="AG108" s="6"/>
      <c r="AH108" s="6"/>
      <c r="AI108" s="6"/>
      <c r="AJ108" s="6"/>
    </row>
    <row r="109" spans="1:36" ht="15" customHeight="1" x14ac:dyDescent="0.3">
      <c r="A109" s="39">
        <v>129</v>
      </c>
      <c r="B109" s="39">
        <v>104</v>
      </c>
      <c r="C109" s="39">
        <v>30</v>
      </c>
      <c r="D109" s="39">
        <v>68</v>
      </c>
      <c r="E109" s="1">
        <v>1429</v>
      </c>
      <c r="F109" s="52">
        <v>3.3703703703703701E-2</v>
      </c>
      <c r="G109" s="38" t="s">
        <v>247</v>
      </c>
      <c r="H109" s="38" t="s">
        <v>248</v>
      </c>
      <c r="I109" s="39" t="s">
        <v>145</v>
      </c>
      <c r="J109" s="39" t="s">
        <v>28</v>
      </c>
      <c r="K109" s="39">
        <v>3</v>
      </c>
      <c r="L109" s="39" t="s">
        <v>30</v>
      </c>
      <c r="N109" s="6"/>
      <c r="O109" s="6"/>
      <c r="P109" s="6"/>
      <c r="Q109" s="6"/>
      <c r="R109" s="6"/>
      <c r="S109" s="6"/>
      <c r="T109" s="6"/>
      <c r="U109" s="6">
        <f>$B109</f>
        <v>104</v>
      </c>
      <c r="V109" s="6"/>
      <c r="W109" s="6"/>
      <c r="X109" s="6"/>
      <c r="Z109" s="6"/>
      <c r="AA109" s="6"/>
      <c r="AB109" s="6"/>
      <c r="AC109" s="6"/>
      <c r="AD109" s="6"/>
      <c r="AE109" s="6"/>
      <c r="AF109" s="6"/>
      <c r="AG109" s="6">
        <f>$D109</f>
        <v>68</v>
      </c>
      <c r="AH109" s="6"/>
      <c r="AI109" s="6"/>
      <c r="AJ109" s="6"/>
    </row>
    <row r="110" spans="1:36" ht="15" customHeight="1" x14ac:dyDescent="0.3">
      <c r="A110" s="39">
        <v>130</v>
      </c>
      <c r="B110" s="39">
        <v>105</v>
      </c>
      <c r="C110" s="39"/>
      <c r="D110" s="39"/>
      <c r="E110" s="1">
        <v>1458</v>
      </c>
      <c r="F110" s="52">
        <v>3.3761574074074076E-2</v>
      </c>
      <c r="G110" s="38" t="s">
        <v>81</v>
      </c>
      <c r="H110" s="38" t="s">
        <v>113</v>
      </c>
      <c r="I110" s="39" t="s">
        <v>59</v>
      </c>
      <c r="J110" s="39" t="s">
        <v>28</v>
      </c>
      <c r="K110" s="39">
        <v>3</v>
      </c>
      <c r="L110" s="39" t="s">
        <v>30</v>
      </c>
      <c r="N110" s="6"/>
      <c r="O110" s="6"/>
      <c r="P110" s="6"/>
      <c r="Q110" s="6"/>
      <c r="R110" s="6"/>
      <c r="S110" s="6"/>
      <c r="T110" s="6"/>
      <c r="U110" s="6">
        <f>$B110</f>
        <v>105</v>
      </c>
      <c r="V110" s="6"/>
      <c r="W110" s="6"/>
      <c r="X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</row>
    <row r="111" spans="1:36" ht="15" customHeight="1" x14ac:dyDescent="0.3">
      <c r="A111" s="39">
        <v>134</v>
      </c>
      <c r="B111" s="39">
        <v>106</v>
      </c>
      <c r="C111" s="39">
        <v>35</v>
      </c>
      <c r="D111" s="39">
        <v>69</v>
      </c>
      <c r="E111" s="1">
        <v>2007</v>
      </c>
      <c r="F111" s="52">
        <v>3.3831018518518517E-2</v>
      </c>
      <c r="G111" s="38" t="s">
        <v>249</v>
      </c>
      <c r="H111" s="38" t="s">
        <v>250</v>
      </c>
      <c r="I111" s="39" t="s">
        <v>147</v>
      </c>
      <c r="J111" s="39" t="s">
        <v>31</v>
      </c>
      <c r="K111" s="39">
        <v>3</v>
      </c>
      <c r="L111" s="39" t="s">
        <v>30</v>
      </c>
      <c r="N111" s="6"/>
      <c r="O111" s="6">
        <f>$B111</f>
        <v>106</v>
      </c>
      <c r="P111" s="6"/>
      <c r="Q111" s="6"/>
      <c r="R111" s="6"/>
      <c r="S111" s="6"/>
      <c r="T111" s="6"/>
      <c r="U111" s="6"/>
      <c r="V111" s="6"/>
      <c r="W111" s="6"/>
      <c r="X111" s="6"/>
      <c r="Z111" s="6"/>
      <c r="AA111" s="6">
        <f>$D111</f>
        <v>69</v>
      </c>
      <c r="AB111" s="6"/>
      <c r="AC111" s="6"/>
      <c r="AD111" s="6"/>
      <c r="AE111" s="6"/>
      <c r="AF111" s="6"/>
      <c r="AG111" s="6"/>
      <c r="AH111" s="6"/>
      <c r="AI111" s="6"/>
      <c r="AJ111" s="6"/>
    </row>
    <row r="112" spans="1:36" ht="15" customHeight="1" x14ac:dyDescent="0.3">
      <c r="A112" s="39">
        <v>136</v>
      </c>
      <c r="B112" s="39">
        <v>107</v>
      </c>
      <c r="C112" s="39">
        <v>36</v>
      </c>
      <c r="D112" s="39">
        <v>70</v>
      </c>
      <c r="E112" s="1">
        <v>1843</v>
      </c>
      <c r="F112" s="52">
        <v>3.3854166666666664E-2</v>
      </c>
      <c r="G112" s="38" t="s">
        <v>251</v>
      </c>
      <c r="H112" s="38" t="s">
        <v>252</v>
      </c>
      <c r="I112" s="39" t="s">
        <v>147</v>
      </c>
      <c r="J112" s="39" t="s">
        <v>20</v>
      </c>
      <c r="K112" s="39">
        <v>3</v>
      </c>
      <c r="L112" s="39" t="s">
        <v>30</v>
      </c>
      <c r="N112" s="6"/>
      <c r="O112" s="6"/>
      <c r="P112" s="6">
        <f>$B112</f>
        <v>107</v>
      </c>
      <c r="Q112" s="6"/>
      <c r="R112" s="6"/>
      <c r="S112" s="6"/>
      <c r="T112" s="6"/>
      <c r="U112" s="6"/>
      <c r="V112" s="6"/>
      <c r="W112" s="6"/>
      <c r="X112" s="6"/>
      <c r="Z112" s="6"/>
      <c r="AA112" s="6"/>
      <c r="AB112" s="6">
        <f>$D112</f>
        <v>70</v>
      </c>
      <c r="AC112" s="6"/>
      <c r="AD112" s="6"/>
      <c r="AE112" s="6"/>
      <c r="AF112" s="6"/>
      <c r="AG112" s="6"/>
      <c r="AH112" s="6"/>
      <c r="AI112" s="6"/>
      <c r="AJ112" s="6"/>
    </row>
    <row r="113" spans="1:36" ht="15" customHeight="1" x14ac:dyDescent="0.3">
      <c r="A113" s="39">
        <v>137</v>
      </c>
      <c r="B113" s="39">
        <v>108</v>
      </c>
      <c r="C113" s="39"/>
      <c r="D113" s="39"/>
      <c r="E113" s="1">
        <v>1557</v>
      </c>
      <c r="F113" s="52">
        <v>3.3981481481481481E-2</v>
      </c>
      <c r="G113" s="38" t="s">
        <v>114</v>
      </c>
      <c r="H113" s="38" t="s">
        <v>115</v>
      </c>
      <c r="I113" s="39" t="s">
        <v>59</v>
      </c>
      <c r="J113" s="39" t="s">
        <v>25</v>
      </c>
      <c r="K113" s="39">
        <v>3</v>
      </c>
      <c r="L113" s="39" t="s">
        <v>30</v>
      </c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>
        <f>$B113</f>
        <v>108</v>
      </c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</row>
    <row r="114" spans="1:36" ht="15" customHeight="1" x14ac:dyDescent="0.3">
      <c r="A114" s="39">
        <v>139</v>
      </c>
      <c r="B114" s="39">
        <v>109</v>
      </c>
      <c r="C114" s="39">
        <v>37</v>
      </c>
      <c r="D114" s="39">
        <v>71</v>
      </c>
      <c r="E114" s="55">
        <v>1585</v>
      </c>
      <c r="F114" s="52">
        <v>3.4050925925925929E-2</v>
      </c>
      <c r="G114" s="38" t="s">
        <v>253</v>
      </c>
      <c r="H114" s="38" t="s">
        <v>254</v>
      </c>
      <c r="I114" s="39" t="s">
        <v>147</v>
      </c>
      <c r="J114" s="39" t="s">
        <v>25</v>
      </c>
      <c r="K114" s="39">
        <v>3</v>
      </c>
      <c r="L114" s="39" t="s">
        <v>30</v>
      </c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>
        <f>$B114</f>
        <v>109</v>
      </c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>
        <f>$D114</f>
        <v>71</v>
      </c>
    </row>
    <row r="115" spans="1:36" ht="15" customHeight="1" x14ac:dyDescent="0.3">
      <c r="A115" s="39">
        <v>141</v>
      </c>
      <c r="B115" s="39">
        <v>110</v>
      </c>
      <c r="C115" s="39">
        <v>38</v>
      </c>
      <c r="D115" s="39">
        <v>72</v>
      </c>
      <c r="E115" s="1">
        <v>2024</v>
      </c>
      <c r="F115" s="52">
        <v>3.4074074074074076E-2</v>
      </c>
      <c r="G115" s="38" t="s">
        <v>255</v>
      </c>
      <c r="H115" s="38" t="s">
        <v>256</v>
      </c>
      <c r="I115" s="39" t="s">
        <v>147</v>
      </c>
      <c r="J115" s="39" t="s">
        <v>31</v>
      </c>
      <c r="K115" s="39">
        <v>3</v>
      </c>
      <c r="L115" s="39" t="s">
        <v>30</v>
      </c>
      <c r="N115" s="6"/>
      <c r="O115" s="6">
        <f>$B115</f>
        <v>110</v>
      </c>
      <c r="P115" s="6"/>
      <c r="Q115" s="6"/>
      <c r="R115" s="6"/>
      <c r="S115" s="6"/>
      <c r="T115" s="6"/>
      <c r="U115" s="6"/>
      <c r="V115" s="6"/>
      <c r="W115" s="6"/>
      <c r="X115" s="6"/>
      <c r="Z115" s="6"/>
      <c r="AA115" s="6">
        <f>$D115</f>
        <v>72</v>
      </c>
      <c r="AB115" s="6"/>
      <c r="AC115" s="6"/>
      <c r="AD115" s="6"/>
      <c r="AE115" s="6"/>
      <c r="AF115" s="6"/>
      <c r="AG115" s="6"/>
      <c r="AH115" s="6"/>
      <c r="AI115" s="6"/>
      <c r="AJ115" s="6"/>
    </row>
    <row r="116" spans="1:36" ht="15" customHeight="1" x14ac:dyDescent="0.3">
      <c r="A116" s="39">
        <v>142</v>
      </c>
      <c r="B116" s="39">
        <v>111</v>
      </c>
      <c r="C116" s="39">
        <v>6</v>
      </c>
      <c r="D116" s="39">
        <v>73</v>
      </c>
      <c r="E116" s="1">
        <v>1964</v>
      </c>
      <c r="F116" s="52">
        <v>3.408564814814815E-2</v>
      </c>
      <c r="G116" s="38" t="s">
        <v>60</v>
      </c>
      <c r="H116" s="38" t="s">
        <v>100</v>
      </c>
      <c r="I116" s="39" t="s">
        <v>214</v>
      </c>
      <c r="J116" s="39" t="s">
        <v>31</v>
      </c>
      <c r="K116" s="39">
        <v>3</v>
      </c>
      <c r="L116" s="39" t="s">
        <v>30</v>
      </c>
      <c r="N116" s="6"/>
      <c r="O116" s="6">
        <f>$B116</f>
        <v>111</v>
      </c>
      <c r="P116" s="6"/>
      <c r="Q116" s="6"/>
      <c r="R116" s="6"/>
      <c r="S116" s="6"/>
      <c r="T116" s="6"/>
      <c r="U116" s="6"/>
      <c r="V116" s="6"/>
      <c r="W116" s="6"/>
      <c r="X116" s="6"/>
      <c r="Z116" s="6"/>
      <c r="AA116" s="6">
        <f>$D116</f>
        <v>73</v>
      </c>
      <c r="AB116" s="6"/>
      <c r="AC116" s="6"/>
      <c r="AD116" s="6"/>
      <c r="AE116" s="6"/>
      <c r="AF116" s="6"/>
      <c r="AG116" s="6"/>
      <c r="AH116" s="6"/>
      <c r="AI116" s="6"/>
      <c r="AJ116" s="6"/>
    </row>
    <row r="117" spans="1:36" ht="15" customHeight="1" x14ac:dyDescent="0.3">
      <c r="A117" s="39">
        <v>144</v>
      </c>
      <c r="B117" s="39">
        <v>112</v>
      </c>
      <c r="C117" s="39">
        <v>5</v>
      </c>
      <c r="D117" s="39"/>
      <c r="E117" s="1">
        <v>2008</v>
      </c>
      <c r="F117" s="52">
        <v>3.4224537037037039E-2</v>
      </c>
      <c r="G117" s="38" t="s">
        <v>141</v>
      </c>
      <c r="H117" s="38" t="s">
        <v>142</v>
      </c>
      <c r="I117" s="39" t="s">
        <v>136</v>
      </c>
      <c r="J117" s="39" t="s">
        <v>31</v>
      </c>
      <c r="K117" s="39">
        <v>3</v>
      </c>
      <c r="L117" s="39" t="s">
        <v>30</v>
      </c>
      <c r="N117" s="6"/>
      <c r="O117" s="6">
        <f>$B117</f>
        <v>112</v>
      </c>
      <c r="P117" s="6"/>
      <c r="Q117" s="6"/>
      <c r="R117" s="6"/>
      <c r="S117" s="6"/>
      <c r="T117" s="6"/>
      <c r="U117" s="6"/>
      <c r="V117" s="6"/>
      <c r="W117" s="6"/>
      <c r="X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</row>
    <row r="118" spans="1:36" ht="15" customHeight="1" x14ac:dyDescent="0.3">
      <c r="A118" s="39">
        <v>148</v>
      </c>
      <c r="B118" s="39">
        <v>113</v>
      </c>
      <c r="C118" s="39">
        <v>31</v>
      </c>
      <c r="D118" s="39">
        <v>74</v>
      </c>
      <c r="E118" s="1">
        <v>1788</v>
      </c>
      <c r="F118" s="52">
        <v>3.439814814814815E-2</v>
      </c>
      <c r="G118" s="38" t="s">
        <v>206</v>
      </c>
      <c r="H118" s="38" t="s">
        <v>257</v>
      </c>
      <c r="I118" s="39" t="s">
        <v>145</v>
      </c>
      <c r="J118" s="39" t="s">
        <v>23</v>
      </c>
      <c r="K118" s="39">
        <v>3</v>
      </c>
      <c r="L118" s="39" t="s">
        <v>30</v>
      </c>
      <c r="N118" s="6"/>
      <c r="O118" s="6"/>
      <c r="P118" s="6"/>
      <c r="Q118" s="6"/>
      <c r="R118" s="6"/>
      <c r="S118" s="6"/>
      <c r="T118" s="6">
        <f>$B118</f>
        <v>113</v>
      </c>
      <c r="U118" s="6"/>
      <c r="V118" s="6"/>
      <c r="W118" s="6"/>
      <c r="X118" s="6"/>
      <c r="Z118" s="6"/>
      <c r="AA118" s="6"/>
      <c r="AB118" s="6"/>
      <c r="AC118" s="6"/>
      <c r="AD118" s="6"/>
      <c r="AE118" s="6"/>
      <c r="AF118" s="6">
        <f>$D118</f>
        <v>74</v>
      </c>
      <c r="AG118" s="6"/>
      <c r="AH118" s="6"/>
      <c r="AI118" s="6"/>
      <c r="AJ118" s="6"/>
    </row>
    <row r="119" spans="1:36" ht="15" customHeight="1" x14ac:dyDescent="0.3">
      <c r="A119" s="39">
        <v>149</v>
      </c>
      <c r="B119" s="39">
        <v>114</v>
      </c>
      <c r="C119" s="39"/>
      <c r="D119" s="39"/>
      <c r="E119" s="1">
        <v>1578</v>
      </c>
      <c r="F119" s="52">
        <v>3.4409722222222223E-2</v>
      </c>
      <c r="G119" s="38" t="s">
        <v>101</v>
      </c>
      <c r="H119" s="38" t="s">
        <v>116</v>
      </c>
      <c r="I119" s="39" t="s">
        <v>59</v>
      </c>
      <c r="J119" s="39" t="s">
        <v>25</v>
      </c>
      <c r="K119" s="39">
        <v>3</v>
      </c>
      <c r="L119" s="39" t="s">
        <v>30</v>
      </c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>
        <f>$B119</f>
        <v>114</v>
      </c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</row>
    <row r="120" spans="1:36" ht="15" customHeight="1" x14ac:dyDescent="0.3">
      <c r="A120" s="39">
        <v>150</v>
      </c>
      <c r="B120" s="39">
        <v>115</v>
      </c>
      <c r="C120" s="39"/>
      <c r="D120" s="39"/>
      <c r="E120" s="1">
        <v>1791</v>
      </c>
      <c r="F120" s="52">
        <v>3.4490740740740738E-2</v>
      </c>
      <c r="G120" s="38" t="s">
        <v>117</v>
      </c>
      <c r="H120" s="38" t="s">
        <v>118</v>
      </c>
      <c r="I120" s="39" t="s">
        <v>59</v>
      </c>
      <c r="J120" s="39" t="s">
        <v>23</v>
      </c>
      <c r="K120" s="39">
        <v>3</v>
      </c>
      <c r="L120" s="39" t="s">
        <v>30</v>
      </c>
      <c r="N120" s="6"/>
      <c r="O120" s="6"/>
      <c r="P120" s="6"/>
      <c r="Q120" s="6"/>
      <c r="R120" s="6"/>
      <c r="S120" s="6"/>
      <c r="T120" s="6">
        <f>$B120</f>
        <v>115</v>
      </c>
      <c r="U120" s="6"/>
      <c r="V120" s="6"/>
      <c r="W120" s="6"/>
      <c r="X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</row>
    <row r="121" spans="1:36" ht="15" customHeight="1" x14ac:dyDescent="0.3">
      <c r="A121" s="39">
        <v>154</v>
      </c>
      <c r="B121" s="39">
        <v>116</v>
      </c>
      <c r="C121" s="39">
        <v>32</v>
      </c>
      <c r="D121" s="39">
        <v>75</v>
      </c>
      <c r="E121" s="1">
        <v>1581</v>
      </c>
      <c r="F121" s="52">
        <v>3.5069444444444445E-2</v>
      </c>
      <c r="G121" s="38" t="s">
        <v>57</v>
      </c>
      <c r="H121" s="38" t="s">
        <v>258</v>
      </c>
      <c r="I121" s="39" t="s">
        <v>145</v>
      </c>
      <c r="J121" s="39" t="s">
        <v>25</v>
      </c>
      <c r="K121" s="39">
        <v>3</v>
      </c>
      <c r="L121" s="39" t="s">
        <v>30</v>
      </c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>
        <f>$B121</f>
        <v>116</v>
      </c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>
        <f>$D121</f>
        <v>75</v>
      </c>
    </row>
    <row r="122" spans="1:36" ht="15" customHeight="1" x14ac:dyDescent="0.3">
      <c r="A122" s="39">
        <v>155</v>
      </c>
      <c r="B122" s="39">
        <v>117</v>
      </c>
      <c r="C122" s="39"/>
      <c r="D122" s="39"/>
      <c r="E122" s="1">
        <v>1440</v>
      </c>
      <c r="F122" s="52">
        <v>3.516203703703704E-2</v>
      </c>
      <c r="G122" s="38" t="s">
        <v>103</v>
      </c>
      <c r="H122" s="38" t="s">
        <v>119</v>
      </c>
      <c r="I122" s="39" t="s">
        <v>59</v>
      </c>
      <c r="J122" s="39" t="s">
        <v>28</v>
      </c>
      <c r="K122" s="39">
        <v>3</v>
      </c>
      <c r="L122" s="39" t="s">
        <v>30</v>
      </c>
      <c r="N122" s="6"/>
      <c r="O122" s="6"/>
      <c r="P122" s="6"/>
      <c r="Q122" s="6"/>
      <c r="R122" s="6"/>
      <c r="S122" s="6"/>
      <c r="T122" s="6"/>
      <c r="U122" s="6">
        <f>$B122</f>
        <v>117</v>
      </c>
      <c r="V122" s="6"/>
      <c r="W122" s="6"/>
      <c r="X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</row>
    <row r="123" spans="1:36" ht="15" customHeight="1" x14ac:dyDescent="0.3">
      <c r="A123" s="39">
        <v>156</v>
      </c>
      <c r="B123" s="39">
        <v>118</v>
      </c>
      <c r="C123" s="39">
        <v>33</v>
      </c>
      <c r="D123" s="39">
        <v>76</v>
      </c>
      <c r="E123" s="1">
        <v>1783</v>
      </c>
      <c r="F123" s="52">
        <v>3.5266203703703702E-2</v>
      </c>
      <c r="G123" s="38" t="s">
        <v>259</v>
      </c>
      <c r="H123" s="38" t="s">
        <v>260</v>
      </c>
      <c r="I123" s="39" t="s">
        <v>145</v>
      </c>
      <c r="J123" s="39" t="s">
        <v>23</v>
      </c>
      <c r="K123" s="39">
        <v>3</v>
      </c>
      <c r="L123" s="39" t="s">
        <v>30</v>
      </c>
      <c r="N123" s="6"/>
      <c r="O123" s="6"/>
      <c r="P123" s="6"/>
      <c r="Q123" s="6"/>
      <c r="R123" s="6"/>
      <c r="S123" s="6"/>
      <c r="T123" s="6">
        <f>$B123</f>
        <v>118</v>
      </c>
      <c r="U123" s="6"/>
      <c r="V123" s="6"/>
      <c r="W123" s="6"/>
      <c r="X123" s="6"/>
      <c r="Z123" s="6"/>
      <c r="AA123" s="6"/>
      <c r="AB123" s="6"/>
      <c r="AC123" s="6"/>
      <c r="AD123" s="6"/>
      <c r="AE123" s="6"/>
      <c r="AF123" s="6">
        <f>$D123</f>
        <v>76</v>
      </c>
      <c r="AG123" s="6"/>
      <c r="AH123" s="6"/>
      <c r="AI123" s="6"/>
      <c r="AJ123" s="6"/>
    </row>
    <row r="124" spans="1:36" ht="15" customHeight="1" x14ac:dyDescent="0.3">
      <c r="A124" s="39">
        <v>158</v>
      </c>
      <c r="B124" s="39">
        <v>119</v>
      </c>
      <c r="C124" s="39">
        <v>7</v>
      </c>
      <c r="D124" s="39">
        <v>77</v>
      </c>
      <c r="E124" s="1">
        <v>1937</v>
      </c>
      <c r="F124" s="52">
        <v>3.5312499999999997E-2</v>
      </c>
      <c r="G124" s="38" t="s">
        <v>547</v>
      </c>
      <c r="H124" s="38" t="s">
        <v>548</v>
      </c>
      <c r="I124" s="39" t="s">
        <v>214</v>
      </c>
      <c r="J124" s="39" t="s">
        <v>21</v>
      </c>
      <c r="K124" s="39">
        <v>3</v>
      </c>
      <c r="L124" s="39" t="s">
        <v>30</v>
      </c>
      <c r="N124" s="6"/>
      <c r="O124" s="6"/>
      <c r="P124" s="6"/>
      <c r="Q124" s="6"/>
      <c r="R124" s="6"/>
      <c r="S124" s="6"/>
      <c r="T124" s="6"/>
      <c r="U124" s="6"/>
      <c r="V124" s="6">
        <f>$B124</f>
        <v>119</v>
      </c>
      <c r="W124" s="6"/>
      <c r="X124" s="6"/>
      <c r="Z124" s="6"/>
      <c r="AA124" s="6"/>
      <c r="AB124" s="6"/>
      <c r="AC124" s="6"/>
      <c r="AD124" s="6"/>
      <c r="AE124" s="6"/>
      <c r="AF124" s="6"/>
      <c r="AG124" s="6"/>
      <c r="AH124" s="6">
        <f>$D124</f>
        <v>77</v>
      </c>
      <c r="AI124" s="6"/>
      <c r="AJ124" s="6"/>
    </row>
    <row r="125" spans="1:36" ht="15" customHeight="1" x14ac:dyDescent="0.3">
      <c r="A125" s="39">
        <v>160</v>
      </c>
      <c r="B125" s="39">
        <v>120</v>
      </c>
      <c r="C125" s="39">
        <v>8</v>
      </c>
      <c r="D125" s="39">
        <v>78</v>
      </c>
      <c r="E125" s="1">
        <v>1570</v>
      </c>
      <c r="F125" s="52">
        <v>3.5451388888888886E-2</v>
      </c>
      <c r="G125" s="38" t="s">
        <v>261</v>
      </c>
      <c r="H125" s="38" t="s">
        <v>262</v>
      </c>
      <c r="I125" s="39" t="s">
        <v>214</v>
      </c>
      <c r="J125" s="39" t="s">
        <v>25</v>
      </c>
      <c r="K125" s="39">
        <v>3</v>
      </c>
      <c r="L125" s="39" t="s">
        <v>30</v>
      </c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>
        <f>$B125</f>
        <v>120</v>
      </c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>
        <f>$D125</f>
        <v>78</v>
      </c>
    </row>
    <row r="126" spans="1:36" ht="15" customHeight="1" x14ac:dyDescent="0.3">
      <c r="A126" s="39">
        <v>163</v>
      </c>
      <c r="B126" s="39">
        <v>121</v>
      </c>
      <c r="C126" s="39">
        <v>34</v>
      </c>
      <c r="D126" s="39">
        <v>79</v>
      </c>
      <c r="E126" s="1">
        <v>1447</v>
      </c>
      <c r="F126" s="52">
        <v>3.5671296296296298E-2</v>
      </c>
      <c r="G126" s="38" t="s">
        <v>130</v>
      </c>
      <c r="H126" s="38" t="s">
        <v>263</v>
      </c>
      <c r="I126" s="39" t="s">
        <v>145</v>
      </c>
      <c r="J126" s="39" t="s">
        <v>28</v>
      </c>
      <c r="K126" s="39">
        <v>3</v>
      </c>
      <c r="L126" s="39" t="s">
        <v>30</v>
      </c>
      <c r="N126" s="6"/>
      <c r="O126" s="6"/>
      <c r="P126" s="6"/>
      <c r="Q126" s="6"/>
      <c r="R126" s="6"/>
      <c r="S126" s="6"/>
      <c r="T126" s="6"/>
      <c r="U126" s="6">
        <f>$B126</f>
        <v>121</v>
      </c>
      <c r="V126" s="6"/>
      <c r="W126" s="6"/>
      <c r="X126" s="6"/>
      <c r="Z126" s="6"/>
      <c r="AA126" s="6"/>
      <c r="AB126" s="6"/>
      <c r="AC126" s="6"/>
      <c r="AD126" s="6"/>
      <c r="AE126" s="6"/>
      <c r="AF126" s="6"/>
      <c r="AG126" s="6">
        <f>$D126</f>
        <v>79</v>
      </c>
      <c r="AH126" s="6"/>
      <c r="AI126" s="6"/>
      <c r="AJ126" s="6"/>
    </row>
    <row r="127" spans="1:36" ht="15" customHeight="1" x14ac:dyDescent="0.3">
      <c r="A127" s="39">
        <v>166</v>
      </c>
      <c r="B127" s="39">
        <v>122</v>
      </c>
      <c r="C127" s="39">
        <v>39</v>
      </c>
      <c r="D127" s="39">
        <v>80</v>
      </c>
      <c r="E127" s="1">
        <v>2009</v>
      </c>
      <c r="F127" s="52">
        <v>3.5682870370370372E-2</v>
      </c>
      <c r="G127" s="38" t="s">
        <v>264</v>
      </c>
      <c r="H127" s="38" t="s">
        <v>265</v>
      </c>
      <c r="I127" s="39" t="s">
        <v>147</v>
      </c>
      <c r="J127" s="39" t="s">
        <v>31</v>
      </c>
      <c r="K127" s="39">
        <v>3</v>
      </c>
      <c r="L127" s="39" t="s">
        <v>30</v>
      </c>
      <c r="N127" s="6"/>
      <c r="O127" s="6">
        <f>$B127</f>
        <v>122</v>
      </c>
      <c r="P127" s="6"/>
      <c r="Q127" s="6"/>
      <c r="R127" s="6"/>
      <c r="S127" s="6"/>
      <c r="T127" s="6"/>
      <c r="U127" s="6"/>
      <c r="V127" s="6"/>
      <c r="W127" s="6"/>
      <c r="X127" s="6"/>
      <c r="Z127" s="6"/>
      <c r="AA127" s="6">
        <f>$D127</f>
        <v>80</v>
      </c>
      <c r="AB127" s="6"/>
      <c r="AC127" s="6"/>
      <c r="AD127" s="6"/>
      <c r="AE127" s="6"/>
      <c r="AF127" s="6"/>
      <c r="AG127" s="6"/>
      <c r="AH127" s="6"/>
      <c r="AI127" s="6"/>
      <c r="AJ127" s="6"/>
    </row>
    <row r="128" spans="1:36" ht="15" customHeight="1" x14ac:dyDescent="0.3">
      <c r="A128" s="39">
        <v>168</v>
      </c>
      <c r="B128" s="39">
        <v>123</v>
      </c>
      <c r="C128" s="39">
        <v>35</v>
      </c>
      <c r="D128" s="39">
        <v>81</v>
      </c>
      <c r="E128" s="1">
        <v>1433</v>
      </c>
      <c r="F128" s="52">
        <v>3.5925925925925924E-2</v>
      </c>
      <c r="G128" s="38" t="s">
        <v>213</v>
      </c>
      <c r="H128" s="38" t="s">
        <v>266</v>
      </c>
      <c r="I128" s="39" t="s">
        <v>145</v>
      </c>
      <c r="J128" s="39" t="s">
        <v>28</v>
      </c>
      <c r="K128" s="39">
        <v>3</v>
      </c>
      <c r="L128" s="39" t="s">
        <v>30</v>
      </c>
      <c r="N128" s="6"/>
      <c r="O128" s="6"/>
      <c r="P128" s="6"/>
      <c r="Q128" s="6"/>
      <c r="R128" s="6"/>
      <c r="S128" s="6"/>
      <c r="T128" s="6"/>
      <c r="U128" s="6">
        <f>$B128</f>
        <v>123</v>
      </c>
      <c r="V128" s="6"/>
      <c r="W128" s="6"/>
      <c r="X128" s="6"/>
      <c r="Z128" s="6"/>
      <c r="AA128" s="6"/>
      <c r="AB128" s="6"/>
      <c r="AC128" s="6"/>
      <c r="AD128" s="6"/>
      <c r="AE128" s="6"/>
      <c r="AF128" s="6"/>
      <c r="AG128" s="6">
        <f>$D128</f>
        <v>81</v>
      </c>
      <c r="AH128" s="6"/>
      <c r="AI128" s="6"/>
      <c r="AJ128" s="6"/>
    </row>
    <row r="129" spans="1:36" ht="15" customHeight="1" x14ac:dyDescent="0.3">
      <c r="A129" s="39">
        <v>169</v>
      </c>
      <c r="B129" s="39">
        <v>124</v>
      </c>
      <c r="C129" s="39">
        <v>36</v>
      </c>
      <c r="D129" s="39">
        <v>82</v>
      </c>
      <c r="E129" s="1">
        <v>1934</v>
      </c>
      <c r="F129" s="52">
        <v>3.6041666666666666E-2</v>
      </c>
      <c r="G129" s="38" t="s">
        <v>229</v>
      </c>
      <c r="H129" s="38" t="s">
        <v>140</v>
      </c>
      <c r="I129" s="39" t="s">
        <v>145</v>
      </c>
      <c r="J129" s="39" t="s">
        <v>21</v>
      </c>
      <c r="K129" s="39">
        <v>3</v>
      </c>
      <c r="L129" s="39" t="s">
        <v>30</v>
      </c>
      <c r="N129" s="6"/>
      <c r="O129" s="6"/>
      <c r="P129" s="6"/>
      <c r="Q129" s="6"/>
      <c r="R129" s="6"/>
      <c r="S129" s="6"/>
      <c r="T129" s="6"/>
      <c r="U129" s="6"/>
      <c r="V129" s="6">
        <f>$B129</f>
        <v>124</v>
      </c>
      <c r="W129" s="6"/>
      <c r="X129" s="6"/>
      <c r="Z129" s="6"/>
      <c r="AA129" s="6"/>
      <c r="AB129" s="6"/>
      <c r="AC129" s="6"/>
      <c r="AD129" s="6"/>
      <c r="AE129" s="6"/>
      <c r="AF129" s="6"/>
      <c r="AG129" s="6"/>
      <c r="AH129" s="6">
        <f>$D129</f>
        <v>82</v>
      </c>
      <c r="AI129" s="6"/>
      <c r="AJ129" s="6"/>
    </row>
    <row r="130" spans="1:36" ht="15" customHeight="1" x14ac:dyDescent="0.3">
      <c r="A130" s="39">
        <v>173</v>
      </c>
      <c r="B130" s="39">
        <v>125</v>
      </c>
      <c r="C130" s="39"/>
      <c r="D130" s="39"/>
      <c r="E130" s="1">
        <v>2083</v>
      </c>
      <c r="F130" s="52">
        <v>3.6331018518518519E-2</v>
      </c>
      <c r="G130" s="38" t="s">
        <v>120</v>
      </c>
      <c r="H130" s="38" t="s">
        <v>121</v>
      </c>
      <c r="I130" s="39" t="s">
        <v>59</v>
      </c>
      <c r="J130" s="39" t="s">
        <v>55</v>
      </c>
      <c r="K130" s="39">
        <v>3</v>
      </c>
      <c r="L130" s="39" t="s">
        <v>30</v>
      </c>
      <c r="N130" s="6"/>
      <c r="O130" s="6"/>
      <c r="P130" s="6"/>
      <c r="Q130" s="6"/>
      <c r="R130" s="6"/>
      <c r="S130" s="6"/>
      <c r="T130" s="6"/>
      <c r="U130" s="6"/>
      <c r="V130" s="6"/>
      <c r="W130" s="6">
        <f>$B130</f>
        <v>125</v>
      </c>
      <c r="X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</row>
    <row r="131" spans="1:36" ht="15" customHeight="1" x14ac:dyDescent="0.3">
      <c r="A131" s="39">
        <v>176</v>
      </c>
      <c r="B131" s="39">
        <v>126</v>
      </c>
      <c r="C131" s="39">
        <v>40</v>
      </c>
      <c r="D131" s="39">
        <v>83</v>
      </c>
      <c r="E131" s="1">
        <v>1873</v>
      </c>
      <c r="F131" s="52">
        <v>3.6550925925925924E-2</v>
      </c>
      <c r="G131" s="38" t="s">
        <v>527</v>
      </c>
      <c r="H131" s="38" t="s">
        <v>180</v>
      </c>
      <c r="I131" s="39" t="s">
        <v>147</v>
      </c>
      <c r="J131" s="61" t="s">
        <v>18</v>
      </c>
      <c r="K131" s="61">
        <v>3</v>
      </c>
      <c r="L131" s="61" t="s">
        <v>30</v>
      </c>
      <c r="N131" s="6">
        <f>$B131</f>
        <v>126</v>
      </c>
      <c r="O131" s="6"/>
      <c r="P131" s="6"/>
      <c r="Q131" s="6"/>
      <c r="R131" s="6"/>
      <c r="S131" s="6"/>
      <c r="T131" s="6"/>
      <c r="U131" s="6"/>
      <c r="V131" s="6"/>
      <c r="W131" s="6"/>
      <c r="X131" s="6"/>
      <c r="Z131" s="6">
        <f>$D131</f>
        <v>83</v>
      </c>
      <c r="AA131" s="6"/>
      <c r="AB131" s="6"/>
      <c r="AC131" s="6"/>
      <c r="AD131" s="6"/>
      <c r="AE131" s="6"/>
      <c r="AF131" s="6"/>
      <c r="AG131" s="6"/>
      <c r="AH131" s="6"/>
      <c r="AI131" s="6"/>
      <c r="AJ131" s="6"/>
    </row>
    <row r="132" spans="1:36" ht="15" customHeight="1" x14ac:dyDescent="0.3">
      <c r="A132" s="39">
        <v>177</v>
      </c>
      <c r="B132" s="39">
        <v>127</v>
      </c>
      <c r="C132" s="39">
        <v>37</v>
      </c>
      <c r="D132" s="39">
        <v>84</v>
      </c>
      <c r="E132" s="1">
        <v>1569</v>
      </c>
      <c r="F132" s="52">
        <v>3.6574074074074071E-2</v>
      </c>
      <c r="G132" s="38" t="s">
        <v>267</v>
      </c>
      <c r="H132" s="38" t="s">
        <v>268</v>
      </c>
      <c r="I132" s="39" t="s">
        <v>145</v>
      </c>
      <c r="J132" s="39" t="s">
        <v>25</v>
      </c>
      <c r="K132" s="39">
        <v>3</v>
      </c>
      <c r="L132" s="39" t="s">
        <v>30</v>
      </c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>
        <f>$B132</f>
        <v>127</v>
      </c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>
        <f>$D132</f>
        <v>84</v>
      </c>
    </row>
    <row r="133" spans="1:36" ht="15" customHeight="1" x14ac:dyDescent="0.3">
      <c r="A133" s="39">
        <v>178</v>
      </c>
      <c r="B133" s="39">
        <v>128</v>
      </c>
      <c r="C133" s="39">
        <v>9</v>
      </c>
      <c r="D133" s="39">
        <v>85</v>
      </c>
      <c r="E133" s="1">
        <v>1516</v>
      </c>
      <c r="F133" s="52">
        <v>3.664351851851852E-2</v>
      </c>
      <c r="G133" s="38" t="s">
        <v>269</v>
      </c>
      <c r="H133" s="38" t="s">
        <v>270</v>
      </c>
      <c r="I133" s="39" t="s">
        <v>214</v>
      </c>
      <c r="J133" s="39" t="s">
        <v>28</v>
      </c>
      <c r="K133" s="39">
        <v>3</v>
      </c>
      <c r="L133" s="39" t="s">
        <v>30</v>
      </c>
      <c r="N133" s="6"/>
      <c r="O133" s="6"/>
      <c r="P133" s="6"/>
      <c r="Q133" s="6"/>
      <c r="R133" s="6"/>
      <c r="S133" s="6"/>
      <c r="T133" s="6"/>
      <c r="U133" s="6">
        <f>$B133</f>
        <v>128</v>
      </c>
      <c r="V133" s="6"/>
      <c r="W133" s="6"/>
      <c r="X133" s="6"/>
      <c r="Z133" s="6"/>
      <c r="AA133" s="6"/>
      <c r="AB133" s="6"/>
      <c r="AC133" s="6"/>
      <c r="AD133" s="6"/>
      <c r="AE133" s="6"/>
      <c r="AF133" s="6"/>
      <c r="AG133" s="6">
        <f>$D133</f>
        <v>85</v>
      </c>
      <c r="AH133" s="6"/>
      <c r="AI133" s="6"/>
      <c r="AJ133" s="6"/>
    </row>
    <row r="134" spans="1:36" ht="15" customHeight="1" x14ac:dyDescent="0.3">
      <c r="A134" s="39">
        <v>179</v>
      </c>
      <c r="B134" s="39">
        <v>129</v>
      </c>
      <c r="C134" s="39">
        <v>38</v>
      </c>
      <c r="D134" s="39">
        <v>86</v>
      </c>
      <c r="E134" s="1">
        <v>1838</v>
      </c>
      <c r="F134" s="52">
        <v>3.667824074074074E-2</v>
      </c>
      <c r="G134" s="38" t="s">
        <v>154</v>
      </c>
      <c r="H134" s="38" t="s">
        <v>271</v>
      </c>
      <c r="I134" s="39" t="s">
        <v>145</v>
      </c>
      <c r="J134" s="39" t="s">
        <v>20</v>
      </c>
      <c r="K134" s="39">
        <v>3</v>
      </c>
      <c r="L134" s="39" t="s">
        <v>30</v>
      </c>
      <c r="N134" s="6"/>
      <c r="O134" s="6"/>
      <c r="P134" s="6">
        <f>$B134</f>
        <v>129</v>
      </c>
      <c r="Q134" s="6"/>
      <c r="R134" s="6"/>
      <c r="S134" s="6"/>
      <c r="T134" s="6"/>
      <c r="U134" s="6"/>
      <c r="V134" s="6"/>
      <c r="W134" s="6"/>
      <c r="X134" s="6"/>
      <c r="Z134" s="6"/>
      <c r="AA134" s="6"/>
      <c r="AB134" s="6">
        <f>$D134</f>
        <v>86</v>
      </c>
      <c r="AC134" s="6"/>
      <c r="AD134" s="6"/>
      <c r="AE134" s="6"/>
      <c r="AF134" s="6"/>
      <c r="AG134" s="6"/>
      <c r="AH134" s="6"/>
      <c r="AI134" s="6"/>
      <c r="AJ134" s="6"/>
    </row>
    <row r="135" spans="1:36" ht="15" customHeight="1" x14ac:dyDescent="0.3">
      <c r="A135" s="39">
        <v>181</v>
      </c>
      <c r="B135" s="39">
        <v>130</v>
      </c>
      <c r="C135" s="39">
        <v>39</v>
      </c>
      <c r="D135" s="39">
        <v>87</v>
      </c>
      <c r="E135" s="1">
        <v>1844</v>
      </c>
      <c r="F135" s="52">
        <v>3.6874999999999998E-2</v>
      </c>
      <c r="G135" s="38" t="s">
        <v>128</v>
      </c>
      <c r="H135" s="38" t="s">
        <v>272</v>
      </c>
      <c r="I135" s="39" t="s">
        <v>145</v>
      </c>
      <c r="J135" s="39" t="s">
        <v>20</v>
      </c>
      <c r="K135" s="39">
        <v>3</v>
      </c>
      <c r="L135" s="39" t="s">
        <v>30</v>
      </c>
      <c r="N135" s="6"/>
      <c r="O135" s="6"/>
      <c r="P135" s="6">
        <f>$B135</f>
        <v>130</v>
      </c>
      <c r="Q135" s="6"/>
      <c r="R135" s="6"/>
      <c r="S135" s="6"/>
      <c r="T135" s="6"/>
      <c r="U135" s="6"/>
      <c r="V135" s="6"/>
      <c r="W135" s="6"/>
      <c r="X135" s="6"/>
      <c r="Z135" s="6"/>
      <c r="AA135" s="6"/>
      <c r="AB135" s="6">
        <f>$D135</f>
        <v>87</v>
      </c>
      <c r="AC135" s="6"/>
      <c r="AD135" s="6"/>
      <c r="AE135" s="6"/>
      <c r="AF135" s="6"/>
      <c r="AG135" s="6"/>
      <c r="AH135" s="6"/>
      <c r="AI135" s="6"/>
      <c r="AJ135" s="6"/>
    </row>
    <row r="136" spans="1:36" ht="15" customHeight="1" x14ac:dyDescent="0.3">
      <c r="A136" s="39">
        <v>185</v>
      </c>
      <c r="B136" s="39">
        <v>131</v>
      </c>
      <c r="C136" s="39">
        <v>41</v>
      </c>
      <c r="D136" s="39">
        <v>88</v>
      </c>
      <c r="E136" s="1">
        <v>1568</v>
      </c>
      <c r="F136" s="52">
        <v>3.7025462962962961E-2</v>
      </c>
      <c r="G136" s="38" t="s">
        <v>261</v>
      </c>
      <c r="H136" s="38" t="s">
        <v>223</v>
      </c>
      <c r="I136" s="39" t="s">
        <v>147</v>
      </c>
      <c r="J136" s="39" t="s">
        <v>25</v>
      </c>
      <c r="K136" s="39">
        <v>3</v>
      </c>
      <c r="L136" s="39" t="s">
        <v>30</v>
      </c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>
        <f>$B136</f>
        <v>131</v>
      </c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>
        <f>$D136</f>
        <v>88</v>
      </c>
    </row>
    <row r="137" spans="1:36" ht="15" customHeight="1" x14ac:dyDescent="0.3">
      <c r="A137" s="39">
        <v>186</v>
      </c>
      <c r="B137" s="39">
        <v>132</v>
      </c>
      <c r="C137" s="39">
        <v>42</v>
      </c>
      <c r="D137" s="39">
        <v>89</v>
      </c>
      <c r="E137" s="1">
        <v>1794</v>
      </c>
      <c r="F137" s="52">
        <v>3.726851851851852E-2</v>
      </c>
      <c r="G137" s="38" t="s">
        <v>156</v>
      </c>
      <c r="H137" s="38" t="s">
        <v>273</v>
      </c>
      <c r="I137" s="39" t="s">
        <v>147</v>
      </c>
      <c r="J137" s="39" t="s">
        <v>25</v>
      </c>
      <c r="K137" s="39">
        <v>3</v>
      </c>
      <c r="L137" s="39" t="s">
        <v>30</v>
      </c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>
        <f>$B137</f>
        <v>132</v>
      </c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>
        <f>$D137</f>
        <v>89</v>
      </c>
    </row>
    <row r="138" spans="1:36" ht="15" customHeight="1" x14ac:dyDescent="0.3">
      <c r="A138" s="39">
        <v>187</v>
      </c>
      <c r="B138" s="39">
        <v>133</v>
      </c>
      <c r="C138" s="39">
        <v>43</v>
      </c>
      <c r="D138" s="39">
        <v>90</v>
      </c>
      <c r="E138" s="1">
        <v>1561</v>
      </c>
      <c r="F138" s="52">
        <v>3.7465277777777778E-2</v>
      </c>
      <c r="G138" s="38" t="s">
        <v>239</v>
      </c>
      <c r="H138" s="38" t="s">
        <v>274</v>
      </c>
      <c r="I138" s="39" t="s">
        <v>147</v>
      </c>
      <c r="J138" s="39" t="s">
        <v>25</v>
      </c>
      <c r="K138" s="39">
        <v>3</v>
      </c>
      <c r="L138" s="39" t="s">
        <v>30</v>
      </c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>
        <f>$B138</f>
        <v>133</v>
      </c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>
        <f>$D138</f>
        <v>90</v>
      </c>
    </row>
    <row r="139" spans="1:36" ht="15" customHeight="1" x14ac:dyDescent="0.3">
      <c r="A139" s="39">
        <v>189</v>
      </c>
      <c r="B139" s="39">
        <v>134</v>
      </c>
      <c r="C139" s="39">
        <v>10</v>
      </c>
      <c r="D139" s="39">
        <v>91</v>
      </c>
      <c r="E139" s="1">
        <v>1962</v>
      </c>
      <c r="F139" s="52">
        <v>3.7523148148148146E-2</v>
      </c>
      <c r="G139" s="38" t="s">
        <v>218</v>
      </c>
      <c r="H139" s="38" t="s">
        <v>275</v>
      </c>
      <c r="I139" s="39" t="s">
        <v>214</v>
      </c>
      <c r="J139" s="39" t="s">
        <v>31</v>
      </c>
      <c r="K139" s="39">
        <v>3</v>
      </c>
      <c r="L139" s="39" t="s">
        <v>30</v>
      </c>
      <c r="N139" s="6"/>
      <c r="O139" s="6">
        <f>$B139</f>
        <v>134</v>
      </c>
      <c r="P139" s="6"/>
      <c r="Q139" s="6"/>
      <c r="R139" s="6"/>
      <c r="S139" s="6"/>
      <c r="T139" s="6"/>
      <c r="U139" s="6"/>
      <c r="V139" s="6"/>
      <c r="W139" s="6"/>
      <c r="X139" s="6"/>
      <c r="Z139" s="6"/>
      <c r="AA139" s="6">
        <f>$D139</f>
        <v>91</v>
      </c>
      <c r="AB139" s="6"/>
      <c r="AC139" s="6"/>
      <c r="AD139" s="6"/>
      <c r="AE139" s="6"/>
      <c r="AF139" s="6"/>
      <c r="AG139" s="6"/>
      <c r="AH139" s="6"/>
      <c r="AI139" s="6"/>
      <c r="AJ139" s="6"/>
    </row>
    <row r="140" spans="1:36" ht="15" customHeight="1" x14ac:dyDescent="0.3">
      <c r="A140" s="39">
        <v>190</v>
      </c>
      <c r="B140" s="39">
        <v>135</v>
      </c>
      <c r="C140" s="39">
        <v>40</v>
      </c>
      <c r="D140" s="39">
        <v>92</v>
      </c>
      <c r="E140" s="1">
        <v>1442</v>
      </c>
      <c r="F140" s="52">
        <v>3.7650462962962962E-2</v>
      </c>
      <c r="G140" s="38" t="s">
        <v>276</v>
      </c>
      <c r="H140" s="38" t="s">
        <v>277</v>
      </c>
      <c r="I140" s="39" t="s">
        <v>145</v>
      </c>
      <c r="J140" s="39" t="s">
        <v>28</v>
      </c>
      <c r="K140" s="39">
        <v>3</v>
      </c>
      <c r="L140" s="39" t="s">
        <v>30</v>
      </c>
      <c r="N140" s="6"/>
      <c r="O140" s="6"/>
      <c r="P140" s="6"/>
      <c r="Q140" s="6"/>
      <c r="R140" s="6"/>
      <c r="S140" s="6"/>
      <c r="T140" s="6"/>
      <c r="U140" s="6">
        <f>$B140</f>
        <v>135</v>
      </c>
      <c r="V140" s="6"/>
      <c r="W140" s="6"/>
      <c r="X140" s="6"/>
      <c r="Z140" s="6"/>
      <c r="AA140" s="6"/>
      <c r="AB140" s="6"/>
      <c r="AC140" s="6"/>
      <c r="AD140" s="6"/>
      <c r="AE140" s="6"/>
      <c r="AF140" s="6"/>
      <c r="AG140" s="6">
        <f>$D140</f>
        <v>92</v>
      </c>
      <c r="AH140" s="6"/>
      <c r="AI140" s="6"/>
      <c r="AJ140" s="6"/>
    </row>
    <row r="141" spans="1:36" ht="15" customHeight="1" x14ac:dyDescent="0.3">
      <c r="A141" s="39">
        <v>191</v>
      </c>
      <c r="B141" s="39">
        <v>136</v>
      </c>
      <c r="C141" s="39"/>
      <c r="D141" s="39"/>
      <c r="E141" s="1">
        <v>1579</v>
      </c>
      <c r="F141" s="52">
        <v>3.7731481481481484E-2</v>
      </c>
      <c r="G141" s="38" t="s">
        <v>87</v>
      </c>
      <c r="H141" s="38" t="s">
        <v>122</v>
      </c>
      <c r="I141" s="39" t="s">
        <v>59</v>
      </c>
      <c r="J141" s="39" t="s">
        <v>25</v>
      </c>
      <c r="K141" s="39">
        <v>3</v>
      </c>
      <c r="L141" s="39" t="s">
        <v>30</v>
      </c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>
        <f>$B141</f>
        <v>136</v>
      </c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</row>
    <row r="142" spans="1:36" ht="15" customHeight="1" x14ac:dyDescent="0.3">
      <c r="A142" s="39">
        <v>192</v>
      </c>
      <c r="B142" s="39">
        <v>137</v>
      </c>
      <c r="C142" s="39">
        <v>41</v>
      </c>
      <c r="D142" s="39">
        <v>93</v>
      </c>
      <c r="E142" s="1">
        <v>1938</v>
      </c>
      <c r="F142" s="52">
        <v>3.7743055555555557E-2</v>
      </c>
      <c r="G142" s="38" t="s">
        <v>329</v>
      </c>
      <c r="H142" s="38" t="s">
        <v>546</v>
      </c>
      <c r="I142" s="39" t="s">
        <v>145</v>
      </c>
      <c r="J142" s="39" t="s">
        <v>21</v>
      </c>
      <c r="K142" s="39">
        <v>3</v>
      </c>
      <c r="L142" s="39" t="s">
        <v>30</v>
      </c>
      <c r="N142" s="6"/>
      <c r="O142" s="6"/>
      <c r="P142" s="6"/>
      <c r="Q142" s="6"/>
      <c r="R142" s="6"/>
      <c r="S142" s="6"/>
      <c r="T142" s="6"/>
      <c r="U142" s="6"/>
      <c r="V142" s="6">
        <f>$B142</f>
        <v>137</v>
      </c>
      <c r="W142" s="6"/>
      <c r="X142" s="6"/>
      <c r="Z142" s="6"/>
      <c r="AA142" s="6"/>
      <c r="AB142" s="6"/>
      <c r="AC142" s="6"/>
      <c r="AD142" s="6"/>
      <c r="AE142" s="6"/>
      <c r="AF142" s="6"/>
      <c r="AG142" s="6"/>
      <c r="AH142" s="6">
        <f>$D142</f>
        <v>93</v>
      </c>
      <c r="AI142" s="6"/>
      <c r="AJ142" s="6"/>
    </row>
    <row r="143" spans="1:36" ht="15" customHeight="1" x14ac:dyDescent="0.3">
      <c r="A143" s="39">
        <v>193</v>
      </c>
      <c r="B143" s="39">
        <v>138</v>
      </c>
      <c r="C143" s="39">
        <v>11</v>
      </c>
      <c r="D143" s="39">
        <v>94</v>
      </c>
      <c r="E143" s="1">
        <v>1574</v>
      </c>
      <c r="F143" s="52">
        <v>3.7835648148148146E-2</v>
      </c>
      <c r="G143" s="38" t="s">
        <v>278</v>
      </c>
      <c r="H143" s="38" t="s">
        <v>279</v>
      </c>
      <c r="I143" s="39" t="s">
        <v>214</v>
      </c>
      <c r="J143" s="39" t="s">
        <v>25</v>
      </c>
      <c r="K143" s="39">
        <v>3</v>
      </c>
      <c r="L143" s="39" t="s">
        <v>30</v>
      </c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>
        <f>$B143</f>
        <v>138</v>
      </c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>
        <f>$D143</f>
        <v>94</v>
      </c>
    </row>
    <row r="144" spans="1:36" ht="15" customHeight="1" x14ac:dyDescent="0.3">
      <c r="A144" s="39">
        <v>195</v>
      </c>
      <c r="B144" s="39">
        <v>139</v>
      </c>
      <c r="C144" s="39">
        <v>44</v>
      </c>
      <c r="D144" s="39">
        <v>95</v>
      </c>
      <c r="E144" s="1">
        <v>1461</v>
      </c>
      <c r="F144" s="52">
        <v>3.7986111111111109E-2</v>
      </c>
      <c r="G144" s="38" t="s">
        <v>280</v>
      </c>
      <c r="H144" s="38" t="s">
        <v>281</v>
      </c>
      <c r="I144" s="39" t="s">
        <v>147</v>
      </c>
      <c r="J144" s="39" t="s">
        <v>28</v>
      </c>
      <c r="K144" s="39">
        <v>3</v>
      </c>
      <c r="L144" s="39" t="s">
        <v>30</v>
      </c>
      <c r="N144" s="6"/>
      <c r="O144" s="6"/>
      <c r="P144" s="6"/>
      <c r="Q144" s="6"/>
      <c r="R144" s="6"/>
      <c r="S144" s="6"/>
      <c r="T144" s="6"/>
      <c r="U144" s="6">
        <f>$B144</f>
        <v>139</v>
      </c>
      <c r="V144" s="6"/>
      <c r="W144" s="6"/>
      <c r="X144" s="6"/>
      <c r="Z144" s="6"/>
      <c r="AA144" s="6"/>
      <c r="AB144" s="6"/>
      <c r="AC144" s="6"/>
      <c r="AD144" s="6"/>
      <c r="AE144" s="6"/>
      <c r="AF144" s="6"/>
      <c r="AG144" s="6">
        <f>$D144</f>
        <v>95</v>
      </c>
      <c r="AH144" s="6"/>
      <c r="AI144" s="6"/>
      <c r="AJ144" s="6"/>
    </row>
    <row r="145" spans="1:36" ht="15" customHeight="1" x14ac:dyDescent="0.3">
      <c r="A145" s="39">
        <v>198</v>
      </c>
      <c r="B145" s="39">
        <v>140</v>
      </c>
      <c r="C145" s="39">
        <v>12</v>
      </c>
      <c r="D145" s="39">
        <v>96</v>
      </c>
      <c r="E145" s="1">
        <v>1872</v>
      </c>
      <c r="F145" s="52">
        <v>3.8217592592592595E-2</v>
      </c>
      <c r="G145" s="38" t="s">
        <v>298</v>
      </c>
      <c r="H145" s="38" t="s">
        <v>528</v>
      </c>
      <c r="I145" s="39" t="s">
        <v>214</v>
      </c>
      <c r="J145" s="61" t="s">
        <v>18</v>
      </c>
      <c r="K145" s="61">
        <v>3</v>
      </c>
      <c r="L145" s="61" t="s">
        <v>30</v>
      </c>
      <c r="N145" s="6">
        <f>$B145</f>
        <v>140</v>
      </c>
      <c r="O145" s="6"/>
      <c r="P145" s="6"/>
      <c r="Q145" s="6"/>
      <c r="R145" s="6"/>
      <c r="S145" s="6"/>
      <c r="T145" s="6"/>
      <c r="U145" s="6"/>
      <c r="V145" s="6"/>
      <c r="W145" s="6"/>
      <c r="X145" s="6"/>
      <c r="Z145" s="6">
        <f>$D145</f>
        <v>96</v>
      </c>
      <c r="AA145" s="6"/>
      <c r="AB145" s="6"/>
      <c r="AC145" s="6"/>
      <c r="AD145" s="6"/>
      <c r="AE145" s="6"/>
      <c r="AF145" s="6"/>
      <c r="AG145" s="6"/>
      <c r="AH145" s="6"/>
      <c r="AI145" s="6"/>
      <c r="AJ145" s="6"/>
    </row>
    <row r="146" spans="1:36" ht="15" customHeight="1" x14ac:dyDescent="0.3">
      <c r="A146" s="39">
        <v>199</v>
      </c>
      <c r="B146" s="39">
        <v>141</v>
      </c>
      <c r="C146" s="39">
        <v>45</v>
      </c>
      <c r="D146" s="39">
        <v>97</v>
      </c>
      <c r="E146" s="1">
        <v>1922</v>
      </c>
      <c r="F146" s="52">
        <v>3.8321759259259257E-2</v>
      </c>
      <c r="G146" s="38" t="s">
        <v>282</v>
      </c>
      <c r="H146" s="38" t="s">
        <v>138</v>
      </c>
      <c r="I146" s="39" t="s">
        <v>147</v>
      </c>
      <c r="J146" s="39" t="s">
        <v>21</v>
      </c>
      <c r="K146" s="39">
        <v>3</v>
      </c>
      <c r="L146" s="39" t="s">
        <v>30</v>
      </c>
      <c r="N146" s="6"/>
      <c r="O146" s="6"/>
      <c r="P146" s="6"/>
      <c r="Q146" s="6"/>
      <c r="R146" s="6"/>
      <c r="S146" s="6"/>
      <c r="T146" s="6"/>
      <c r="U146" s="6"/>
      <c r="V146" s="6">
        <f>$B146</f>
        <v>141</v>
      </c>
      <c r="W146" s="6"/>
      <c r="X146" s="6"/>
      <c r="Z146" s="6"/>
      <c r="AA146" s="6"/>
      <c r="AB146" s="6"/>
      <c r="AC146" s="6"/>
      <c r="AD146" s="6"/>
      <c r="AE146" s="6"/>
      <c r="AF146" s="6"/>
      <c r="AG146" s="6"/>
      <c r="AH146" s="6">
        <f>$D146</f>
        <v>97</v>
      </c>
      <c r="AI146" s="6"/>
      <c r="AJ146" s="6"/>
    </row>
    <row r="147" spans="1:36" ht="15" customHeight="1" x14ac:dyDescent="0.3">
      <c r="A147" s="39">
        <v>201</v>
      </c>
      <c r="B147" s="39">
        <v>142</v>
      </c>
      <c r="C147" s="39"/>
      <c r="D147" s="39"/>
      <c r="E147" s="1">
        <v>1990</v>
      </c>
      <c r="F147" s="52">
        <v>3.8437499999999999E-2</v>
      </c>
      <c r="G147" s="38" t="s">
        <v>123</v>
      </c>
      <c r="H147" s="38" t="s">
        <v>124</v>
      </c>
      <c r="I147" s="39" t="s">
        <v>59</v>
      </c>
      <c r="J147" s="39" t="s">
        <v>31</v>
      </c>
      <c r="K147" s="39">
        <v>3</v>
      </c>
      <c r="L147" s="39" t="s">
        <v>30</v>
      </c>
      <c r="N147" s="6"/>
      <c r="O147" s="6">
        <f>$B147</f>
        <v>142</v>
      </c>
      <c r="P147" s="6"/>
      <c r="Q147" s="6"/>
      <c r="R147" s="6"/>
      <c r="S147" s="6"/>
      <c r="T147" s="6"/>
      <c r="U147" s="6"/>
      <c r="V147" s="6"/>
      <c r="W147" s="6"/>
      <c r="X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</row>
    <row r="148" spans="1:36" ht="15" customHeight="1" x14ac:dyDescent="0.3">
      <c r="A148" s="39">
        <v>202</v>
      </c>
      <c r="B148" s="39">
        <v>143</v>
      </c>
      <c r="C148" s="39">
        <v>42</v>
      </c>
      <c r="D148" s="39">
        <v>98</v>
      </c>
      <c r="E148" s="1">
        <v>1450</v>
      </c>
      <c r="F148" s="52">
        <v>3.8460648148148147E-2</v>
      </c>
      <c r="G148" s="38" t="s">
        <v>176</v>
      </c>
      <c r="H148" s="38" t="s">
        <v>283</v>
      </c>
      <c r="I148" s="39" t="s">
        <v>145</v>
      </c>
      <c r="J148" s="39" t="s">
        <v>28</v>
      </c>
      <c r="K148" s="39">
        <v>3</v>
      </c>
      <c r="L148" s="39" t="s">
        <v>30</v>
      </c>
      <c r="N148" s="6"/>
      <c r="O148" s="6"/>
      <c r="P148" s="6"/>
      <c r="Q148" s="6"/>
      <c r="R148" s="6"/>
      <c r="S148" s="6"/>
      <c r="T148" s="6"/>
      <c r="U148" s="6">
        <f>$B148</f>
        <v>143</v>
      </c>
      <c r="V148" s="6"/>
      <c r="W148" s="6"/>
      <c r="X148" s="6"/>
      <c r="Z148" s="6"/>
      <c r="AA148" s="6"/>
      <c r="AB148" s="6"/>
      <c r="AC148" s="6"/>
      <c r="AD148" s="6"/>
      <c r="AE148" s="6"/>
      <c r="AF148" s="6"/>
      <c r="AG148" s="6">
        <f>$D148</f>
        <v>98</v>
      </c>
      <c r="AH148" s="6"/>
      <c r="AI148" s="6"/>
      <c r="AJ148" s="6"/>
    </row>
    <row r="149" spans="1:36" ht="15" customHeight="1" x14ac:dyDescent="0.3">
      <c r="A149" s="39">
        <v>204</v>
      </c>
      <c r="B149" s="39">
        <v>144</v>
      </c>
      <c r="C149" s="39">
        <v>46</v>
      </c>
      <c r="D149" s="39">
        <v>99</v>
      </c>
      <c r="E149" s="1">
        <v>1452</v>
      </c>
      <c r="F149" s="52">
        <v>3.8541666666666669E-2</v>
      </c>
      <c r="G149" s="38" t="s">
        <v>284</v>
      </c>
      <c r="H149" s="38" t="s">
        <v>285</v>
      </c>
      <c r="I149" s="39" t="s">
        <v>147</v>
      </c>
      <c r="J149" s="39" t="s">
        <v>28</v>
      </c>
      <c r="K149" s="39">
        <v>3</v>
      </c>
      <c r="L149" s="39" t="s">
        <v>30</v>
      </c>
      <c r="N149" s="6"/>
      <c r="O149" s="6"/>
      <c r="P149" s="6"/>
      <c r="Q149" s="6"/>
      <c r="R149" s="6"/>
      <c r="S149" s="6"/>
      <c r="T149" s="6"/>
      <c r="U149" s="6">
        <f>$B149</f>
        <v>144</v>
      </c>
      <c r="V149" s="6"/>
      <c r="W149" s="6"/>
      <c r="X149" s="6"/>
      <c r="Z149" s="6"/>
      <c r="AA149" s="6"/>
      <c r="AB149" s="6"/>
      <c r="AC149" s="6"/>
      <c r="AD149" s="6"/>
      <c r="AE149" s="6"/>
      <c r="AF149" s="6"/>
      <c r="AG149" s="6">
        <f>$D149</f>
        <v>99</v>
      </c>
      <c r="AH149" s="6"/>
      <c r="AI149" s="6"/>
      <c r="AJ149" s="6"/>
    </row>
    <row r="150" spans="1:36" ht="15" customHeight="1" x14ac:dyDescent="0.3">
      <c r="A150" s="39">
        <v>205</v>
      </c>
      <c r="B150" s="39">
        <v>145</v>
      </c>
      <c r="C150" s="39">
        <v>43</v>
      </c>
      <c r="D150" s="39">
        <v>100</v>
      </c>
      <c r="E150" s="1">
        <v>1509</v>
      </c>
      <c r="F150" s="52">
        <v>3.8564814814814816E-2</v>
      </c>
      <c r="G150" s="38" t="s">
        <v>152</v>
      </c>
      <c r="H150" s="38" t="s">
        <v>286</v>
      </c>
      <c r="I150" s="39" t="s">
        <v>145</v>
      </c>
      <c r="J150" s="39" t="s">
        <v>28</v>
      </c>
      <c r="K150" s="39">
        <v>3</v>
      </c>
      <c r="L150" s="39" t="s">
        <v>30</v>
      </c>
      <c r="N150" s="6"/>
      <c r="O150" s="6"/>
      <c r="P150" s="6"/>
      <c r="Q150" s="6"/>
      <c r="R150" s="6"/>
      <c r="S150" s="6"/>
      <c r="T150" s="6"/>
      <c r="U150" s="6">
        <f>$B150</f>
        <v>145</v>
      </c>
      <c r="V150" s="6"/>
      <c r="W150" s="6"/>
      <c r="X150" s="6"/>
      <c r="Z150" s="6"/>
      <c r="AA150" s="6"/>
      <c r="AB150" s="6"/>
      <c r="AC150" s="6"/>
      <c r="AD150" s="6"/>
      <c r="AE150" s="6"/>
      <c r="AF150" s="6"/>
      <c r="AG150" s="6">
        <f>$D150</f>
        <v>100</v>
      </c>
      <c r="AH150" s="6"/>
      <c r="AI150" s="6"/>
      <c r="AJ150" s="6"/>
    </row>
    <row r="151" spans="1:36" ht="15" customHeight="1" x14ac:dyDescent="0.3">
      <c r="A151" s="39">
        <v>207</v>
      </c>
      <c r="B151" s="39">
        <v>146</v>
      </c>
      <c r="C151" s="39">
        <v>44</v>
      </c>
      <c r="D151" s="39">
        <v>101</v>
      </c>
      <c r="E151" s="1">
        <v>2064</v>
      </c>
      <c r="F151" s="52">
        <v>3.8576388888888889E-2</v>
      </c>
      <c r="G151" s="38" t="s">
        <v>287</v>
      </c>
      <c r="H151" s="38" t="s">
        <v>288</v>
      </c>
      <c r="I151" s="39" t="s">
        <v>145</v>
      </c>
      <c r="J151" s="39" t="s">
        <v>54</v>
      </c>
      <c r="K151" s="39">
        <v>3</v>
      </c>
      <c r="L151" s="39" t="s">
        <v>30</v>
      </c>
      <c r="N151" s="6"/>
      <c r="O151" s="6"/>
      <c r="P151" s="6"/>
      <c r="Q151" s="6"/>
      <c r="R151" s="6">
        <f>$B151</f>
        <v>146</v>
      </c>
      <c r="S151" s="6"/>
      <c r="T151" s="6"/>
      <c r="U151" s="6"/>
      <c r="V151" s="6"/>
      <c r="W151" s="6"/>
      <c r="X151" s="6"/>
      <c r="Z151" s="6"/>
      <c r="AA151" s="6"/>
      <c r="AB151" s="6"/>
      <c r="AC151" s="6"/>
      <c r="AD151" s="6">
        <f>$D151</f>
        <v>101</v>
      </c>
      <c r="AE151" s="6"/>
      <c r="AF151" s="6"/>
      <c r="AG151" s="6"/>
      <c r="AH151" s="6"/>
      <c r="AI151" s="6"/>
      <c r="AJ151" s="6"/>
    </row>
    <row r="152" spans="1:36" ht="15" customHeight="1" x14ac:dyDescent="0.3">
      <c r="A152" s="39">
        <v>212</v>
      </c>
      <c r="B152" s="39">
        <v>147</v>
      </c>
      <c r="C152" s="39">
        <v>45</v>
      </c>
      <c r="D152" s="39">
        <v>102</v>
      </c>
      <c r="E152" s="1">
        <v>2019</v>
      </c>
      <c r="F152" s="52">
        <v>3.861111111111111E-2</v>
      </c>
      <c r="G152" s="38" t="s">
        <v>289</v>
      </c>
      <c r="H152" s="38" t="s">
        <v>290</v>
      </c>
      <c r="I152" s="39" t="s">
        <v>145</v>
      </c>
      <c r="J152" s="39" t="s">
        <v>31</v>
      </c>
      <c r="K152" s="39">
        <v>3</v>
      </c>
      <c r="L152" s="39" t="s">
        <v>30</v>
      </c>
      <c r="N152" s="6"/>
      <c r="O152" s="6">
        <f>$B152</f>
        <v>147</v>
      </c>
      <c r="P152" s="6"/>
      <c r="Q152" s="6"/>
      <c r="R152" s="6"/>
      <c r="S152" s="6"/>
      <c r="T152" s="6"/>
      <c r="U152" s="6"/>
      <c r="V152" s="6"/>
      <c r="W152" s="6"/>
      <c r="X152" s="6"/>
      <c r="Z152" s="6"/>
      <c r="AA152" s="6">
        <f>$D152</f>
        <v>102</v>
      </c>
      <c r="AB152" s="6"/>
      <c r="AC152" s="6"/>
      <c r="AD152" s="6"/>
      <c r="AE152" s="6"/>
      <c r="AF152" s="6"/>
      <c r="AG152" s="6"/>
      <c r="AH152" s="6"/>
      <c r="AI152" s="6"/>
      <c r="AJ152" s="6"/>
    </row>
    <row r="153" spans="1:36" ht="15" customHeight="1" x14ac:dyDescent="0.3">
      <c r="A153" s="39">
        <v>214</v>
      </c>
      <c r="B153" s="39">
        <v>148</v>
      </c>
      <c r="C153" s="39">
        <v>1</v>
      </c>
      <c r="D153" s="39">
        <v>103</v>
      </c>
      <c r="E153" s="1">
        <v>1828</v>
      </c>
      <c r="F153" s="52">
        <v>3.8680555555555558E-2</v>
      </c>
      <c r="G153" s="38" t="s">
        <v>291</v>
      </c>
      <c r="H153" s="38" t="s">
        <v>292</v>
      </c>
      <c r="I153" s="39" t="s">
        <v>293</v>
      </c>
      <c r="J153" s="39" t="s">
        <v>20</v>
      </c>
      <c r="K153" s="39">
        <v>3</v>
      </c>
      <c r="L153" s="39" t="s">
        <v>30</v>
      </c>
      <c r="N153" s="6"/>
      <c r="O153" s="6"/>
      <c r="P153" s="6">
        <f>$B153</f>
        <v>148</v>
      </c>
      <c r="Q153" s="6"/>
      <c r="R153" s="6"/>
      <c r="S153" s="6"/>
      <c r="T153" s="6"/>
      <c r="U153" s="6"/>
      <c r="V153" s="6"/>
      <c r="W153" s="6"/>
      <c r="X153" s="6"/>
      <c r="Z153" s="6"/>
      <c r="AA153" s="6"/>
      <c r="AB153" s="6">
        <f>$D153</f>
        <v>103</v>
      </c>
      <c r="AC153" s="6"/>
      <c r="AD153" s="6"/>
      <c r="AE153" s="6"/>
      <c r="AF153" s="6"/>
      <c r="AG153" s="6"/>
      <c r="AH153" s="6"/>
      <c r="AI153" s="6"/>
      <c r="AJ153" s="6"/>
    </row>
    <row r="154" spans="1:36" ht="15" customHeight="1" x14ac:dyDescent="0.3">
      <c r="A154" s="39">
        <v>215</v>
      </c>
      <c r="B154" s="39">
        <v>149</v>
      </c>
      <c r="C154" s="39">
        <v>47</v>
      </c>
      <c r="D154" s="39">
        <v>104</v>
      </c>
      <c r="E154" s="1">
        <v>1592</v>
      </c>
      <c r="F154" s="52">
        <v>3.8715277777777779E-2</v>
      </c>
      <c r="G154" s="38" t="s">
        <v>89</v>
      </c>
      <c r="H154" s="38" t="s">
        <v>294</v>
      </c>
      <c r="I154" s="39" t="s">
        <v>147</v>
      </c>
      <c r="J154" s="39" t="s">
        <v>25</v>
      </c>
      <c r="K154" s="39">
        <v>3</v>
      </c>
      <c r="L154" s="39" t="s">
        <v>30</v>
      </c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>
        <f>$B154</f>
        <v>149</v>
      </c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>
        <f>$D154</f>
        <v>104</v>
      </c>
    </row>
    <row r="155" spans="1:36" ht="15" customHeight="1" x14ac:dyDescent="0.3">
      <c r="A155" s="39">
        <v>219</v>
      </c>
      <c r="B155" s="39">
        <v>150</v>
      </c>
      <c r="C155" s="39">
        <v>48</v>
      </c>
      <c r="D155" s="39">
        <v>105</v>
      </c>
      <c r="E155" s="1">
        <v>1572</v>
      </c>
      <c r="F155" s="52">
        <v>3.8900462962962963E-2</v>
      </c>
      <c r="G155" s="38" t="s">
        <v>229</v>
      </c>
      <c r="H155" s="38" t="s">
        <v>295</v>
      </c>
      <c r="I155" s="39" t="s">
        <v>147</v>
      </c>
      <c r="J155" s="39" t="s">
        <v>25</v>
      </c>
      <c r="K155" s="39">
        <v>3</v>
      </c>
      <c r="L155" s="39" t="s">
        <v>30</v>
      </c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>
        <f>$B155</f>
        <v>150</v>
      </c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>
        <f>$D155</f>
        <v>105</v>
      </c>
    </row>
    <row r="156" spans="1:36" ht="15" customHeight="1" x14ac:dyDescent="0.3">
      <c r="A156" s="39">
        <v>220</v>
      </c>
      <c r="B156" s="39">
        <v>151</v>
      </c>
      <c r="C156" s="39"/>
      <c r="D156" s="39"/>
      <c r="E156" s="1">
        <v>1448</v>
      </c>
      <c r="F156" s="52">
        <v>3.8912037037037037E-2</v>
      </c>
      <c r="G156" s="38" t="s">
        <v>73</v>
      </c>
      <c r="H156" s="38" t="s">
        <v>125</v>
      </c>
      <c r="I156" s="39" t="s">
        <v>59</v>
      </c>
      <c r="J156" s="39" t="s">
        <v>28</v>
      </c>
      <c r="K156" s="39">
        <v>3</v>
      </c>
      <c r="L156" s="39" t="s">
        <v>30</v>
      </c>
      <c r="N156" s="6"/>
      <c r="O156" s="6"/>
      <c r="P156" s="6"/>
      <c r="Q156" s="6"/>
      <c r="R156" s="6"/>
      <c r="S156" s="6"/>
      <c r="T156" s="6"/>
      <c r="U156" s="6">
        <f>$B156</f>
        <v>151</v>
      </c>
      <c r="V156" s="6"/>
      <c r="W156" s="6"/>
      <c r="X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</row>
    <row r="157" spans="1:36" ht="15" customHeight="1" x14ac:dyDescent="0.3">
      <c r="A157" s="39">
        <v>221</v>
      </c>
      <c r="B157" s="39">
        <v>152</v>
      </c>
      <c r="C157" s="39">
        <v>46</v>
      </c>
      <c r="D157" s="39">
        <v>106</v>
      </c>
      <c r="E157" s="1">
        <v>1576</v>
      </c>
      <c r="F157" s="52">
        <v>3.9039351851851853E-2</v>
      </c>
      <c r="G157" s="38" t="s">
        <v>296</v>
      </c>
      <c r="H157" s="38" t="s">
        <v>297</v>
      </c>
      <c r="I157" s="39" t="s">
        <v>145</v>
      </c>
      <c r="J157" s="39" t="s">
        <v>25</v>
      </c>
      <c r="K157" s="39">
        <v>3</v>
      </c>
      <c r="L157" s="39" t="s">
        <v>30</v>
      </c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>
        <f>$B157</f>
        <v>152</v>
      </c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>
        <f>$D157</f>
        <v>106</v>
      </c>
    </row>
    <row r="158" spans="1:36" ht="15" customHeight="1" x14ac:dyDescent="0.3">
      <c r="A158" s="39">
        <v>222</v>
      </c>
      <c r="B158" s="39">
        <v>153</v>
      </c>
      <c r="C158" s="39">
        <v>13</v>
      </c>
      <c r="D158" s="39">
        <v>107</v>
      </c>
      <c r="E158" s="1">
        <v>1583</v>
      </c>
      <c r="F158" s="52">
        <v>3.90625E-2</v>
      </c>
      <c r="G158" s="38" t="s">
        <v>298</v>
      </c>
      <c r="H158" s="38" t="s">
        <v>299</v>
      </c>
      <c r="I158" s="39" t="s">
        <v>214</v>
      </c>
      <c r="J158" s="39" t="s">
        <v>25</v>
      </c>
      <c r="K158" s="39">
        <v>3</v>
      </c>
      <c r="L158" s="39" t="s">
        <v>30</v>
      </c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>
        <f>$B158</f>
        <v>153</v>
      </c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>
        <f>$D158</f>
        <v>107</v>
      </c>
    </row>
    <row r="159" spans="1:36" ht="15" customHeight="1" x14ac:dyDescent="0.3">
      <c r="A159" s="39">
        <v>226</v>
      </c>
      <c r="B159" s="39">
        <v>154</v>
      </c>
      <c r="C159" s="39">
        <v>14</v>
      </c>
      <c r="D159" s="39">
        <v>108</v>
      </c>
      <c r="E159" s="1">
        <v>1451</v>
      </c>
      <c r="F159" s="52">
        <v>3.9293981481481478E-2</v>
      </c>
      <c r="G159" s="38" t="s">
        <v>300</v>
      </c>
      <c r="H159" s="38" t="s">
        <v>301</v>
      </c>
      <c r="I159" s="39" t="s">
        <v>214</v>
      </c>
      <c r="J159" s="39" t="s">
        <v>28</v>
      </c>
      <c r="K159" s="39">
        <v>3</v>
      </c>
      <c r="L159" s="39" t="s">
        <v>30</v>
      </c>
      <c r="N159" s="6"/>
      <c r="O159" s="6"/>
      <c r="P159" s="6"/>
      <c r="Q159" s="6"/>
      <c r="R159" s="6"/>
      <c r="S159" s="6"/>
      <c r="T159" s="6"/>
      <c r="U159" s="6">
        <f>$B159</f>
        <v>154</v>
      </c>
      <c r="V159" s="6"/>
      <c r="W159" s="6"/>
      <c r="X159" s="6"/>
      <c r="Z159" s="6"/>
      <c r="AA159" s="6"/>
      <c r="AB159" s="6"/>
      <c r="AC159" s="6"/>
      <c r="AD159" s="6"/>
      <c r="AE159" s="6"/>
      <c r="AF159" s="6"/>
      <c r="AG159" s="6">
        <f>$D159</f>
        <v>108</v>
      </c>
      <c r="AH159" s="6"/>
      <c r="AI159" s="6"/>
      <c r="AJ159" s="6"/>
    </row>
    <row r="160" spans="1:36" ht="15" customHeight="1" x14ac:dyDescent="0.3">
      <c r="A160" s="39">
        <v>227</v>
      </c>
      <c r="B160" s="39">
        <v>155</v>
      </c>
      <c r="C160" s="39">
        <v>47</v>
      </c>
      <c r="D160" s="39">
        <v>109</v>
      </c>
      <c r="E160" s="1">
        <v>2006</v>
      </c>
      <c r="F160" s="52">
        <v>3.934027777777778E-2</v>
      </c>
      <c r="G160" s="38" t="s">
        <v>174</v>
      </c>
      <c r="H160" s="38" t="s">
        <v>302</v>
      </c>
      <c r="I160" s="39" t="s">
        <v>145</v>
      </c>
      <c r="J160" s="39" t="s">
        <v>31</v>
      </c>
      <c r="K160" s="39">
        <v>3</v>
      </c>
      <c r="L160" s="39" t="s">
        <v>30</v>
      </c>
      <c r="N160" s="6"/>
      <c r="O160" s="6">
        <f>$B160</f>
        <v>155</v>
      </c>
      <c r="P160" s="6"/>
      <c r="Q160" s="6"/>
      <c r="R160" s="6"/>
      <c r="S160" s="6"/>
      <c r="T160" s="6"/>
      <c r="U160" s="6"/>
      <c r="V160" s="6"/>
      <c r="W160" s="6"/>
      <c r="X160" s="6"/>
      <c r="Z160" s="6"/>
      <c r="AA160" s="6">
        <f>$D160</f>
        <v>109</v>
      </c>
      <c r="AB160" s="6"/>
      <c r="AC160" s="6"/>
      <c r="AD160" s="6"/>
      <c r="AE160" s="6"/>
      <c r="AF160" s="6"/>
      <c r="AG160" s="6"/>
      <c r="AH160" s="6"/>
      <c r="AI160" s="6"/>
      <c r="AJ160" s="6"/>
    </row>
    <row r="161" spans="1:36" ht="15" customHeight="1" x14ac:dyDescent="0.3">
      <c r="A161" s="39">
        <v>232</v>
      </c>
      <c r="B161" s="39">
        <v>156</v>
      </c>
      <c r="C161" s="39">
        <v>48</v>
      </c>
      <c r="D161" s="39">
        <v>110</v>
      </c>
      <c r="E161" s="1">
        <v>1436</v>
      </c>
      <c r="F161" s="52">
        <v>3.9976851851851854E-2</v>
      </c>
      <c r="G161" s="38" t="s">
        <v>126</v>
      </c>
      <c r="H161" s="38" t="s">
        <v>303</v>
      </c>
      <c r="I161" s="39" t="s">
        <v>145</v>
      </c>
      <c r="J161" s="39" t="s">
        <v>28</v>
      </c>
      <c r="K161" s="39">
        <v>3</v>
      </c>
      <c r="L161" s="39" t="s">
        <v>30</v>
      </c>
      <c r="N161" s="6"/>
      <c r="O161" s="6"/>
      <c r="P161" s="6"/>
      <c r="Q161" s="6"/>
      <c r="R161" s="6"/>
      <c r="S161" s="6"/>
      <c r="T161" s="6"/>
      <c r="U161" s="6">
        <f>$B161</f>
        <v>156</v>
      </c>
      <c r="V161" s="6"/>
      <c r="W161" s="6"/>
      <c r="X161" s="6"/>
      <c r="Z161" s="6"/>
      <c r="AA161" s="6"/>
      <c r="AB161" s="6"/>
      <c r="AC161" s="6"/>
      <c r="AD161" s="6"/>
      <c r="AE161" s="6"/>
      <c r="AF161" s="6"/>
      <c r="AG161" s="6">
        <f>$D161</f>
        <v>110</v>
      </c>
      <c r="AH161" s="6"/>
      <c r="AI161" s="6"/>
      <c r="AJ161" s="6"/>
    </row>
    <row r="162" spans="1:36" ht="15" customHeight="1" x14ac:dyDescent="0.3">
      <c r="A162" s="39">
        <v>234</v>
      </c>
      <c r="B162" s="39">
        <v>157</v>
      </c>
      <c r="C162" s="39">
        <v>15</v>
      </c>
      <c r="D162" s="39">
        <v>111</v>
      </c>
      <c r="E162" s="1">
        <v>1584</v>
      </c>
      <c r="F162" s="52">
        <v>4.0023148148148148E-2</v>
      </c>
      <c r="G162" s="38" t="s">
        <v>304</v>
      </c>
      <c r="H162" s="38" t="s">
        <v>305</v>
      </c>
      <c r="I162" s="39" t="s">
        <v>214</v>
      </c>
      <c r="J162" s="39" t="s">
        <v>25</v>
      </c>
      <c r="K162" s="39">
        <v>3</v>
      </c>
      <c r="L162" s="39" t="s">
        <v>30</v>
      </c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>
        <f>$B162</f>
        <v>157</v>
      </c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>
        <f>$D162</f>
        <v>111</v>
      </c>
    </row>
    <row r="163" spans="1:36" ht="15" customHeight="1" x14ac:dyDescent="0.3">
      <c r="A163" s="39">
        <v>238</v>
      </c>
      <c r="B163" s="39">
        <v>158</v>
      </c>
      <c r="C163" s="39"/>
      <c r="D163" s="39"/>
      <c r="E163" s="1">
        <v>1902</v>
      </c>
      <c r="F163" s="52">
        <v>4.0092592592592589E-2</v>
      </c>
      <c r="G163" s="38" t="s">
        <v>73</v>
      </c>
      <c r="H163" s="38" t="s">
        <v>544</v>
      </c>
      <c r="I163" s="39" t="s">
        <v>59</v>
      </c>
      <c r="J163" s="39" t="s">
        <v>22</v>
      </c>
      <c r="K163" s="39">
        <v>3</v>
      </c>
      <c r="L163" s="39" t="s">
        <v>30</v>
      </c>
      <c r="N163" s="6"/>
      <c r="O163" s="6"/>
      <c r="P163" s="6"/>
      <c r="Q163" s="6">
        <f>$B163</f>
        <v>158</v>
      </c>
      <c r="R163" s="6"/>
      <c r="S163" s="6"/>
      <c r="T163" s="6"/>
      <c r="U163" s="6"/>
      <c r="V163" s="6"/>
      <c r="W163" s="6"/>
      <c r="X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</row>
    <row r="164" spans="1:36" ht="15" customHeight="1" x14ac:dyDescent="0.3">
      <c r="A164" s="39">
        <v>239</v>
      </c>
      <c r="B164" s="39">
        <v>159</v>
      </c>
      <c r="C164" s="39">
        <v>49</v>
      </c>
      <c r="D164" s="39">
        <v>112</v>
      </c>
      <c r="E164" s="1">
        <v>1435</v>
      </c>
      <c r="F164" s="52">
        <v>4.0219907407407406E-2</v>
      </c>
      <c r="G164" s="38" t="s">
        <v>306</v>
      </c>
      <c r="H164" s="38" t="s">
        <v>307</v>
      </c>
      <c r="I164" s="39" t="s">
        <v>145</v>
      </c>
      <c r="J164" s="39" t="s">
        <v>28</v>
      </c>
      <c r="K164" s="39">
        <v>3</v>
      </c>
      <c r="L164" s="39" t="s">
        <v>30</v>
      </c>
      <c r="N164" s="6"/>
      <c r="O164" s="6"/>
      <c r="P164" s="6"/>
      <c r="Q164" s="6"/>
      <c r="R164" s="6"/>
      <c r="S164" s="6"/>
      <c r="T164" s="6"/>
      <c r="U164" s="6">
        <f>$B164</f>
        <v>159</v>
      </c>
      <c r="V164" s="6"/>
      <c r="W164" s="6"/>
      <c r="X164" s="6"/>
      <c r="Z164" s="6"/>
      <c r="AA164" s="6"/>
      <c r="AB164" s="6"/>
      <c r="AC164" s="6"/>
      <c r="AD164" s="6"/>
      <c r="AE164" s="6"/>
      <c r="AF164" s="6"/>
      <c r="AG164" s="6">
        <f>$D164</f>
        <v>112</v>
      </c>
      <c r="AH164" s="6"/>
      <c r="AI164" s="6"/>
      <c r="AJ164" s="6"/>
    </row>
    <row r="165" spans="1:36" ht="15" customHeight="1" x14ac:dyDescent="0.3">
      <c r="A165" s="39">
        <v>242</v>
      </c>
      <c r="B165" s="39">
        <v>160</v>
      </c>
      <c r="C165" s="39">
        <v>16</v>
      </c>
      <c r="D165" s="39">
        <v>113</v>
      </c>
      <c r="E165" s="1">
        <v>1427</v>
      </c>
      <c r="F165" s="52">
        <v>4.0347222222222222E-2</v>
      </c>
      <c r="G165" s="38" t="s">
        <v>269</v>
      </c>
      <c r="H165" s="38" t="s">
        <v>308</v>
      </c>
      <c r="I165" s="39" t="s">
        <v>214</v>
      </c>
      <c r="J165" s="39" t="s">
        <v>28</v>
      </c>
      <c r="K165" s="39">
        <v>3</v>
      </c>
      <c r="L165" s="39" t="s">
        <v>30</v>
      </c>
      <c r="N165" s="6"/>
      <c r="O165" s="6"/>
      <c r="P165" s="6"/>
      <c r="Q165" s="6"/>
      <c r="R165" s="6"/>
      <c r="S165" s="6"/>
      <c r="T165" s="6"/>
      <c r="U165" s="6">
        <f>$B165</f>
        <v>160</v>
      </c>
      <c r="V165" s="6"/>
      <c r="W165" s="6"/>
      <c r="X165" s="6"/>
      <c r="Z165" s="6"/>
      <c r="AA165" s="6"/>
      <c r="AB165" s="6"/>
      <c r="AC165" s="6"/>
      <c r="AD165" s="6"/>
      <c r="AE165" s="6"/>
      <c r="AF165" s="6"/>
      <c r="AG165" s="6">
        <f>$D165</f>
        <v>113</v>
      </c>
      <c r="AH165" s="6"/>
      <c r="AI165" s="6"/>
      <c r="AJ165" s="6"/>
    </row>
    <row r="166" spans="1:36" ht="15" customHeight="1" x14ac:dyDescent="0.3">
      <c r="A166" s="39">
        <v>246</v>
      </c>
      <c r="B166" s="39">
        <v>161</v>
      </c>
      <c r="C166" s="39">
        <v>17</v>
      </c>
      <c r="D166" s="39">
        <v>114</v>
      </c>
      <c r="E166" s="1">
        <v>1987</v>
      </c>
      <c r="F166" s="52">
        <v>4.0659722222222222E-2</v>
      </c>
      <c r="G166" s="38" t="s">
        <v>309</v>
      </c>
      <c r="H166" s="38" t="s">
        <v>310</v>
      </c>
      <c r="I166" s="39" t="s">
        <v>214</v>
      </c>
      <c r="J166" s="39" t="s">
        <v>31</v>
      </c>
      <c r="K166" s="39">
        <v>3</v>
      </c>
      <c r="L166" s="39" t="s">
        <v>30</v>
      </c>
      <c r="N166" s="6"/>
      <c r="O166" s="6">
        <f>$B166</f>
        <v>161</v>
      </c>
      <c r="P166" s="6"/>
      <c r="Q166" s="6"/>
      <c r="R166" s="6"/>
      <c r="S166" s="6"/>
      <c r="T166" s="6"/>
      <c r="U166" s="6"/>
      <c r="V166" s="6"/>
      <c r="W166" s="6"/>
      <c r="X166" s="6"/>
      <c r="Z166" s="6"/>
      <c r="AA166" s="6">
        <f>$D166</f>
        <v>114</v>
      </c>
      <c r="AB166" s="6"/>
      <c r="AC166" s="6"/>
      <c r="AD166" s="6"/>
      <c r="AE166" s="6"/>
      <c r="AF166" s="6"/>
      <c r="AG166" s="6"/>
      <c r="AH166" s="6"/>
      <c r="AI166" s="6"/>
      <c r="AJ166" s="6"/>
    </row>
    <row r="167" spans="1:36" ht="15" customHeight="1" x14ac:dyDescent="0.3">
      <c r="A167" s="39">
        <v>248</v>
      </c>
      <c r="B167" s="39">
        <v>162</v>
      </c>
      <c r="C167" s="39">
        <v>18</v>
      </c>
      <c r="D167" s="39">
        <v>115</v>
      </c>
      <c r="E167" s="1">
        <v>1777</v>
      </c>
      <c r="F167" s="52">
        <v>4.071759259259259E-2</v>
      </c>
      <c r="G167" s="38" t="s">
        <v>201</v>
      </c>
      <c r="H167" s="38" t="s">
        <v>311</v>
      </c>
      <c r="I167" s="39" t="s">
        <v>214</v>
      </c>
      <c r="J167" s="39" t="s">
        <v>23</v>
      </c>
      <c r="K167" s="39">
        <v>3</v>
      </c>
      <c r="L167" s="39" t="s">
        <v>30</v>
      </c>
      <c r="N167" s="6"/>
      <c r="O167" s="6"/>
      <c r="P167" s="6"/>
      <c r="Q167" s="6"/>
      <c r="R167" s="6"/>
      <c r="S167" s="6"/>
      <c r="T167" s="6">
        <f>$B167</f>
        <v>162</v>
      </c>
      <c r="U167" s="6"/>
      <c r="V167" s="6"/>
      <c r="W167" s="6"/>
      <c r="X167" s="6"/>
      <c r="Z167" s="6"/>
      <c r="AA167" s="6"/>
      <c r="AB167" s="6"/>
      <c r="AC167" s="6"/>
      <c r="AD167" s="6"/>
      <c r="AE167" s="6"/>
      <c r="AF167" s="6">
        <f>$D167</f>
        <v>115</v>
      </c>
      <c r="AG167" s="6"/>
      <c r="AH167" s="6"/>
      <c r="AI167" s="6"/>
      <c r="AJ167" s="6"/>
    </row>
    <row r="168" spans="1:36" ht="15" customHeight="1" x14ac:dyDescent="0.3">
      <c r="A168" s="39">
        <v>251</v>
      </c>
      <c r="B168" s="39">
        <v>163</v>
      </c>
      <c r="C168" s="39">
        <v>49</v>
      </c>
      <c r="D168" s="39">
        <v>116</v>
      </c>
      <c r="E168" s="1">
        <v>1588</v>
      </c>
      <c r="F168" s="52">
        <v>4.1076388888888891E-2</v>
      </c>
      <c r="G168" s="38" t="s">
        <v>149</v>
      </c>
      <c r="H168" s="38" t="s">
        <v>312</v>
      </c>
      <c r="I168" s="39" t="s">
        <v>147</v>
      </c>
      <c r="J168" s="39" t="s">
        <v>25</v>
      </c>
      <c r="K168" s="39">
        <v>3</v>
      </c>
      <c r="L168" s="39" t="s">
        <v>30</v>
      </c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>
        <f>$B168</f>
        <v>163</v>
      </c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>
        <f>$D168</f>
        <v>116</v>
      </c>
    </row>
    <row r="169" spans="1:36" ht="15" customHeight="1" x14ac:dyDescent="0.3">
      <c r="A169" s="39">
        <v>253</v>
      </c>
      <c r="B169" s="39">
        <v>164</v>
      </c>
      <c r="C169" s="39">
        <v>50</v>
      </c>
      <c r="D169" s="39">
        <v>117</v>
      </c>
      <c r="E169" s="1">
        <v>1562</v>
      </c>
      <c r="F169" s="52">
        <v>4.1099537037037039E-2</v>
      </c>
      <c r="G169" s="38" t="s">
        <v>313</v>
      </c>
      <c r="H169" s="38" t="s">
        <v>314</v>
      </c>
      <c r="I169" s="39" t="s">
        <v>145</v>
      </c>
      <c r="J169" s="39" t="s">
        <v>25</v>
      </c>
      <c r="K169" s="39">
        <v>3</v>
      </c>
      <c r="L169" s="39" t="s">
        <v>30</v>
      </c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>
        <f>$B169</f>
        <v>164</v>
      </c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>
        <f>$D169</f>
        <v>117</v>
      </c>
    </row>
    <row r="170" spans="1:36" ht="15" customHeight="1" x14ac:dyDescent="0.3">
      <c r="A170" s="39">
        <v>256</v>
      </c>
      <c r="B170" s="39">
        <v>165</v>
      </c>
      <c r="C170" s="39">
        <v>2</v>
      </c>
      <c r="D170" s="39">
        <v>118</v>
      </c>
      <c r="E170" s="1">
        <v>1437</v>
      </c>
      <c r="F170" s="52">
        <v>4.1215277777777781E-2</v>
      </c>
      <c r="G170" s="38" t="s">
        <v>315</v>
      </c>
      <c r="H170" s="38" t="s">
        <v>316</v>
      </c>
      <c r="I170" s="39" t="s">
        <v>293</v>
      </c>
      <c r="J170" s="39" t="s">
        <v>28</v>
      </c>
      <c r="K170" s="39">
        <v>3</v>
      </c>
      <c r="L170" s="39" t="s">
        <v>30</v>
      </c>
      <c r="N170" s="6"/>
      <c r="O170" s="6"/>
      <c r="P170" s="6"/>
      <c r="Q170" s="6"/>
      <c r="R170" s="6"/>
      <c r="S170" s="6"/>
      <c r="T170" s="6"/>
      <c r="U170" s="6">
        <f>$B170</f>
        <v>165</v>
      </c>
      <c r="V170" s="6"/>
      <c r="W170" s="6"/>
      <c r="X170" s="6"/>
      <c r="Z170" s="6"/>
      <c r="AA170" s="6"/>
      <c r="AB170" s="6"/>
      <c r="AC170" s="6"/>
      <c r="AD170" s="6"/>
      <c r="AE170" s="6"/>
      <c r="AF170" s="6"/>
      <c r="AG170" s="6">
        <f>$D170</f>
        <v>118</v>
      </c>
      <c r="AH170" s="6"/>
      <c r="AI170" s="6"/>
      <c r="AJ170" s="6"/>
    </row>
    <row r="171" spans="1:36" ht="15" customHeight="1" x14ac:dyDescent="0.3">
      <c r="A171" s="39">
        <v>258</v>
      </c>
      <c r="B171" s="39">
        <v>166</v>
      </c>
      <c r="C171" s="39">
        <v>51</v>
      </c>
      <c r="D171" s="39">
        <v>119</v>
      </c>
      <c r="E171" s="1">
        <v>1510</v>
      </c>
      <c r="F171" s="52">
        <v>4.1319444444444443E-2</v>
      </c>
      <c r="G171" s="38" t="s">
        <v>317</v>
      </c>
      <c r="H171" s="38" t="s">
        <v>318</v>
      </c>
      <c r="I171" s="39" t="s">
        <v>145</v>
      </c>
      <c r="J171" s="39" t="s">
        <v>28</v>
      </c>
      <c r="K171" s="39">
        <v>3</v>
      </c>
      <c r="L171" s="39" t="s">
        <v>30</v>
      </c>
      <c r="N171" s="6"/>
      <c r="O171" s="6"/>
      <c r="P171" s="6"/>
      <c r="Q171" s="6"/>
      <c r="R171" s="6"/>
      <c r="S171" s="6"/>
      <c r="T171" s="6"/>
      <c r="U171" s="6">
        <f>$B171</f>
        <v>166</v>
      </c>
      <c r="V171" s="6"/>
      <c r="W171" s="6"/>
      <c r="X171" s="6"/>
      <c r="Z171" s="6"/>
      <c r="AA171" s="6"/>
      <c r="AB171" s="6"/>
      <c r="AC171" s="6"/>
      <c r="AD171" s="6"/>
      <c r="AE171" s="6"/>
      <c r="AF171" s="6"/>
      <c r="AG171" s="6">
        <f>$D171</f>
        <v>119</v>
      </c>
      <c r="AH171" s="6"/>
      <c r="AI171" s="6"/>
      <c r="AJ171" s="6"/>
    </row>
    <row r="172" spans="1:36" ht="15" customHeight="1" x14ac:dyDescent="0.3">
      <c r="A172" s="39">
        <v>262</v>
      </c>
      <c r="B172" s="39">
        <v>167</v>
      </c>
      <c r="C172" s="39">
        <v>3</v>
      </c>
      <c r="D172" s="39">
        <v>120</v>
      </c>
      <c r="E172" s="1">
        <v>1573</v>
      </c>
      <c r="F172" s="53">
        <v>4.1678240740740738E-2</v>
      </c>
      <c r="G172" s="38" t="s">
        <v>319</v>
      </c>
      <c r="H172" s="38" t="s">
        <v>294</v>
      </c>
      <c r="I172" s="39" t="s">
        <v>293</v>
      </c>
      <c r="J172" s="39" t="s">
        <v>25</v>
      </c>
      <c r="K172" s="39">
        <v>3</v>
      </c>
      <c r="L172" s="39" t="s">
        <v>30</v>
      </c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>
        <f>$B172</f>
        <v>167</v>
      </c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>
        <f>$D172</f>
        <v>120</v>
      </c>
    </row>
    <row r="173" spans="1:36" ht="15" customHeight="1" x14ac:dyDescent="0.3">
      <c r="A173" s="39">
        <v>264</v>
      </c>
      <c r="B173" s="39">
        <v>168</v>
      </c>
      <c r="C173" s="39">
        <v>19</v>
      </c>
      <c r="D173" s="39">
        <v>121</v>
      </c>
      <c r="E173" s="1">
        <v>2071</v>
      </c>
      <c r="F173" s="53">
        <v>4.1840277777777775E-2</v>
      </c>
      <c r="G173" s="38" t="s">
        <v>264</v>
      </c>
      <c r="H173" s="38" t="s">
        <v>320</v>
      </c>
      <c r="I173" s="39" t="s">
        <v>214</v>
      </c>
      <c r="J173" s="39" t="s">
        <v>55</v>
      </c>
      <c r="K173" s="39">
        <v>3</v>
      </c>
      <c r="L173" s="39" t="s">
        <v>30</v>
      </c>
      <c r="N173" s="6"/>
      <c r="O173" s="6"/>
      <c r="P173" s="6"/>
      <c r="Q173" s="6"/>
      <c r="R173" s="6"/>
      <c r="S173" s="6"/>
      <c r="T173" s="6"/>
      <c r="U173" s="6"/>
      <c r="V173" s="6"/>
      <c r="W173" s="6">
        <f>$B173</f>
        <v>168</v>
      </c>
      <c r="X173" s="6"/>
      <c r="Z173" s="6"/>
      <c r="AA173" s="6"/>
      <c r="AB173" s="6"/>
      <c r="AC173" s="6"/>
      <c r="AD173" s="6"/>
      <c r="AE173" s="6"/>
      <c r="AF173" s="6"/>
      <c r="AG173" s="6"/>
      <c r="AH173" s="6"/>
      <c r="AI173" s="6">
        <f>$D173</f>
        <v>121</v>
      </c>
      <c r="AJ173" s="6"/>
    </row>
    <row r="174" spans="1:36" ht="15" customHeight="1" x14ac:dyDescent="0.3">
      <c r="A174" s="39">
        <v>265</v>
      </c>
      <c r="B174" s="39">
        <v>169</v>
      </c>
      <c r="C174" s="39">
        <v>4</v>
      </c>
      <c r="D174" s="39">
        <v>122</v>
      </c>
      <c r="E174" s="1">
        <v>1782</v>
      </c>
      <c r="F174" s="53">
        <v>4.1863425925925929E-2</v>
      </c>
      <c r="G174" s="38" t="s">
        <v>128</v>
      </c>
      <c r="H174" s="38" t="s">
        <v>321</v>
      </c>
      <c r="I174" s="39" t="s">
        <v>293</v>
      </c>
      <c r="J174" s="39" t="s">
        <v>23</v>
      </c>
      <c r="K174" s="39">
        <v>3</v>
      </c>
      <c r="L174" s="39" t="s">
        <v>30</v>
      </c>
      <c r="N174" s="6"/>
      <c r="O174" s="6"/>
      <c r="P174" s="6"/>
      <c r="Q174" s="6"/>
      <c r="R174" s="6"/>
      <c r="S174" s="6"/>
      <c r="T174" s="6">
        <f>$B174</f>
        <v>169</v>
      </c>
      <c r="U174" s="6"/>
      <c r="V174" s="6"/>
      <c r="W174" s="6"/>
      <c r="X174" s="6"/>
      <c r="Z174" s="6"/>
      <c r="AA174" s="6"/>
      <c r="AB174" s="6"/>
      <c r="AC174" s="6"/>
      <c r="AD174" s="6"/>
      <c r="AE174" s="6"/>
      <c r="AF174" s="6">
        <f>$D174</f>
        <v>122</v>
      </c>
      <c r="AG174" s="6"/>
      <c r="AH174" s="6"/>
      <c r="AI174" s="6"/>
      <c r="AJ174" s="6"/>
    </row>
    <row r="175" spans="1:36" ht="15" customHeight="1" x14ac:dyDescent="0.3">
      <c r="A175" s="39">
        <v>266</v>
      </c>
      <c r="B175" s="39">
        <v>170</v>
      </c>
      <c r="C175" s="39">
        <v>20</v>
      </c>
      <c r="D175" s="39">
        <v>123</v>
      </c>
      <c r="E175" s="1">
        <v>1965</v>
      </c>
      <c r="F175" s="53">
        <v>4.1875000000000002E-2</v>
      </c>
      <c r="G175" s="38" t="s">
        <v>322</v>
      </c>
      <c r="H175" s="38" t="s">
        <v>323</v>
      </c>
      <c r="I175" s="39" t="s">
        <v>214</v>
      </c>
      <c r="J175" s="39" t="s">
        <v>31</v>
      </c>
      <c r="K175" s="39">
        <v>3</v>
      </c>
      <c r="L175" s="39" t="s">
        <v>30</v>
      </c>
      <c r="N175" s="6"/>
      <c r="O175" s="6">
        <f>$B175</f>
        <v>170</v>
      </c>
      <c r="P175" s="6"/>
      <c r="Q175" s="6"/>
      <c r="R175" s="6"/>
      <c r="S175" s="6"/>
      <c r="T175" s="6"/>
      <c r="U175" s="6"/>
      <c r="V175" s="6"/>
      <c r="W175" s="6"/>
      <c r="X175" s="6"/>
      <c r="Z175" s="6"/>
      <c r="AA175" s="6">
        <f>$D175</f>
        <v>123</v>
      </c>
      <c r="AB175" s="6"/>
      <c r="AC175" s="6"/>
      <c r="AD175" s="6"/>
      <c r="AE175" s="6"/>
      <c r="AF175" s="6"/>
      <c r="AG175" s="6"/>
      <c r="AH175" s="6"/>
      <c r="AI175" s="6"/>
      <c r="AJ175" s="6"/>
    </row>
    <row r="176" spans="1:36" ht="15" customHeight="1" x14ac:dyDescent="0.3">
      <c r="A176" s="39">
        <v>268</v>
      </c>
      <c r="B176" s="39">
        <v>171</v>
      </c>
      <c r="C176" s="39">
        <v>50</v>
      </c>
      <c r="D176" s="39">
        <v>124</v>
      </c>
      <c r="E176" s="1">
        <v>1566</v>
      </c>
      <c r="F176" s="53">
        <v>4.2291666666666665E-2</v>
      </c>
      <c r="G176" s="38" t="s">
        <v>324</v>
      </c>
      <c r="H176" s="38" t="s">
        <v>325</v>
      </c>
      <c r="I176" s="39" t="s">
        <v>147</v>
      </c>
      <c r="J176" s="39" t="s">
        <v>25</v>
      </c>
      <c r="K176" s="39">
        <v>3</v>
      </c>
      <c r="L176" s="39" t="s">
        <v>30</v>
      </c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>
        <f>$B176</f>
        <v>171</v>
      </c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>
        <f>$D176</f>
        <v>124</v>
      </c>
    </row>
    <row r="177" spans="1:36" ht="15" customHeight="1" x14ac:dyDescent="0.3">
      <c r="A177" s="39">
        <v>270</v>
      </c>
      <c r="B177" s="39">
        <v>172</v>
      </c>
      <c r="C177" s="39"/>
      <c r="D177" s="39"/>
      <c r="E177" s="1">
        <v>1432</v>
      </c>
      <c r="F177" s="53">
        <v>4.2476851851851849E-2</v>
      </c>
      <c r="G177" s="38" t="s">
        <v>126</v>
      </c>
      <c r="H177" s="38" t="s">
        <v>127</v>
      </c>
      <c r="I177" s="39" t="s">
        <v>59</v>
      </c>
      <c r="J177" s="39" t="s">
        <v>28</v>
      </c>
      <c r="K177" s="39">
        <v>3</v>
      </c>
      <c r="L177" s="39" t="s">
        <v>30</v>
      </c>
      <c r="N177" s="6"/>
      <c r="O177" s="6"/>
      <c r="P177" s="6"/>
      <c r="Q177" s="6"/>
      <c r="R177" s="6"/>
      <c r="S177" s="6"/>
      <c r="T177" s="6"/>
      <c r="U177" s="6">
        <f>$B177</f>
        <v>172</v>
      </c>
      <c r="V177" s="6"/>
      <c r="W177" s="6"/>
      <c r="X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</row>
    <row r="178" spans="1:36" ht="15" customHeight="1" x14ac:dyDescent="0.3">
      <c r="A178" s="39">
        <v>274</v>
      </c>
      <c r="B178" s="39">
        <v>173</v>
      </c>
      <c r="C178" s="39">
        <v>1</v>
      </c>
      <c r="D178" s="39">
        <v>125</v>
      </c>
      <c r="E178" s="1">
        <v>1949</v>
      </c>
      <c r="F178" s="53">
        <v>4.2847222222222224E-2</v>
      </c>
      <c r="G178" s="38" t="s">
        <v>296</v>
      </c>
      <c r="H178" s="38" t="s">
        <v>326</v>
      </c>
      <c r="I178" s="39" t="s">
        <v>327</v>
      </c>
      <c r="J178" s="39" t="s">
        <v>19</v>
      </c>
      <c r="K178" s="39">
        <v>3</v>
      </c>
      <c r="L178" s="39" t="s">
        <v>30</v>
      </c>
      <c r="N178" s="6"/>
      <c r="O178" s="6"/>
      <c r="P178" s="6"/>
      <c r="Q178" s="6"/>
      <c r="R178" s="6"/>
      <c r="S178" s="6">
        <f>$B178</f>
        <v>173</v>
      </c>
      <c r="T178" s="6"/>
      <c r="U178" s="6"/>
      <c r="V178" s="6"/>
      <c r="W178" s="6"/>
      <c r="X178" s="6"/>
      <c r="Z178" s="6"/>
      <c r="AA178" s="6"/>
      <c r="AB178" s="6"/>
      <c r="AC178" s="6"/>
      <c r="AD178" s="6"/>
      <c r="AE178" s="6">
        <f>$D178</f>
        <v>125</v>
      </c>
      <c r="AF178" s="6"/>
      <c r="AG178" s="6"/>
      <c r="AH178" s="6"/>
      <c r="AI178" s="6"/>
      <c r="AJ178" s="6"/>
    </row>
    <row r="179" spans="1:36" ht="15" customHeight="1" x14ac:dyDescent="0.3">
      <c r="A179" s="39">
        <v>279</v>
      </c>
      <c r="B179" s="39">
        <v>174</v>
      </c>
      <c r="C179" s="39"/>
      <c r="D179" s="39"/>
      <c r="E179" s="1">
        <v>2070</v>
      </c>
      <c r="F179" s="53">
        <v>4.3333333333333335E-2</v>
      </c>
      <c r="G179" s="38" t="s">
        <v>128</v>
      </c>
      <c r="H179" s="38" t="s">
        <v>129</v>
      </c>
      <c r="I179" s="39" t="s">
        <v>59</v>
      </c>
      <c r="J179" s="39" t="s">
        <v>55</v>
      </c>
      <c r="K179" s="39">
        <v>3</v>
      </c>
      <c r="L179" s="39" t="s">
        <v>30</v>
      </c>
      <c r="N179" s="6"/>
      <c r="O179" s="6"/>
      <c r="P179" s="6"/>
      <c r="Q179" s="6"/>
      <c r="R179" s="6"/>
      <c r="S179" s="6"/>
      <c r="T179" s="6"/>
      <c r="U179" s="6"/>
      <c r="V179" s="6"/>
      <c r="W179" s="6">
        <f>$B179</f>
        <v>174</v>
      </c>
      <c r="X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</row>
    <row r="180" spans="1:36" ht="15" customHeight="1" x14ac:dyDescent="0.3">
      <c r="A180" s="39">
        <v>280</v>
      </c>
      <c r="B180" s="39">
        <v>175</v>
      </c>
      <c r="C180" s="39">
        <v>52</v>
      </c>
      <c r="D180" s="39">
        <v>126</v>
      </c>
      <c r="E180" s="1">
        <v>1904</v>
      </c>
      <c r="F180" s="53">
        <v>4.3541666666666666E-2</v>
      </c>
      <c r="G180" s="38" t="s">
        <v>527</v>
      </c>
      <c r="H180" s="38" t="s">
        <v>543</v>
      </c>
      <c r="I180" s="39" t="s">
        <v>145</v>
      </c>
      <c r="J180" s="39" t="s">
        <v>22</v>
      </c>
      <c r="K180" s="39">
        <v>3</v>
      </c>
      <c r="L180" s="39" t="s">
        <v>30</v>
      </c>
      <c r="N180" s="6"/>
      <c r="O180" s="6"/>
      <c r="P180" s="6"/>
      <c r="Q180" s="6">
        <f>$B180</f>
        <v>175</v>
      </c>
      <c r="R180" s="6"/>
      <c r="S180" s="6"/>
      <c r="T180" s="6"/>
      <c r="U180" s="6"/>
      <c r="V180" s="6"/>
      <c r="W180" s="6"/>
      <c r="X180" s="6"/>
      <c r="Z180" s="6"/>
      <c r="AA180" s="6"/>
      <c r="AB180" s="6"/>
      <c r="AC180" s="6">
        <f>$D180</f>
        <v>126</v>
      </c>
      <c r="AD180" s="6"/>
      <c r="AE180" s="6"/>
      <c r="AF180" s="6"/>
      <c r="AG180" s="6"/>
      <c r="AH180" s="6"/>
      <c r="AI180" s="6"/>
      <c r="AJ180" s="6"/>
    </row>
    <row r="181" spans="1:36" ht="15" customHeight="1" x14ac:dyDescent="0.3">
      <c r="A181" s="39">
        <v>285</v>
      </c>
      <c r="B181" s="39">
        <v>176</v>
      </c>
      <c r="C181" s="39">
        <v>5</v>
      </c>
      <c r="D181" s="39">
        <v>127</v>
      </c>
      <c r="E181" s="1">
        <v>1426</v>
      </c>
      <c r="F181" s="53">
        <v>4.4143518518518519E-2</v>
      </c>
      <c r="G181" s="38" t="s">
        <v>210</v>
      </c>
      <c r="H181" s="38" t="s">
        <v>328</v>
      </c>
      <c r="I181" s="39" t="s">
        <v>293</v>
      </c>
      <c r="J181" s="39" t="s">
        <v>28</v>
      </c>
      <c r="K181" s="39">
        <v>3</v>
      </c>
      <c r="L181" s="39" t="s">
        <v>30</v>
      </c>
      <c r="N181" s="6"/>
      <c r="O181" s="6"/>
      <c r="P181" s="6"/>
      <c r="Q181" s="6"/>
      <c r="R181" s="6"/>
      <c r="S181" s="6"/>
      <c r="T181" s="6"/>
      <c r="U181" s="6">
        <f>$B181</f>
        <v>176</v>
      </c>
      <c r="V181" s="6"/>
      <c r="W181" s="6"/>
      <c r="X181" s="6"/>
      <c r="Z181" s="6"/>
      <c r="AA181" s="6"/>
      <c r="AB181" s="6"/>
      <c r="AC181" s="6"/>
      <c r="AD181" s="6"/>
      <c r="AE181" s="6"/>
      <c r="AF181" s="6"/>
      <c r="AG181" s="6">
        <f>$D181</f>
        <v>127</v>
      </c>
      <c r="AH181" s="6"/>
      <c r="AI181" s="6"/>
      <c r="AJ181" s="6"/>
    </row>
    <row r="182" spans="1:36" ht="15" customHeight="1" x14ac:dyDescent="0.3">
      <c r="A182" s="39">
        <v>286</v>
      </c>
      <c r="B182" s="39">
        <v>177</v>
      </c>
      <c r="C182" s="39"/>
      <c r="D182" s="39"/>
      <c r="E182" s="1">
        <v>1580</v>
      </c>
      <c r="F182" s="53">
        <v>4.476851851851852E-2</v>
      </c>
      <c r="G182" s="38" t="s">
        <v>130</v>
      </c>
      <c r="H182" s="38" t="s">
        <v>131</v>
      </c>
      <c r="I182" s="39" t="s">
        <v>59</v>
      </c>
      <c r="J182" s="39" t="s">
        <v>25</v>
      </c>
      <c r="K182" s="39">
        <v>3</v>
      </c>
      <c r="L182" s="39" t="s">
        <v>30</v>
      </c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>
        <f>$B182</f>
        <v>177</v>
      </c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</row>
    <row r="183" spans="1:36" ht="15" customHeight="1" x14ac:dyDescent="0.3">
      <c r="A183" s="39">
        <v>290</v>
      </c>
      <c r="B183" s="39">
        <v>178</v>
      </c>
      <c r="C183" s="39">
        <v>53</v>
      </c>
      <c r="D183" s="39">
        <v>128</v>
      </c>
      <c r="E183" s="1">
        <v>1925</v>
      </c>
      <c r="F183" s="53">
        <v>4.6319444444444448E-2</v>
      </c>
      <c r="G183" s="38" t="s">
        <v>329</v>
      </c>
      <c r="H183" s="38" t="s">
        <v>330</v>
      </c>
      <c r="I183" s="39" t="s">
        <v>145</v>
      </c>
      <c r="J183" s="39" t="s">
        <v>21</v>
      </c>
      <c r="K183" s="39">
        <v>3</v>
      </c>
      <c r="L183" s="39" t="s">
        <v>30</v>
      </c>
      <c r="N183" s="6"/>
      <c r="O183" s="6"/>
      <c r="P183" s="6"/>
      <c r="Q183" s="6"/>
      <c r="R183" s="6"/>
      <c r="S183" s="6"/>
      <c r="T183" s="6"/>
      <c r="U183" s="6"/>
      <c r="V183" s="6">
        <f>$B183</f>
        <v>178</v>
      </c>
      <c r="W183" s="6"/>
      <c r="X183" s="6"/>
      <c r="Z183" s="6"/>
      <c r="AA183" s="6"/>
      <c r="AB183" s="6"/>
      <c r="AC183" s="6"/>
      <c r="AD183" s="6"/>
      <c r="AE183" s="6"/>
      <c r="AF183" s="6"/>
      <c r="AG183" s="6"/>
      <c r="AH183" s="6">
        <f>$D183</f>
        <v>128</v>
      </c>
      <c r="AI183" s="6"/>
      <c r="AJ183" s="6"/>
    </row>
    <row r="184" spans="1:36" ht="15" customHeight="1" x14ac:dyDescent="0.3">
      <c r="A184" s="39">
        <v>292</v>
      </c>
      <c r="B184" s="39">
        <v>179</v>
      </c>
      <c r="C184" s="39"/>
      <c r="D184" s="39"/>
      <c r="E184" s="1">
        <v>1590</v>
      </c>
      <c r="F184" s="53">
        <v>4.6354166666666669E-2</v>
      </c>
      <c r="G184" s="38" t="s">
        <v>132</v>
      </c>
      <c r="H184" s="38" t="s">
        <v>133</v>
      </c>
      <c r="I184" s="39" t="s">
        <v>59</v>
      </c>
      <c r="J184" s="39" t="s">
        <v>25</v>
      </c>
      <c r="K184" s="39">
        <v>3</v>
      </c>
      <c r="L184" s="39" t="s">
        <v>30</v>
      </c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>
        <f>$B184</f>
        <v>179</v>
      </c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</row>
    <row r="185" spans="1:36" ht="15" customHeight="1" x14ac:dyDescent="0.3">
      <c r="A185" s="39">
        <v>296</v>
      </c>
      <c r="B185" s="39">
        <v>180</v>
      </c>
      <c r="C185" s="39">
        <v>54</v>
      </c>
      <c r="D185" s="39">
        <v>129</v>
      </c>
      <c r="E185" s="1">
        <v>2086</v>
      </c>
      <c r="F185" s="53">
        <v>4.8483796296296296E-2</v>
      </c>
      <c r="G185" s="38" t="s">
        <v>57</v>
      </c>
      <c r="H185" s="38" t="s">
        <v>331</v>
      </c>
      <c r="I185" s="39" t="s">
        <v>145</v>
      </c>
      <c r="J185" s="39" t="s">
        <v>55</v>
      </c>
      <c r="K185" s="39">
        <v>3</v>
      </c>
      <c r="L185" s="39" t="s">
        <v>30</v>
      </c>
      <c r="N185" s="6"/>
      <c r="O185" s="6"/>
      <c r="P185" s="6"/>
      <c r="Q185" s="6"/>
      <c r="R185" s="6"/>
      <c r="S185" s="6"/>
      <c r="T185" s="6"/>
      <c r="U185" s="6"/>
      <c r="V185" s="6"/>
      <c r="W185" s="6">
        <f>$B185</f>
        <v>180</v>
      </c>
      <c r="X185" s="6"/>
      <c r="Z185" s="6"/>
      <c r="AA185" s="6"/>
      <c r="AB185" s="6"/>
      <c r="AC185" s="6"/>
      <c r="AD185" s="6"/>
      <c r="AE185" s="6"/>
      <c r="AF185" s="6"/>
      <c r="AG185" s="6"/>
      <c r="AH185" s="6"/>
      <c r="AI185" s="6">
        <f>$D185</f>
        <v>129</v>
      </c>
      <c r="AJ185" s="6"/>
    </row>
    <row r="186" spans="1:36" ht="15" customHeight="1" x14ac:dyDescent="0.3">
      <c r="A186" s="39">
        <v>300</v>
      </c>
      <c r="B186" s="39">
        <v>181</v>
      </c>
      <c r="C186" s="39">
        <v>21</v>
      </c>
      <c r="D186" s="39">
        <v>130</v>
      </c>
      <c r="E186" s="1">
        <v>1781</v>
      </c>
      <c r="F186" s="53">
        <v>5.0266203703703702E-2</v>
      </c>
      <c r="G186" s="38" t="s">
        <v>332</v>
      </c>
      <c r="H186" s="38" t="s">
        <v>333</v>
      </c>
      <c r="I186" s="39" t="s">
        <v>214</v>
      </c>
      <c r="J186" s="39" t="s">
        <v>23</v>
      </c>
      <c r="K186" s="39">
        <v>3</v>
      </c>
      <c r="L186" s="39" t="s">
        <v>30</v>
      </c>
      <c r="N186" s="6"/>
      <c r="O186" s="6"/>
      <c r="P186" s="6"/>
      <c r="Q186" s="6"/>
      <c r="R186" s="6"/>
      <c r="S186" s="6"/>
      <c r="T186" s="6">
        <f>$B186</f>
        <v>181</v>
      </c>
      <c r="U186" s="6"/>
      <c r="V186" s="6"/>
      <c r="W186" s="6"/>
      <c r="X186" s="6"/>
      <c r="Z186" s="6"/>
      <c r="AA186" s="6"/>
      <c r="AB186" s="6"/>
      <c r="AC186" s="6"/>
      <c r="AD186" s="6"/>
      <c r="AE186" s="6"/>
      <c r="AF186" s="6">
        <f>$D186</f>
        <v>130</v>
      </c>
      <c r="AG186" s="6"/>
      <c r="AH186" s="6"/>
      <c r="AI186" s="6"/>
      <c r="AJ186" s="6"/>
    </row>
    <row r="187" spans="1:36" ht="15" customHeight="1" x14ac:dyDescent="0.3">
      <c r="A187" s="39">
        <v>303</v>
      </c>
      <c r="B187" s="39">
        <v>182</v>
      </c>
      <c r="C187" s="39">
        <v>51</v>
      </c>
      <c r="D187" s="39">
        <v>131</v>
      </c>
      <c r="E187" s="1">
        <v>1923</v>
      </c>
      <c r="F187" s="53">
        <v>5.0578703703703702E-2</v>
      </c>
      <c r="G187" s="38" t="s">
        <v>334</v>
      </c>
      <c r="H187" s="38" t="s">
        <v>335</v>
      </c>
      <c r="I187" s="39" t="s">
        <v>147</v>
      </c>
      <c r="J187" s="39" t="s">
        <v>21</v>
      </c>
      <c r="K187" s="39">
        <v>3</v>
      </c>
      <c r="L187" s="39" t="s">
        <v>30</v>
      </c>
      <c r="N187" s="6"/>
      <c r="O187" s="6"/>
      <c r="P187" s="6"/>
      <c r="Q187" s="6"/>
      <c r="R187" s="6"/>
      <c r="S187" s="6"/>
      <c r="T187" s="6"/>
      <c r="U187" s="6"/>
      <c r="V187" s="6">
        <f>$B187</f>
        <v>182</v>
      </c>
      <c r="W187" s="6"/>
      <c r="X187" s="6"/>
      <c r="Z187" s="6"/>
      <c r="AA187" s="6"/>
      <c r="AB187" s="6"/>
      <c r="AC187" s="6"/>
      <c r="AD187" s="6"/>
      <c r="AE187" s="6"/>
      <c r="AF187" s="6"/>
      <c r="AG187" s="6"/>
      <c r="AH187" s="6">
        <f>$D187</f>
        <v>131</v>
      </c>
      <c r="AI187" s="6"/>
      <c r="AJ187" s="6"/>
    </row>
    <row r="188" spans="1:36" ht="15" customHeight="1" x14ac:dyDescent="0.3">
      <c r="A188" s="39">
        <v>304</v>
      </c>
      <c r="B188" s="39">
        <v>183</v>
      </c>
      <c r="C188" s="39">
        <v>22</v>
      </c>
      <c r="D188" s="39">
        <v>132</v>
      </c>
      <c r="E188" s="1">
        <v>1512</v>
      </c>
      <c r="F188" s="53">
        <v>5.0868055555555555E-2</v>
      </c>
      <c r="G188" s="38" t="s">
        <v>210</v>
      </c>
      <c r="H188" s="38" t="s">
        <v>336</v>
      </c>
      <c r="I188" s="39" t="s">
        <v>214</v>
      </c>
      <c r="J188" s="39" t="s">
        <v>28</v>
      </c>
      <c r="K188" s="39">
        <v>3</v>
      </c>
      <c r="L188" s="39" t="s">
        <v>30</v>
      </c>
      <c r="N188" s="6"/>
      <c r="O188" s="6"/>
      <c r="P188" s="6"/>
      <c r="Q188" s="6"/>
      <c r="R188" s="6"/>
      <c r="S188" s="6"/>
      <c r="T188" s="6"/>
      <c r="U188" s="6">
        <f>$B188</f>
        <v>183</v>
      </c>
      <c r="V188" s="6"/>
      <c r="W188" s="6"/>
      <c r="X188" s="6"/>
      <c r="Z188" s="6"/>
      <c r="AA188" s="6"/>
      <c r="AB188" s="6"/>
      <c r="AC188" s="6"/>
      <c r="AD188" s="6"/>
      <c r="AE188" s="6"/>
      <c r="AF188" s="6"/>
      <c r="AG188" s="6">
        <f>$D188</f>
        <v>132</v>
      </c>
      <c r="AH188" s="6"/>
      <c r="AI188" s="6"/>
      <c r="AJ188" s="6"/>
    </row>
    <row r="189" spans="1:36" ht="15" customHeight="1" x14ac:dyDescent="0.3">
      <c r="A189" s="39">
        <v>306</v>
      </c>
      <c r="B189" s="39">
        <v>184</v>
      </c>
      <c r="C189" s="39">
        <v>2</v>
      </c>
      <c r="D189" s="39">
        <v>133</v>
      </c>
      <c r="E189" s="1">
        <v>1950</v>
      </c>
      <c r="F189" s="53">
        <v>5.2187499999999998E-2</v>
      </c>
      <c r="G189" s="38" t="s">
        <v>128</v>
      </c>
      <c r="H189" s="38" t="s">
        <v>337</v>
      </c>
      <c r="I189" s="39" t="s">
        <v>327</v>
      </c>
      <c r="J189" s="39" t="s">
        <v>19</v>
      </c>
      <c r="K189" s="39">
        <v>3</v>
      </c>
      <c r="L189" s="39" t="s">
        <v>30</v>
      </c>
      <c r="N189" s="6"/>
      <c r="O189" s="6"/>
      <c r="P189" s="6"/>
      <c r="Q189" s="6"/>
      <c r="R189" s="6"/>
      <c r="S189" s="6">
        <f>$B189</f>
        <v>184</v>
      </c>
      <c r="T189" s="6"/>
      <c r="U189" s="6"/>
      <c r="V189" s="6"/>
      <c r="W189" s="6"/>
      <c r="X189" s="6"/>
      <c r="Z189" s="6"/>
      <c r="AA189" s="6"/>
      <c r="AB189" s="6"/>
      <c r="AC189" s="6"/>
      <c r="AD189" s="6"/>
      <c r="AE189" s="6">
        <f>$D189</f>
        <v>133</v>
      </c>
      <c r="AF189" s="6"/>
      <c r="AG189" s="6"/>
      <c r="AH189" s="6"/>
      <c r="AI189" s="6"/>
      <c r="AJ189" s="6"/>
    </row>
    <row r="190" spans="1:36" ht="15" customHeight="1" x14ac:dyDescent="0.3">
      <c r="A190" s="39"/>
      <c r="B190" s="39">
        <v>185</v>
      </c>
      <c r="C190" s="39"/>
      <c r="D190" s="39">
        <v>134</v>
      </c>
      <c r="E190" s="39"/>
      <c r="F190" s="44"/>
      <c r="G190" s="38"/>
      <c r="H190" s="38"/>
      <c r="I190" s="39"/>
      <c r="J190" s="39"/>
      <c r="K190" s="39"/>
      <c r="L190" s="39"/>
      <c r="N190" s="6">
        <f t="shared" ref="N190:N197" si="0">$B190</f>
        <v>185</v>
      </c>
      <c r="O190" s="6"/>
      <c r="P190" s="6"/>
      <c r="Q190" s="6">
        <f t="shared" ref="Q190:Q198" si="1">$B190</f>
        <v>185</v>
      </c>
      <c r="R190" s="6"/>
      <c r="S190" s="6">
        <f t="shared" ref="S190:S199" si="2">$B190</f>
        <v>185</v>
      </c>
      <c r="T190" s="6"/>
      <c r="U190" s="6"/>
      <c r="V190" s="6">
        <f>$B190</f>
        <v>185</v>
      </c>
      <c r="W190" s="6">
        <f t="shared" ref="W190:W193" si="3">$B190</f>
        <v>185</v>
      </c>
      <c r="X190" s="6"/>
      <c r="Z190" s="6">
        <f t="shared" ref="Z190:Z191" si="4">$D190</f>
        <v>134</v>
      </c>
      <c r="AA190" s="6"/>
      <c r="AB190" s="6"/>
      <c r="AC190" s="6">
        <f t="shared" ref="AC190:AC193" si="5">$D190</f>
        <v>134</v>
      </c>
      <c r="AD190" s="6"/>
      <c r="AE190" s="6">
        <f t="shared" ref="AE190:AE193" si="6">$D190</f>
        <v>134</v>
      </c>
      <c r="AF190" s="6"/>
      <c r="AG190" s="6"/>
      <c r="AH190" s="6"/>
      <c r="AI190" s="6">
        <f t="shared" ref="AI190:AI191" si="7">$D190</f>
        <v>134</v>
      </c>
      <c r="AJ190" s="6"/>
    </row>
    <row r="191" spans="1:36" ht="15" customHeight="1" x14ac:dyDescent="0.3">
      <c r="A191" s="39"/>
      <c r="B191" s="39">
        <v>185</v>
      </c>
      <c r="C191" s="39"/>
      <c r="D191" s="39">
        <v>134</v>
      </c>
      <c r="E191" s="39"/>
      <c r="F191" s="44"/>
      <c r="G191" s="38"/>
      <c r="H191" s="38"/>
      <c r="I191" s="39"/>
      <c r="J191" s="39"/>
      <c r="K191" s="39"/>
      <c r="L191" s="39"/>
      <c r="N191" s="6">
        <f t="shared" si="0"/>
        <v>185</v>
      </c>
      <c r="O191" s="6"/>
      <c r="P191" s="6"/>
      <c r="Q191" s="6">
        <f t="shared" si="1"/>
        <v>185</v>
      </c>
      <c r="R191" s="6"/>
      <c r="S191" s="6">
        <f t="shared" si="2"/>
        <v>185</v>
      </c>
      <c r="T191" s="6"/>
      <c r="U191" s="6"/>
      <c r="V191" s="6"/>
      <c r="W191" s="6">
        <f t="shared" si="3"/>
        <v>185</v>
      </c>
      <c r="X191" s="6"/>
      <c r="Z191" s="6">
        <f t="shared" si="4"/>
        <v>134</v>
      </c>
      <c r="AA191" s="6"/>
      <c r="AB191" s="6"/>
      <c r="AC191" s="6">
        <f t="shared" si="5"/>
        <v>134</v>
      </c>
      <c r="AD191" s="6"/>
      <c r="AE191" s="6">
        <f t="shared" si="6"/>
        <v>134</v>
      </c>
      <c r="AF191" s="6"/>
      <c r="AG191" s="6"/>
      <c r="AH191" s="6"/>
      <c r="AI191" s="6">
        <f t="shared" si="7"/>
        <v>134</v>
      </c>
      <c r="AJ191" s="6"/>
    </row>
    <row r="192" spans="1:36" ht="15" customHeight="1" x14ac:dyDescent="0.3">
      <c r="A192" s="39"/>
      <c r="B192" s="39">
        <v>185</v>
      </c>
      <c r="C192" s="39"/>
      <c r="D192" s="39">
        <v>134</v>
      </c>
      <c r="E192" s="39"/>
      <c r="F192" s="44"/>
      <c r="G192" s="38"/>
      <c r="H192" s="38"/>
      <c r="I192" s="39"/>
      <c r="J192" s="39"/>
      <c r="K192" s="39"/>
      <c r="L192" s="39"/>
      <c r="N192" s="6">
        <f t="shared" si="0"/>
        <v>185</v>
      </c>
      <c r="O192" s="6"/>
      <c r="P192" s="6"/>
      <c r="Q192" s="6">
        <f t="shared" si="1"/>
        <v>185</v>
      </c>
      <c r="R192" s="6"/>
      <c r="S192" s="6">
        <f t="shared" si="2"/>
        <v>185</v>
      </c>
      <c r="T192" s="6"/>
      <c r="U192" s="6"/>
      <c r="V192" s="6"/>
      <c r="W192" s="6">
        <f t="shared" si="3"/>
        <v>185</v>
      </c>
      <c r="X192" s="6"/>
      <c r="Z192" s="6"/>
      <c r="AA192" s="6"/>
      <c r="AB192" s="6"/>
      <c r="AC192" s="6">
        <f t="shared" si="5"/>
        <v>134</v>
      </c>
      <c r="AD192" s="6"/>
      <c r="AE192" s="6">
        <f t="shared" si="6"/>
        <v>134</v>
      </c>
      <c r="AF192" s="6"/>
      <c r="AG192" s="6"/>
      <c r="AH192" s="6"/>
      <c r="AI192" s="6"/>
      <c r="AJ192" s="6"/>
    </row>
    <row r="193" spans="1:36" ht="15" customHeight="1" x14ac:dyDescent="0.3">
      <c r="A193" s="39"/>
      <c r="B193" s="39">
        <v>185</v>
      </c>
      <c r="C193" s="39"/>
      <c r="D193" s="39">
        <v>134</v>
      </c>
      <c r="E193" s="39"/>
      <c r="F193" s="44"/>
      <c r="G193" s="38"/>
      <c r="H193" s="38"/>
      <c r="I193" s="39"/>
      <c r="J193" s="39"/>
      <c r="K193" s="39"/>
      <c r="L193" s="39"/>
      <c r="N193" s="6">
        <f t="shared" si="0"/>
        <v>185</v>
      </c>
      <c r="O193" s="6"/>
      <c r="P193" s="6"/>
      <c r="Q193" s="6">
        <f t="shared" si="1"/>
        <v>185</v>
      </c>
      <c r="R193" s="6"/>
      <c r="S193" s="6">
        <f t="shared" si="2"/>
        <v>185</v>
      </c>
      <c r="T193" s="6"/>
      <c r="U193" s="6"/>
      <c r="V193" s="6"/>
      <c r="W193" s="6">
        <f t="shared" si="3"/>
        <v>185</v>
      </c>
      <c r="X193" s="6"/>
      <c r="Z193" s="6"/>
      <c r="AA193" s="6"/>
      <c r="AB193" s="6"/>
      <c r="AC193" s="6">
        <f t="shared" si="5"/>
        <v>134</v>
      </c>
      <c r="AD193" s="6"/>
      <c r="AE193" s="6">
        <f t="shared" si="6"/>
        <v>134</v>
      </c>
      <c r="AF193" s="6"/>
      <c r="AG193" s="6"/>
      <c r="AH193" s="6"/>
      <c r="AI193" s="6"/>
      <c r="AJ193" s="6"/>
    </row>
    <row r="194" spans="1:36" ht="15" customHeight="1" x14ac:dyDescent="0.3">
      <c r="A194" s="39"/>
      <c r="B194" s="39">
        <v>185</v>
      </c>
      <c r="C194" s="39"/>
      <c r="D194" s="39">
        <v>134</v>
      </c>
      <c r="E194" s="39"/>
      <c r="F194" s="44"/>
      <c r="G194" s="38"/>
      <c r="H194" s="38"/>
      <c r="I194" s="39"/>
      <c r="J194" s="39"/>
      <c r="K194" s="39"/>
      <c r="L194" s="39"/>
      <c r="N194" s="6">
        <f t="shared" si="0"/>
        <v>185</v>
      </c>
      <c r="O194" s="6"/>
      <c r="P194" s="6"/>
      <c r="Q194" s="6">
        <f t="shared" si="1"/>
        <v>185</v>
      </c>
      <c r="R194" s="6"/>
      <c r="S194" s="6">
        <f t="shared" si="2"/>
        <v>185</v>
      </c>
      <c r="T194" s="6"/>
      <c r="U194" s="6"/>
      <c r="V194" s="6"/>
      <c r="W194" s="6"/>
      <c r="X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</row>
    <row r="195" spans="1:36" ht="15" customHeight="1" x14ac:dyDescent="0.3">
      <c r="A195" s="39"/>
      <c r="B195" s="39">
        <v>185</v>
      </c>
      <c r="C195" s="39"/>
      <c r="D195" s="39">
        <v>134</v>
      </c>
      <c r="E195" s="39"/>
      <c r="F195" s="44"/>
      <c r="G195" s="38"/>
      <c r="H195" s="38"/>
      <c r="I195" s="39"/>
      <c r="J195" s="39"/>
      <c r="K195" s="39"/>
      <c r="L195" s="39"/>
      <c r="N195" s="6">
        <f t="shared" si="0"/>
        <v>185</v>
      </c>
      <c r="O195" s="6"/>
      <c r="P195" s="6"/>
      <c r="Q195" s="6">
        <f t="shared" si="1"/>
        <v>185</v>
      </c>
      <c r="R195" s="6"/>
      <c r="S195" s="6">
        <f t="shared" si="2"/>
        <v>185</v>
      </c>
      <c r="T195" s="6"/>
      <c r="U195" s="6"/>
      <c r="V195" s="6"/>
      <c r="W195" s="6"/>
      <c r="X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</row>
    <row r="196" spans="1:36" ht="15" customHeight="1" x14ac:dyDescent="0.3">
      <c r="A196" s="39"/>
      <c r="B196" s="39">
        <v>185</v>
      </c>
      <c r="C196" s="39"/>
      <c r="D196" s="39"/>
      <c r="E196" s="39"/>
      <c r="F196" s="44"/>
      <c r="G196" s="38"/>
      <c r="H196" s="38"/>
      <c r="I196" s="39"/>
      <c r="J196" s="39"/>
      <c r="K196" s="39"/>
      <c r="L196" s="39"/>
      <c r="N196" s="6">
        <f t="shared" si="0"/>
        <v>185</v>
      </c>
      <c r="O196" s="6"/>
      <c r="P196" s="6"/>
      <c r="Q196" s="6">
        <f t="shared" si="1"/>
        <v>185</v>
      </c>
      <c r="R196" s="6"/>
      <c r="S196" s="6">
        <f t="shared" si="2"/>
        <v>185</v>
      </c>
      <c r="T196" s="6"/>
      <c r="U196" s="6"/>
      <c r="V196" s="6"/>
      <c r="W196" s="6"/>
      <c r="X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</row>
    <row r="197" spans="1:36" ht="15" customHeight="1" x14ac:dyDescent="0.3">
      <c r="A197" s="39"/>
      <c r="B197" s="39">
        <v>185</v>
      </c>
      <c r="C197" s="39"/>
      <c r="D197" s="39"/>
      <c r="E197" s="39"/>
      <c r="F197" s="44"/>
      <c r="G197" s="38"/>
      <c r="H197" s="38"/>
      <c r="I197" s="39"/>
      <c r="J197" s="39"/>
      <c r="K197" s="39"/>
      <c r="L197" s="39"/>
      <c r="N197" s="6">
        <f t="shared" si="0"/>
        <v>185</v>
      </c>
      <c r="O197" s="6"/>
      <c r="P197" s="6"/>
      <c r="Q197" s="6">
        <f t="shared" si="1"/>
        <v>185</v>
      </c>
      <c r="R197" s="6"/>
      <c r="S197" s="6">
        <f t="shared" si="2"/>
        <v>185</v>
      </c>
      <c r="T197" s="6"/>
      <c r="U197" s="6"/>
      <c r="V197" s="6"/>
      <c r="W197" s="6"/>
      <c r="X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</row>
    <row r="198" spans="1:36" ht="15" customHeight="1" x14ac:dyDescent="0.3">
      <c r="A198" s="39"/>
      <c r="B198" s="39">
        <v>185</v>
      </c>
      <c r="C198" s="39"/>
      <c r="D198" s="39"/>
      <c r="E198" s="39"/>
      <c r="F198" s="44"/>
      <c r="G198" s="38"/>
      <c r="H198" s="38"/>
      <c r="I198" s="39"/>
      <c r="J198" s="39"/>
      <c r="K198" s="39"/>
      <c r="L198" s="39"/>
      <c r="N198" s="6"/>
      <c r="O198" s="6"/>
      <c r="P198" s="6"/>
      <c r="Q198" s="6">
        <f t="shared" si="1"/>
        <v>185</v>
      </c>
      <c r="R198" s="6"/>
      <c r="S198" s="6">
        <f t="shared" si="2"/>
        <v>185</v>
      </c>
      <c r="T198" s="6"/>
      <c r="U198" s="6"/>
      <c r="V198" s="6"/>
      <c r="W198" s="6"/>
      <c r="X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</row>
    <row r="199" spans="1:36" ht="15" customHeight="1" x14ac:dyDescent="0.3">
      <c r="A199" s="39"/>
      <c r="B199" s="39">
        <v>185</v>
      </c>
      <c r="C199" s="39"/>
      <c r="D199" s="39"/>
      <c r="E199" s="39"/>
      <c r="F199" s="44"/>
      <c r="G199" s="38"/>
      <c r="H199" s="38"/>
      <c r="I199" s="39"/>
      <c r="J199" s="39"/>
      <c r="K199" s="39"/>
      <c r="L199" s="39"/>
      <c r="N199" s="6"/>
      <c r="O199" s="6"/>
      <c r="P199" s="6"/>
      <c r="Q199" s="6"/>
      <c r="R199" s="6"/>
      <c r="S199" s="6">
        <f t="shared" si="2"/>
        <v>185</v>
      </c>
      <c r="T199" s="6"/>
      <c r="U199" s="6"/>
      <c r="V199" s="6"/>
      <c r="W199" s="6"/>
      <c r="X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</row>
    <row r="200" spans="1:36" ht="15" customHeight="1" x14ac:dyDescent="0.25">
      <c r="A200" s="1"/>
      <c r="G200" s="30" t="s">
        <v>24</v>
      </c>
    </row>
    <row r="201" spans="1:36" ht="15" customHeight="1" x14ac:dyDescent="0.25">
      <c r="A201" s="1"/>
      <c r="G201" s="30"/>
    </row>
    <row r="202" spans="1:36" ht="15" customHeight="1" x14ac:dyDescent="0.25">
      <c r="A202" s="36" t="s">
        <v>18</v>
      </c>
      <c r="B202">
        <f>COUNTIF(J:J,A202)</f>
        <v>4</v>
      </c>
      <c r="C202" s="36"/>
      <c r="H202" s="24" t="s">
        <v>14</v>
      </c>
      <c r="O202" s="24">
        <f>SUM(SMALL(O$5:O$199,{13,14,15,16,17,18,19,20,21,22,23,24}))</f>
        <v>1036</v>
      </c>
      <c r="U202" s="24">
        <f>SUM(SMALL(U$5:U$199,{13,14,15,16,17,18,19,20,21,22,23,24}))</f>
        <v>1009</v>
      </c>
      <c r="X202" s="24">
        <f>SUM(SMALL(X$5:X$199,{13,14,15,16,17,18,19,20,21,22,23,24}))</f>
        <v>1340</v>
      </c>
      <c r="AA202" s="24">
        <f>SUM(SMALL(AA$5:AA$199,{7,8,9,10,11,12}))</f>
        <v>298</v>
      </c>
      <c r="AD202" s="24">
        <f>SUM(SMALL(AD$5:AD$199,{7,8,9,10,11,12}))</f>
        <v>184</v>
      </c>
      <c r="AG202" s="24">
        <f>SUM(SMALL(AG$5:AG$199,{7,8,9,10,11,12}))</f>
        <v>292</v>
      </c>
      <c r="AJ202" s="24">
        <f>SUM(SMALL(AJ$5:AJ$199,{7,8,9,10,11,12}))</f>
        <v>415</v>
      </c>
    </row>
    <row r="203" spans="1:36" ht="15" customHeight="1" x14ac:dyDescent="0.25">
      <c r="A203" s="36" t="s">
        <v>31</v>
      </c>
      <c r="B203">
        <f>COUNTIF(J:J,A203)</f>
        <v>31</v>
      </c>
      <c r="H203" s="1"/>
      <c r="O203" s="24">
        <f>COUNT(SMALL(O$5:O$199,{13,14,15,16,17,18,19,20,21,22,23,24}))</f>
        <v>12</v>
      </c>
      <c r="U203" s="24">
        <f>COUNT(SMALL(U$5:U$199,{13,14,15,16,17,18,19,20,21,22,23,24}))</f>
        <v>12</v>
      </c>
      <c r="X203" s="24">
        <f>COUNT(SMALL(X$5:X$199,{13,14,15,16,17,18,19,20,21,22,23,24}))</f>
        <v>12</v>
      </c>
      <c r="AA203" s="24">
        <f>COUNT(SMALL(AA$5:AA$199,{7,8,9,10,11,12}))</f>
        <v>6</v>
      </c>
      <c r="AD203" s="24">
        <f>COUNT(SMALL(AD$5:AD$199,{7,8,9,10,11,12}))</f>
        <v>6</v>
      </c>
      <c r="AG203" s="24">
        <f>COUNT(SMALL(AG$5:AG$199,{7,8,9,10,11,12}))</f>
        <v>6</v>
      </c>
      <c r="AH203"/>
      <c r="AJ203" s="24">
        <f>COUNT(SMALL(AJ$5:AJ$199,{7,8,9,10,11,12}))</f>
        <v>6</v>
      </c>
    </row>
    <row r="204" spans="1:36" ht="15" customHeight="1" x14ac:dyDescent="0.25">
      <c r="A204" s="36" t="s">
        <v>20</v>
      </c>
      <c r="B204">
        <f>COUNTIF(J:J,A204)</f>
        <v>13</v>
      </c>
      <c r="H204" s="1"/>
    </row>
    <row r="205" spans="1:36" ht="15" customHeight="1" x14ac:dyDescent="0.25">
      <c r="A205" s="36" t="s">
        <v>22</v>
      </c>
      <c r="B205">
        <f>COUNTIF(J:J,A205)</f>
        <v>3</v>
      </c>
      <c r="C205" s="36"/>
      <c r="H205" s="25" t="s">
        <v>15</v>
      </c>
      <c r="U205" s="25">
        <f>SUM(SMALL(U$5:U$199,{25,26,27,28,29,30,31,32,33,34,35,36}))</f>
        <v>1605</v>
      </c>
      <c r="X205" s="25">
        <f>SUM(SMALL(X$5:X$199,{25,26,27,28,29,30,31,32,33,34,35,36}))</f>
        <v>1833</v>
      </c>
      <c r="AA205" s="25">
        <f>SUM(SMALL(AA$5:AA$199,{13,14,15,16,17,18}))</f>
        <v>527</v>
      </c>
      <c r="AG205" s="25">
        <f>SUM(SMALL(AG$5:AG$199,{13,14,15,16,17,18}))</f>
        <v>468</v>
      </c>
      <c r="AJ205" s="25">
        <f>SUM(SMALL(AJ$5:AJ$199,{13,14,15,16,17,18}))</f>
        <v>549</v>
      </c>
    </row>
    <row r="206" spans="1:36" ht="15" customHeight="1" x14ac:dyDescent="0.25">
      <c r="A206" s="36" t="s">
        <v>54</v>
      </c>
      <c r="B206">
        <f>COUNTIF(J:J,A206)</f>
        <v>17</v>
      </c>
      <c r="H206" s="1"/>
      <c r="U206" s="25">
        <f>COUNT(SMALL(U$5:U$199,{25,26,27,28,29,30,31,32,33,34,35,36}))</f>
        <v>12</v>
      </c>
      <c r="X206" s="25">
        <f>COUNT(SMALL(X$5:X$199,{25,26,27,28,29,30,31,32,33,34,35,36}))</f>
        <v>12</v>
      </c>
      <c r="AA206" s="25">
        <f>COUNT(SMALL(AA$5:AA$199,{13,14,15,16,17,18}))</f>
        <v>6</v>
      </c>
      <c r="AF206"/>
      <c r="AG206" s="25">
        <f>COUNT(SMALL(AG$5:AG$199,{13,14,15,16,17,18}))</f>
        <v>6</v>
      </c>
      <c r="AJ206" s="25">
        <f>COUNT(SMALL(AJ$5:AJ$199,{13,14,15,16,17,18}))</f>
        <v>6</v>
      </c>
    </row>
    <row r="207" spans="1:36" ht="15" customHeight="1" x14ac:dyDescent="0.25">
      <c r="A207" s="36" t="s">
        <v>19</v>
      </c>
      <c r="B207">
        <f>COUNTIF(J:J,A207)</f>
        <v>2</v>
      </c>
      <c r="H207" s="1"/>
    </row>
    <row r="208" spans="1:36" ht="15" customHeight="1" x14ac:dyDescent="0.25">
      <c r="A208" s="36" t="s">
        <v>23</v>
      </c>
      <c r="B208">
        <f>COUNTIF(J:J,A208)</f>
        <v>13</v>
      </c>
      <c r="H208" s="35" t="s">
        <v>16</v>
      </c>
      <c r="AF208"/>
      <c r="AG208" s="67">
        <f>SUM(SMALL(AG$5:AG$199,{19,20,21,22,23,24}))</f>
        <v>610</v>
      </c>
      <c r="AH208"/>
      <c r="AJ208" s="67">
        <f>SUM(SMALL(AJ$5:AJ$199,{19,20,21,22,23,24}))</f>
        <v>662</v>
      </c>
    </row>
    <row r="209" spans="1:36" ht="15" customHeight="1" x14ac:dyDescent="0.25">
      <c r="A209" s="36" t="s">
        <v>28</v>
      </c>
      <c r="B209">
        <f>COUNTIF(J:J,A209)</f>
        <v>44</v>
      </c>
      <c r="H209" s="1"/>
      <c r="AF209"/>
      <c r="AG209" s="67">
        <f>COUNT(SMALL(AG$5:AG$199,{19,20,21,22,23,24}))</f>
        <v>6</v>
      </c>
      <c r="AH209"/>
      <c r="AJ209" s="67">
        <f>COUNT(SMALL(AJ$5:AJ$199,{19,20,21,22,23,24}))</f>
        <v>6</v>
      </c>
    </row>
    <row r="210" spans="1:36" ht="15" customHeight="1" x14ac:dyDescent="0.25">
      <c r="A210" s="36" t="s">
        <v>21</v>
      </c>
      <c r="B210">
        <f>COUNTIF(J:J,A210)</f>
        <v>11</v>
      </c>
      <c r="H210" s="1"/>
    </row>
    <row r="211" spans="1:36" ht="15" customHeight="1" x14ac:dyDescent="0.25">
      <c r="A211" s="36" t="s">
        <v>55</v>
      </c>
      <c r="B211">
        <f>COUNTIF(J:J,A211)</f>
        <v>8</v>
      </c>
      <c r="N211" s="1">
        <f>INT(COUNTA(N5:N200)/12)</f>
        <v>1</v>
      </c>
      <c r="O211" s="1">
        <f>INT(COUNTA(O5:O200)/12)</f>
        <v>2</v>
      </c>
      <c r="P211" s="1">
        <f>INT(COUNTA(P5:P200)/12)</f>
        <v>1</v>
      </c>
      <c r="Q211" s="1">
        <f>INT(COUNTA(Q5:Q200)/12)</f>
        <v>1</v>
      </c>
      <c r="R211" s="1">
        <f>INT(COUNTA(R5:R200)/12)</f>
        <v>1</v>
      </c>
      <c r="S211" s="1">
        <f>INT(COUNTA(S5:S200)/12)</f>
        <v>1</v>
      </c>
      <c r="T211" s="1">
        <f>INT(COUNTA(T5:T200)/12)</f>
        <v>1</v>
      </c>
      <c r="U211" s="1">
        <f>INT(COUNTA(U5:U200)/12)</f>
        <v>3</v>
      </c>
      <c r="V211" s="1">
        <f>INT(COUNTA(V5:V200)/12)</f>
        <v>1</v>
      </c>
      <c r="W211" s="1">
        <f>INT(COUNTA(W5:W200)/12)</f>
        <v>1</v>
      </c>
      <c r="X211" s="1">
        <f>INT(COUNTA(X5:X200)/12)</f>
        <v>3</v>
      </c>
      <c r="Z211" s="1">
        <f>INT(COUNTA(Z5:Z200)/6)</f>
        <v>1</v>
      </c>
      <c r="AA211" s="1">
        <f>INT(COUNTA(AA5:AA200)/6)</f>
        <v>3</v>
      </c>
      <c r="AB211" s="1">
        <f>INT(COUNTA(AB5:AB200)/6)</f>
        <v>1</v>
      </c>
      <c r="AC211" s="1">
        <f>INT(COUNTA(AC5:AC200)/6)</f>
        <v>1</v>
      </c>
      <c r="AD211" s="1">
        <f>INT(COUNTA(AD5:AD200)/6)</f>
        <v>2</v>
      </c>
      <c r="AE211" s="1">
        <f>INT(COUNTA(AE5:AE200)/6)</f>
        <v>1</v>
      </c>
      <c r="AF211" s="1">
        <f>INT(COUNTA(AF5:AF200)/6)</f>
        <v>1</v>
      </c>
      <c r="AG211" s="1">
        <f>INT(COUNTA(AG5:AG200)/6)</f>
        <v>5</v>
      </c>
      <c r="AH211" s="1">
        <f>INT(COUNTA(AH5:AH200)/6)</f>
        <v>1</v>
      </c>
      <c r="AI211" s="1">
        <f>INT(COUNTA(AI5:AI200)/6)</f>
        <v>1</v>
      </c>
      <c r="AJ211" s="1">
        <f>INT(COUNTA(AJ5:AJ200)/6)</f>
        <v>4</v>
      </c>
    </row>
    <row r="212" spans="1:36" ht="15" customHeight="1" x14ac:dyDescent="0.25">
      <c r="A212" s="36" t="s">
        <v>25</v>
      </c>
      <c r="B212">
        <f>COUNTIF(J:J,A212)</f>
        <v>38</v>
      </c>
    </row>
    <row r="213" spans="1:36" ht="15" customHeight="1" x14ac:dyDescent="0.25">
      <c r="B213" s="2">
        <f>SUM(B202:B212)</f>
        <v>184</v>
      </c>
    </row>
    <row r="214" spans="1:36" ht="15" customHeight="1" x14ac:dyDescent="0.25">
      <c r="A214" s="36" t="s">
        <v>151</v>
      </c>
      <c r="B214">
        <f>COUNTIF(J:J,A214)</f>
        <v>1</v>
      </c>
    </row>
    <row r="215" spans="1:36" ht="15" customHeight="1" x14ac:dyDescent="0.25">
      <c r="B215" s="2">
        <f>B213+B214</f>
        <v>185</v>
      </c>
    </row>
    <row r="220" spans="1:36" ht="15" customHeight="1" x14ac:dyDescent="0.25">
      <c r="G220" s="21"/>
    </row>
  </sheetData>
  <sortState xmlns:xlrd2="http://schemas.microsoft.com/office/spreadsheetml/2017/richdata2" ref="A5:AJ189">
    <sortCondition ref="A5:A189"/>
  </sortState>
  <phoneticPr fontId="0" type="noConversion"/>
  <conditionalFormatting sqref="E5:E199">
    <cfRule type="duplicateValues" dxfId="0" priority="31"/>
  </conditionalFormatting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Team</vt:lpstr>
      <vt:lpstr>Women</vt:lpstr>
      <vt:lpstr>Men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Paul Holgate</cp:lastModifiedBy>
  <cp:lastPrinted>2013-05-15T00:31:36Z</cp:lastPrinted>
  <dcterms:created xsi:type="dcterms:W3CDTF">2007-05-16T16:50:18Z</dcterms:created>
  <dcterms:modified xsi:type="dcterms:W3CDTF">2026-05-28T15:45:32Z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