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FVS\Files 1\FVS\MWL\2025\"/>
    </mc:Choice>
  </mc:AlternateContent>
  <xr:revisionPtr revIDLastSave="0" documentId="13_ncr:1_{3EF73E54-0C9F-424A-9467-67BE9B8AE08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eam" sheetId="3" r:id="rId1"/>
    <sheet name="Women" sheetId="1" r:id="rId2"/>
    <sheet name="Men" sheetId="2" r:id="rId3"/>
  </sheets>
  <definedNames>
    <definedName name="_xlnm._FilterDatabase" localSheetId="2" hidden="1">Men!$A$4:$L$387</definedName>
    <definedName name="_xlnm._FilterDatabase" localSheetId="1" hidden="1">Women!$AC$2:$AC$245</definedName>
    <definedName name="D2NON">Women!$D$255</definedName>
    <definedName name="D3NON">Women!$D$265</definedName>
    <definedName name="D3NONVET">Women!$E$265</definedName>
    <definedName name="_xlnm.Print_Area" localSheetId="2">Men!$A$2:$J$387</definedName>
    <definedName name="_xlnm.Print_Area" localSheetId="1">Women!$A$2:$L$245</definedName>
    <definedName name="_xlnm.Print_Titles" localSheetId="2">Men!$2:$4</definedName>
    <definedName name="_xlnm.Print_Titles" localSheetId="1">Women!$2:$4</definedName>
  </definedNames>
  <calcPr calcId="181029"/>
</workbook>
</file>

<file path=xl/calcChain.xml><?xml version="1.0" encoding="utf-8"?>
<calcChain xmlns="http://schemas.openxmlformats.org/spreadsheetml/2006/main">
  <c r="AU158" i="1" l="1"/>
  <c r="AU137" i="1"/>
  <c r="AU76" i="1"/>
  <c r="AT151" i="1"/>
  <c r="AT109" i="1"/>
  <c r="AT104" i="1"/>
  <c r="AT82" i="1"/>
  <c r="AT53" i="1"/>
  <c r="AT12" i="1"/>
  <c r="AS233" i="1"/>
  <c r="AS228" i="1"/>
  <c r="AS216" i="1"/>
  <c r="AS93" i="1"/>
  <c r="AS80" i="1"/>
  <c r="AS79" i="1"/>
  <c r="AS68" i="1"/>
  <c r="AS62" i="1"/>
  <c r="AQ118" i="1"/>
  <c r="AQ13" i="1"/>
  <c r="AP236" i="1"/>
  <c r="AP199" i="1"/>
  <c r="AP198" i="1"/>
  <c r="AP194" i="1"/>
  <c r="AP95" i="1"/>
  <c r="AP89" i="1"/>
  <c r="AP66" i="1"/>
  <c r="AP63" i="1"/>
  <c r="AP46" i="1"/>
  <c r="AP42" i="1"/>
  <c r="AP34" i="1"/>
  <c r="AP26" i="1"/>
  <c r="AP23" i="1"/>
  <c r="AO167" i="1"/>
  <c r="AO148" i="1"/>
  <c r="AO141" i="1"/>
  <c r="AO140" i="1"/>
  <c r="AO128" i="1"/>
  <c r="AO123" i="1"/>
  <c r="AO122" i="1"/>
  <c r="AO115" i="1"/>
  <c r="AO110" i="1"/>
  <c r="AO108" i="1"/>
  <c r="AO49" i="1"/>
  <c r="AO21" i="1"/>
  <c r="AN209" i="1"/>
  <c r="AN197" i="1"/>
  <c r="AN188" i="1"/>
  <c r="AN177" i="1"/>
  <c r="AN160" i="1"/>
  <c r="AN136" i="1"/>
  <c r="AM223" i="1"/>
  <c r="AM220" i="1"/>
  <c r="AM208" i="1"/>
  <c r="AM206" i="1"/>
  <c r="AM164" i="1"/>
  <c r="AM161" i="1"/>
  <c r="AM150" i="1"/>
  <c r="AM143" i="1"/>
  <c r="AM124" i="1"/>
  <c r="AM111" i="1"/>
  <c r="AM88" i="1"/>
  <c r="AM86" i="1"/>
  <c r="AM52" i="1"/>
  <c r="AM30" i="1"/>
  <c r="AA204" i="1"/>
  <c r="AA200" i="1"/>
  <c r="AA189" i="1"/>
  <c r="AA186" i="1"/>
  <c r="AA183" i="1"/>
  <c r="AA173" i="1"/>
  <c r="AA112" i="1"/>
  <c r="AA103" i="1"/>
  <c r="AA74" i="1"/>
  <c r="AA72" i="1"/>
  <c r="AA71" i="1"/>
  <c r="AA67" i="1"/>
  <c r="AA59" i="1"/>
  <c r="AA54" i="1"/>
  <c r="AA40" i="1"/>
  <c r="AA37" i="1"/>
  <c r="AA36" i="1"/>
  <c r="AA24" i="1"/>
  <c r="AA10" i="1"/>
  <c r="Z215" i="1"/>
  <c r="Z213" i="1"/>
  <c r="Z205" i="1"/>
  <c r="Z121" i="1"/>
  <c r="Z113" i="1"/>
  <c r="Z102" i="1"/>
  <c r="Z99" i="1"/>
  <c r="Z73" i="1"/>
  <c r="Z60" i="1"/>
  <c r="Z43" i="1"/>
  <c r="Y235" i="1"/>
  <c r="Y224" i="1"/>
  <c r="Y222" i="1"/>
  <c r="Y221" i="1"/>
  <c r="Y190" i="1"/>
  <c r="Y184" i="1"/>
  <c r="Y179" i="1"/>
  <c r="Y175" i="1"/>
  <c r="Y171" i="1"/>
  <c r="Y125" i="1"/>
  <c r="Y96" i="1"/>
  <c r="Y39" i="1"/>
  <c r="X192" i="1"/>
  <c r="X181" i="1"/>
  <c r="X165" i="1"/>
  <c r="X157" i="1"/>
  <c r="X146" i="1"/>
  <c r="X133" i="1"/>
  <c r="X98" i="1"/>
  <c r="X97" i="1"/>
  <c r="X70" i="1"/>
  <c r="X69" i="1"/>
  <c r="X64" i="1"/>
  <c r="X57" i="1"/>
  <c r="X55" i="1"/>
  <c r="X45" i="1"/>
  <c r="X44" i="1"/>
  <c r="X33" i="1"/>
  <c r="W225" i="1"/>
  <c r="W166" i="1"/>
  <c r="W163" i="1"/>
  <c r="W155" i="1"/>
  <c r="W138" i="1"/>
  <c r="W116" i="1"/>
  <c r="W84" i="1"/>
  <c r="W56" i="1"/>
  <c r="W29" i="1"/>
  <c r="V232" i="1"/>
  <c r="V231" i="1"/>
  <c r="V230" i="1"/>
  <c r="V229" i="1"/>
  <c r="V227" i="1"/>
  <c r="V226" i="1"/>
  <c r="V219" i="1"/>
  <c r="V217" i="1"/>
  <c r="V211" i="1"/>
  <c r="V191" i="1"/>
  <c r="V172" i="1"/>
  <c r="V162" i="1"/>
  <c r="V142" i="1"/>
  <c r="V135" i="1"/>
  <c r="V131" i="1"/>
  <c r="V126" i="1"/>
  <c r="V117" i="1"/>
  <c r="V92" i="1"/>
  <c r="V90" i="1"/>
  <c r="V35" i="1"/>
  <c r="V31" i="1"/>
  <c r="V18" i="1"/>
  <c r="U207" i="1"/>
  <c r="U202" i="1"/>
  <c r="U201" i="1"/>
  <c r="U196" i="1"/>
  <c r="U195" i="1"/>
  <c r="U193" i="1"/>
  <c r="U178" i="1"/>
  <c r="U168" i="1"/>
  <c r="U156" i="1"/>
  <c r="U145" i="1"/>
  <c r="U120" i="1"/>
  <c r="U100" i="1"/>
  <c r="U28" i="1"/>
  <c r="U27" i="1"/>
  <c r="U15" i="1"/>
  <c r="AI81" i="1"/>
  <c r="B262" i="1"/>
  <c r="AK158" i="1"/>
  <c r="AK137" i="1"/>
  <c r="AK85" i="1"/>
  <c r="AK76" i="1"/>
  <c r="AJ151" i="1"/>
  <c r="AJ109" i="1"/>
  <c r="AJ104" i="1"/>
  <c r="AJ82" i="1"/>
  <c r="AJ53" i="1"/>
  <c r="AJ12" i="1"/>
  <c r="AI233" i="1"/>
  <c r="AI228" i="1"/>
  <c r="AI216" i="1"/>
  <c r="AI144" i="1"/>
  <c r="AI139" i="1"/>
  <c r="AI127" i="1"/>
  <c r="AI93" i="1"/>
  <c r="AI80" i="1"/>
  <c r="AI79" i="1"/>
  <c r="AI68" i="1"/>
  <c r="AI62" i="1"/>
  <c r="AI50" i="1"/>
  <c r="AI41" i="1"/>
  <c r="AH9" i="1"/>
  <c r="AG118" i="1"/>
  <c r="AG105" i="1"/>
  <c r="AG13" i="1"/>
  <c r="AF236" i="1"/>
  <c r="AF199" i="1"/>
  <c r="AF198" i="1"/>
  <c r="AF194" i="1"/>
  <c r="AF95" i="1"/>
  <c r="AF89" i="1"/>
  <c r="AF66" i="1"/>
  <c r="AF63" i="1"/>
  <c r="AF46" i="1"/>
  <c r="AF42" i="1"/>
  <c r="AF34" i="1"/>
  <c r="AF26" i="1"/>
  <c r="AF23" i="1"/>
  <c r="AF17" i="1"/>
  <c r="AE212" i="1"/>
  <c r="AE167" i="1"/>
  <c r="AE159" i="1"/>
  <c r="AE148" i="1"/>
  <c r="AE141" i="1"/>
  <c r="AE140" i="1"/>
  <c r="AE128" i="1"/>
  <c r="AE123" i="1"/>
  <c r="AE122" i="1"/>
  <c r="AE115" i="1"/>
  <c r="AE110" i="1"/>
  <c r="AE108" i="1"/>
  <c r="AE83" i="1"/>
  <c r="AE65" i="1"/>
  <c r="AE49" i="1"/>
  <c r="AE21" i="1"/>
  <c r="AD210" i="1"/>
  <c r="AD209" i="1"/>
  <c r="AD197" i="1"/>
  <c r="AD188" i="1"/>
  <c r="AD177" i="1"/>
  <c r="AD160" i="1"/>
  <c r="AD136" i="1"/>
  <c r="AD75" i="1"/>
  <c r="AD20" i="1"/>
  <c r="AC223" i="1"/>
  <c r="AC220" i="1"/>
  <c r="AC208" i="1"/>
  <c r="AC206" i="1"/>
  <c r="AC164" i="1"/>
  <c r="AC161" i="1"/>
  <c r="AC150" i="1"/>
  <c r="AC143" i="1"/>
  <c r="AC134" i="1"/>
  <c r="AC124" i="1"/>
  <c r="AC111" i="1"/>
  <c r="AC88" i="1"/>
  <c r="AC86" i="1"/>
  <c r="AC58" i="1"/>
  <c r="AC52" i="1"/>
  <c r="AC47" i="1"/>
  <c r="AC30" i="1"/>
  <c r="S204" i="1"/>
  <c r="S200" i="1"/>
  <c r="S189" i="1"/>
  <c r="S186" i="1"/>
  <c r="S185" i="1"/>
  <c r="S183" i="1"/>
  <c r="S173" i="1"/>
  <c r="S130" i="1"/>
  <c r="S112" i="1"/>
  <c r="S103" i="1"/>
  <c r="S74" i="1"/>
  <c r="S72" i="1"/>
  <c r="S71" i="1"/>
  <c r="S67" i="1"/>
  <c r="S59" i="1"/>
  <c r="S54" i="1"/>
  <c r="S40" i="1"/>
  <c r="S37" i="1"/>
  <c r="S36" i="1"/>
  <c r="S24" i="1"/>
  <c r="S10" i="1"/>
  <c r="S5" i="1"/>
  <c r="R215" i="1"/>
  <c r="R213" i="1"/>
  <c r="R205" i="1"/>
  <c r="R121" i="1"/>
  <c r="R113" i="1"/>
  <c r="R102" i="1"/>
  <c r="R99" i="1"/>
  <c r="R73" i="1"/>
  <c r="R60" i="1"/>
  <c r="R43" i="1"/>
  <c r="R7" i="1"/>
  <c r="Q235" i="1"/>
  <c r="Q224" i="1"/>
  <c r="Q222" i="1"/>
  <c r="Q221" i="1"/>
  <c r="Q218" i="1"/>
  <c r="Q190" i="1"/>
  <c r="Q184" i="1"/>
  <c r="Q180" i="1"/>
  <c r="Q179" i="1"/>
  <c r="Q175" i="1"/>
  <c r="Q171" i="1"/>
  <c r="Q154" i="1"/>
  <c r="Q129" i="1"/>
  <c r="Q125" i="1"/>
  <c r="Q96" i="1"/>
  <c r="Q78" i="1"/>
  <c r="Q39" i="1"/>
  <c r="Q25" i="1"/>
  <c r="P237" i="1"/>
  <c r="P234" i="1"/>
  <c r="P192" i="1"/>
  <c r="P187" i="1"/>
  <c r="P181" i="1"/>
  <c r="P176" i="1"/>
  <c r="P170" i="1"/>
  <c r="P169" i="1"/>
  <c r="P165" i="1"/>
  <c r="P157" i="1"/>
  <c r="P152" i="1"/>
  <c r="P146" i="1"/>
  <c r="P133" i="1"/>
  <c r="P98" i="1"/>
  <c r="P97" i="1"/>
  <c r="P91" i="1"/>
  <c r="P70" i="1"/>
  <c r="P69" i="1"/>
  <c r="P64" i="1"/>
  <c r="P57" i="1"/>
  <c r="P55" i="1"/>
  <c r="P51" i="1"/>
  <c r="P45" i="1"/>
  <c r="P44" i="1"/>
  <c r="P38" i="1"/>
  <c r="P33" i="1"/>
  <c r="P22" i="1"/>
  <c r="P19" i="1"/>
  <c r="P8" i="1"/>
  <c r="P6" i="1"/>
  <c r="O225" i="1"/>
  <c r="O166" i="1"/>
  <c r="O163" i="1"/>
  <c r="O155" i="1"/>
  <c r="O153" i="1"/>
  <c r="O149" i="1"/>
  <c r="O138" i="1"/>
  <c r="O132" i="1"/>
  <c r="O116" i="1"/>
  <c r="O107" i="1"/>
  <c r="O84" i="1"/>
  <c r="O61" i="1"/>
  <c r="O56" i="1"/>
  <c r="O29" i="1"/>
  <c r="O14" i="1"/>
  <c r="N232" i="1"/>
  <c r="N231" i="1"/>
  <c r="N230" i="1"/>
  <c r="N229" i="1"/>
  <c r="N227" i="1"/>
  <c r="N226" i="1"/>
  <c r="N219" i="1"/>
  <c r="N217" i="1"/>
  <c r="N211" i="1"/>
  <c r="N191" i="1"/>
  <c r="N182" i="1"/>
  <c r="N174" i="1"/>
  <c r="N172" i="1"/>
  <c r="N162" i="1"/>
  <c r="N142" i="1"/>
  <c r="N135" i="1"/>
  <c r="N131" i="1"/>
  <c r="N126" i="1"/>
  <c r="N117" i="1"/>
  <c r="N114" i="1"/>
  <c r="N106" i="1"/>
  <c r="N101" i="1"/>
  <c r="N92" i="1"/>
  <c r="N90" i="1"/>
  <c r="N35" i="1"/>
  <c r="N31" i="1"/>
  <c r="N18" i="1"/>
  <c r="N16" i="1"/>
  <c r="M214" i="1"/>
  <c r="M207" i="1"/>
  <c r="M203" i="1"/>
  <c r="M202" i="1"/>
  <c r="M201" i="1"/>
  <c r="M196" i="1"/>
  <c r="M195" i="1"/>
  <c r="M193" i="1"/>
  <c r="M178" i="1"/>
  <c r="M168" i="1"/>
  <c r="M156" i="1"/>
  <c r="M147" i="1"/>
  <c r="M145" i="1"/>
  <c r="M120" i="1"/>
  <c r="M119" i="1"/>
  <c r="M100" i="1"/>
  <c r="M94" i="1"/>
  <c r="M87" i="1"/>
  <c r="M77" i="1"/>
  <c r="M48" i="1"/>
  <c r="M32" i="1"/>
  <c r="M28" i="1"/>
  <c r="M27" i="1"/>
  <c r="M15" i="1"/>
  <c r="M11" i="1"/>
  <c r="AQ382" i="2"/>
  <c r="AU374" i="2"/>
  <c r="AU353" i="2"/>
  <c r="AU314" i="2"/>
  <c r="AU241" i="2"/>
  <c r="AU239" i="2"/>
  <c r="AU238" i="2"/>
  <c r="AU144" i="2"/>
  <c r="AT364" i="2"/>
  <c r="AT343" i="2"/>
  <c r="AT334" i="2"/>
  <c r="AT297" i="2"/>
  <c r="AT259" i="2"/>
  <c r="AT215" i="2"/>
  <c r="AT156" i="2"/>
  <c r="AT132" i="2"/>
  <c r="AT124" i="2"/>
  <c r="AS344" i="2"/>
  <c r="AS333" i="2"/>
  <c r="AS327" i="2"/>
  <c r="AS283" i="2"/>
  <c r="AS281" i="2"/>
  <c r="AS249" i="2"/>
  <c r="AS243" i="2"/>
  <c r="AS226" i="2"/>
  <c r="AS224" i="2"/>
  <c r="AS188" i="2"/>
  <c r="AS176" i="2"/>
  <c r="AS173" i="2"/>
  <c r="AS138" i="2"/>
  <c r="AS101" i="2"/>
  <c r="AR375" i="2"/>
  <c r="AR303" i="2"/>
  <c r="AR141" i="2"/>
  <c r="AQ328" i="2"/>
  <c r="AQ234" i="2"/>
  <c r="AP315" i="2"/>
  <c r="AP269" i="2"/>
  <c r="AP264" i="2"/>
  <c r="AP261" i="2"/>
  <c r="AP236" i="2"/>
  <c r="AP202" i="2"/>
  <c r="AP182" i="2"/>
  <c r="AP175" i="2"/>
  <c r="AP143" i="2"/>
  <c r="AP50" i="2"/>
  <c r="AP47" i="2"/>
  <c r="AP24" i="2"/>
  <c r="AO361" i="2"/>
  <c r="AO345" i="2"/>
  <c r="AO310" i="2"/>
  <c r="AO292" i="2"/>
  <c r="AO289" i="2"/>
  <c r="AO286" i="2"/>
  <c r="AO265" i="2"/>
  <c r="AO263" i="2"/>
  <c r="AO250" i="2"/>
  <c r="AO196" i="2"/>
  <c r="AO165" i="2"/>
  <c r="AO152" i="2"/>
  <c r="AO149" i="2"/>
  <c r="AO148" i="2"/>
  <c r="AO74" i="2"/>
  <c r="AO58" i="2"/>
  <c r="AN337" i="2"/>
  <c r="AN335" i="2"/>
  <c r="AN331" i="2"/>
  <c r="AN317" i="2"/>
  <c r="AN309" i="2"/>
  <c r="AN270" i="2"/>
  <c r="AN235" i="2"/>
  <c r="AN227" i="2"/>
  <c r="AN223" i="2"/>
  <c r="AN195" i="2"/>
  <c r="AN123" i="2"/>
  <c r="AM358" i="2"/>
  <c r="AM325" i="2"/>
  <c r="AM316" i="2"/>
  <c r="AM301" i="2"/>
  <c r="AM290" i="2"/>
  <c r="AM272" i="2"/>
  <c r="AM253" i="2"/>
  <c r="AM231" i="2"/>
  <c r="AM230" i="2"/>
  <c r="AM216" i="2"/>
  <c r="AM168" i="2"/>
  <c r="AM163" i="2"/>
  <c r="AM160" i="2"/>
  <c r="AM155" i="2"/>
  <c r="AM125" i="2"/>
  <c r="AM112" i="2"/>
  <c r="AM88" i="2"/>
  <c r="AM61" i="2"/>
  <c r="AM42" i="2"/>
  <c r="AA348" i="2"/>
  <c r="AA346" i="2"/>
  <c r="AA246" i="2"/>
  <c r="AA237" i="2"/>
  <c r="AA208" i="2"/>
  <c r="AA183" i="2"/>
  <c r="AA162" i="2"/>
  <c r="AA133" i="2"/>
  <c r="AA127" i="2"/>
  <c r="AA118" i="2"/>
  <c r="AA114" i="2"/>
  <c r="AA82" i="2"/>
  <c r="AA70" i="2"/>
  <c r="AA49" i="2"/>
  <c r="AA38" i="2"/>
  <c r="AA21" i="2"/>
  <c r="AA20" i="2"/>
  <c r="AA16" i="2"/>
  <c r="AA14" i="2"/>
  <c r="AA12" i="2"/>
  <c r="Z370" i="2"/>
  <c r="Z362" i="2"/>
  <c r="Z356" i="2"/>
  <c r="Z342" i="2"/>
  <c r="Z330" i="2"/>
  <c r="Z312" i="2"/>
  <c r="Z311" i="2"/>
  <c r="Z300" i="2"/>
  <c r="Z294" i="2"/>
  <c r="Z245" i="2"/>
  <c r="Z232" i="2"/>
  <c r="Z186" i="2"/>
  <c r="Z169" i="2"/>
  <c r="Z116" i="2"/>
  <c r="Z73" i="2"/>
  <c r="Z27" i="2"/>
  <c r="Z23" i="2"/>
  <c r="Y373" i="2"/>
  <c r="Y367" i="2"/>
  <c r="Y366" i="2"/>
  <c r="Y365" i="2"/>
  <c r="Y355" i="2"/>
  <c r="Y352" i="2"/>
  <c r="Y347" i="2"/>
  <c r="Y341" i="2"/>
  <c r="Y326" i="2"/>
  <c r="Y299" i="2"/>
  <c r="Y293" i="2"/>
  <c r="Y291" i="2"/>
  <c r="Y257" i="2"/>
  <c r="Y256" i="2"/>
  <c r="Y247" i="2"/>
  <c r="Y219" i="2"/>
  <c r="Y217" i="2"/>
  <c r="Y214" i="2"/>
  <c r="Y194" i="2"/>
  <c r="Y190" i="2"/>
  <c r="Y181" i="2"/>
  <c r="Y154" i="2"/>
  <c r="Y109" i="2"/>
  <c r="X368" i="2"/>
  <c r="X354" i="2"/>
  <c r="X313" i="2"/>
  <c r="X304" i="2"/>
  <c r="X284" i="2"/>
  <c r="X278" i="2"/>
  <c r="X262" i="2"/>
  <c r="X258" i="2"/>
  <c r="X254" i="2"/>
  <c r="X244" i="2"/>
  <c r="X222" i="2"/>
  <c r="X209" i="2"/>
  <c r="X207" i="2"/>
  <c r="X178" i="2"/>
  <c r="X159" i="2"/>
  <c r="X150" i="2"/>
  <c r="X147" i="2"/>
  <c r="X140" i="2"/>
  <c r="X139" i="2"/>
  <c r="X128" i="2"/>
  <c r="X126" i="2"/>
  <c r="X122" i="2"/>
  <c r="X117" i="2"/>
  <c r="X113" i="2"/>
  <c r="X100" i="2"/>
  <c r="X78" i="2"/>
  <c r="X76" i="2"/>
  <c r="X71" i="2"/>
  <c r="X53" i="2"/>
  <c r="X46" i="2"/>
  <c r="X33" i="2"/>
  <c r="X30" i="2"/>
  <c r="W376" i="2"/>
  <c r="W319" i="2"/>
  <c r="W307" i="2"/>
  <c r="W285" i="2"/>
  <c r="W248" i="2"/>
  <c r="W199" i="2"/>
  <c r="W174" i="2"/>
  <c r="W115" i="2"/>
  <c r="W94" i="2"/>
  <c r="W57" i="2"/>
  <c r="W197" i="2"/>
  <c r="V372" i="2"/>
  <c r="V371" i="2"/>
  <c r="V359" i="2"/>
  <c r="V349" i="2"/>
  <c r="V340" i="2"/>
  <c r="V338" i="2"/>
  <c r="V324" i="2"/>
  <c r="V323" i="2"/>
  <c r="V296" i="2"/>
  <c r="V288" i="2"/>
  <c r="V287" i="2"/>
  <c r="V279" i="2"/>
  <c r="V275" i="2"/>
  <c r="V274" i="2"/>
  <c r="V255" i="2"/>
  <c r="V240" i="2"/>
  <c r="V213" i="2"/>
  <c r="V211" i="2"/>
  <c r="V201" i="2"/>
  <c r="V200" i="2"/>
  <c r="V198" i="2"/>
  <c r="V184" i="2"/>
  <c r="V180" i="2"/>
  <c r="V161" i="2"/>
  <c r="V158" i="2"/>
  <c r="V135" i="2"/>
  <c r="V105" i="2"/>
  <c r="V89" i="2"/>
  <c r="V72" i="2"/>
  <c r="V55" i="2"/>
  <c r="V52" i="2"/>
  <c r="V18" i="2"/>
  <c r="U322" i="2"/>
  <c r="U320" i="2"/>
  <c r="U308" i="2"/>
  <c r="U305" i="2"/>
  <c r="U302" i="2"/>
  <c r="U298" i="2"/>
  <c r="U276" i="2"/>
  <c r="U271" i="2"/>
  <c r="U252" i="2"/>
  <c r="U242" i="2"/>
  <c r="U233" i="2"/>
  <c r="U206" i="2"/>
  <c r="U204" i="2"/>
  <c r="U203" i="2"/>
  <c r="U187" i="2"/>
  <c r="U153" i="2"/>
  <c r="U142" i="2"/>
  <c r="U134" i="2"/>
  <c r="U131" i="2"/>
  <c r="U119" i="2"/>
  <c r="U103" i="2"/>
  <c r="U92" i="2"/>
  <c r="U77" i="2"/>
  <c r="U75" i="2"/>
  <c r="U62" i="2"/>
  <c r="U13" i="2"/>
  <c r="S348" i="2"/>
  <c r="S346" i="2"/>
  <c r="S246" i="2"/>
  <c r="S237" i="2"/>
  <c r="S208" i="2"/>
  <c r="S183" i="2"/>
  <c r="S177" i="2"/>
  <c r="S162" i="2"/>
  <c r="S146" i="2"/>
  <c r="S145" i="2"/>
  <c r="S133" i="2"/>
  <c r="S127" i="2"/>
  <c r="S118" i="2"/>
  <c r="S114" i="2"/>
  <c r="S104" i="2"/>
  <c r="S102" i="2"/>
  <c r="S82" i="2"/>
  <c r="S70" i="2"/>
  <c r="S59" i="2"/>
  <c r="S49" i="2"/>
  <c r="S45" i="2"/>
  <c r="S43" i="2"/>
  <c r="S40" i="2"/>
  <c r="S39" i="2"/>
  <c r="S38" i="2"/>
  <c r="S36" i="2"/>
  <c r="S28" i="2"/>
  <c r="S21" i="2"/>
  <c r="S20" i="2"/>
  <c r="S16" i="2"/>
  <c r="S14" i="2"/>
  <c r="S12" i="2"/>
  <c r="S10" i="2"/>
  <c r="S6" i="2"/>
  <c r="R370" i="2"/>
  <c r="R362" i="2"/>
  <c r="R356" i="2"/>
  <c r="R342" i="2"/>
  <c r="R330" i="2"/>
  <c r="R312" i="2"/>
  <c r="R311" i="2"/>
  <c r="R300" i="2"/>
  <c r="R294" i="2"/>
  <c r="R245" i="2"/>
  <c r="R232" i="2"/>
  <c r="R186" i="2"/>
  <c r="R169" i="2"/>
  <c r="R116" i="2"/>
  <c r="R73" i="2"/>
  <c r="R27" i="2"/>
  <c r="R23" i="2"/>
  <c r="R17" i="2"/>
  <c r="Q373" i="2"/>
  <c r="Q367" i="2"/>
  <c r="Q366" i="2"/>
  <c r="Q365" i="2"/>
  <c r="Q363" i="2"/>
  <c r="Q357" i="2"/>
  <c r="Q355" i="2"/>
  <c r="Q352" i="2"/>
  <c r="Q347" i="2"/>
  <c r="Q341" i="2"/>
  <c r="Q329" i="2"/>
  <c r="Q326" i="2"/>
  <c r="Q299" i="2"/>
  <c r="Q293" i="2"/>
  <c r="Q291" i="2"/>
  <c r="Q280" i="2"/>
  <c r="Q266" i="2"/>
  <c r="Q260" i="2"/>
  <c r="Q257" i="2"/>
  <c r="Q256" i="2"/>
  <c r="Q247" i="2"/>
  <c r="Q221" i="2"/>
  <c r="Q219" i="2"/>
  <c r="Q217" i="2"/>
  <c r="Q214" i="2"/>
  <c r="Q205" i="2"/>
  <c r="Q194" i="2"/>
  <c r="Q190" i="2"/>
  <c r="Q181" i="2"/>
  <c r="Q167" i="2"/>
  <c r="Q154" i="2"/>
  <c r="Q109" i="2"/>
  <c r="Q95" i="2"/>
  <c r="Q91" i="2"/>
  <c r="Q60" i="2"/>
  <c r="Q25" i="2"/>
  <c r="N372" i="2"/>
  <c r="N371" i="2"/>
  <c r="N359" i="2"/>
  <c r="N350" i="2"/>
  <c r="N349" i="2"/>
  <c r="N340" i="2"/>
  <c r="N338" i="2"/>
  <c r="N324" i="2"/>
  <c r="N323" i="2"/>
  <c r="N318" i="2"/>
  <c r="N296" i="2"/>
  <c r="N288" i="2"/>
  <c r="N287" i="2"/>
  <c r="N282" i="2"/>
  <c r="N279" i="2"/>
  <c r="N277" i="2"/>
  <c r="N275" i="2"/>
  <c r="N274" i="2"/>
  <c r="N255" i="2"/>
  <c r="N240" i="2"/>
  <c r="N229" i="2"/>
  <c r="N213" i="2"/>
  <c r="N211" i="2"/>
  <c r="N210" i="2"/>
  <c r="N201" i="2"/>
  <c r="N200" i="2"/>
  <c r="N198" i="2"/>
  <c r="N184" i="2"/>
  <c r="N180" i="2"/>
  <c r="N161" i="2"/>
  <c r="N158" i="2"/>
  <c r="N135" i="2"/>
  <c r="N105" i="2"/>
  <c r="N89" i="2"/>
  <c r="N85" i="2"/>
  <c r="N84" i="2"/>
  <c r="N72" i="2"/>
  <c r="N67" i="2"/>
  <c r="N66" i="2"/>
  <c r="N65" i="2"/>
  <c r="N63" i="2"/>
  <c r="N55" i="2"/>
  <c r="N52" i="2"/>
  <c r="N32" i="2"/>
  <c r="N18" i="2"/>
  <c r="N9" i="2"/>
  <c r="M336" i="2"/>
  <c r="M322" i="2"/>
  <c r="M320" i="2"/>
  <c r="M308" i="2"/>
  <c r="M305" i="2"/>
  <c r="M302" i="2"/>
  <c r="M298" i="2"/>
  <c r="M276" i="2"/>
  <c r="M271" i="2"/>
  <c r="M252" i="2"/>
  <c r="M242" i="2"/>
  <c r="M233" i="2"/>
  <c r="M206" i="2"/>
  <c r="M204" i="2"/>
  <c r="M203" i="2"/>
  <c r="M193" i="2"/>
  <c r="M187" i="2"/>
  <c r="M153" i="2"/>
  <c r="M142" i="2"/>
  <c r="M134" i="2"/>
  <c r="M131" i="2"/>
  <c r="M121" i="2"/>
  <c r="M119" i="2"/>
  <c r="M111" i="2"/>
  <c r="M103" i="2"/>
  <c r="M92" i="2"/>
  <c r="M90" i="2"/>
  <c r="M80" i="2"/>
  <c r="M77" i="2"/>
  <c r="M75" i="2"/>
  <c r="M62" i="2"/>
  <c r="M56" i="2"/>
  <c r="M31" i="2"/>
  <c r="M13" i="2"/>
  <c r="M11" i="2"/>
  <c r="P368" i="2"/>
  <c r="P354" i="2"/>
  <c r="P313" i="2"/>
  <c r="P304" i="2"/>
  <c r="P284" i="2"/>
  <c r="P278" i="2"/>
  <c r="P273" i="2"/>
  <c r="P268" i="2"/>
  <c r="P262" i="2"/>
  <c r="P258" i="2"/>
  <c r="P254" i="2"/>
  <c r="P244" i="2"/>
  <c r="P225" i="2"/>
  <c r="P222" i="2"/>
  <c r="P218" i="2"/>
  <c r="P209" i="2"/>
  <c r="P207" i="2"/>
  <c r="P191" i="2"/>
  <c r="P178" i="2"/>
  <c r="P159" i="2"/>
  <c r="P151" i="2"/>
  <c r="P150" i="2"/>
  <c r="P147" i="2"/>
  <c r="P140" i="2"/>
  <c r="P139" i="2"/>
  <c r="P128" i="2"/>
  <c r="P126" i="2"/>
  <c r="P122" i="2"/>
  <c r="P117" i="2"/>
  <c r="P113" i="2"/>
  <c r="P100" i="2"/>
  <c r="P97" i="2"/>
  <c r="P81" i="2"/>
  <c r="P79" i="2"/>
  <c r="P78" i="2"/>
  <c r="P76" i="2"/>
  <c r="P71" i="2"/>
  <c r="P53" i="2"/>
  <c r="P48" i="2"/>
  <c r="P46" i="2"/>
  <c r="P44" i="2"/>
  <c r="P35" i="2"/>
  <c r="P33" i="2"/>
  <c r="P30" i="2"/>
  <c r="P22" i="2"/>
  <c r="P8" i="2"/>
  <c r="O376" i="2"/>
  <c r="O321" i="2"/>
  <c r="O319" i="2"/>
  <c r="O307" i="2"/>
  <c r="O306" i="2"/>
  <c r="O285" i="2"/>
  <c r="O248" i="2"/>
  <c r="O212" i="2"/>
  <c r="O199" i="2"/>
  <c r="O189" i="2"/>
  <c r="O174" i="2"/>
  <c r="O171" i="2"/>
  <c r="O170" i="2"/>
  <c r="O115" i="2"/>
  <c r="O107" i="2"/>
  <c r="O94" i="2"/>
  <c r="O57" i="2"/>
  <c r="O7" i="2"/>
  <c r="AJ379" i="2"/>
  <c r="AH387" i="2"/>
  <c r="AG385" i="2"/>
  <c r="AK374" i="2"/>
  <c r="AK369" i="2"/>
  <c r="AK353" i="2"/>
  <c r="AK314" i="2"/>
  <c r="AK241" i="2"/>
  <c r="AK239" i="2"/>
  <c r="AK238" i="2"/>
  <c r="AK228" i="2"/>
  <c r="AK220" i="2"/>
  <c r="AK192" i="2"/>
  <c r="AK144" i="2"/>
  <c r="AK130" i="2"/>
  <c r="AK87" i="2"/>
  <c r="AK26" i="2"/>
  <c r="AJ364" i="2"/>
  <c r="AJ343" i="2"/>
  <c r="AJ339" i="2"/>
  <c r="AJ334" i="2"/>
  <c r="AJ297" i="2"/>
  <c r="AJ259" i="2"/>
  <c r="AJ215" i="2"/>
  <c r="AJ166" i="2"/>
  <c r="AJ156" i="2"/>
  <c r="AJ132" i="2"/>
  <c r="AJ124" i="2"/>
  <c r="AI377" i="2"/>
  <c r="AI351" i="2"/>
  <c r="AI344" i="2"/>
  <c r="AI333" i="2"/>
  <c r="AI327" i="2"/>
  <c r="AI283" i="2"/>
  <c r="AI281" i="2"/>
  <c r="AI251" i="2"/>
  <c r="AI249" i="2"/>
  <c r="AI243" i="2"/>
  <c r="AI226" i="2"/>
  <c r="AI224" i="2"/>
  <c r="AI197" i="2"/>
  <c r="AI188" i="2"/>
  <c r="AI185" i="2"/>
  <c r="AI176" i="2"/>
  <c r="AI173" i="2"/>
  <c r="AI164" i="2"/>
  <c r="AI157" i="2"/>
  <c r="AI138" i="2"/>
  <c r="AI137" i="2"/>
  <c r="AI136" i="2"/>
  <c r="AI110" i="2"/>
  <c r="AI101" i="2"/>
  <c r="AI98" i="2"/>
  <c r="AI86" i="2"/>
  <c r="AI83" i="2"/>
  <c r="AI41" i="2"/>
  <c r="AI34" i="2"/>
  <c r="AH375" i="2"/>
  <c r="AH303" i="2"/>
  <c r="AH141" i="2"/>
  <c r="AG328" i="2"/>
  <c r="AG295" i="2"/>
  <c r="AG267" i="2"/>
  <c r="AG234" i="2"/>
  <c r="AG64" i="2"/>
  <c r="AF332" i="2"/>
  <c r="AF315" i="2"/>
  <c r="AF269" i="2"/>
  <c r="AF264" i="2"/>
  <c r="AF261" i="2"/>
  <c r="AF236" i="2"/>
  <c r="AF202" i="2"/>
  <c r="AF182" i="2"/>
  <c r="AF175" i="2"/>
  <c r="AF172" i="2"/>
  <c r="AF143" i="2"/>
  <c r="AF50" i="2"/>
  <c r="AF47" i="2"/>
  <c r="AF29" i="2"/>
  <c r="AF24" i="2"/>
  <c r="AE361" i="2"/>
  <c r="AE360" i="2"/>
  <c r="AE345" i="2"/>
  <c r="AE310" i="2"/>
  <c r="AE292" i="2"/>
  <c r="AE289" i="2"/>
  <c r="AE286" i="2"/>
  <c r="AE265" i="2"/>
  <c r="AE263" i="2"/>
  <c r="AE250" i="2"/>
  <c r="AE196" i="2"/>
  <c r="AE179" i="2"/>
  <c r="AE165" i="2"/>
  <c r="AE152" i="2"/>
  <c r="AE149" i="2"/>
  <c r="AE148" i="2"/>
  <c r="AE129" i="2"/>
  <c r="AE120" i="2"/>
  <c r="AE106" i="2"/>
  <c r="AE99" i="2"/>
  <c r="AE93" i="2"/>
  <c r="AE74" i="2"/>
  <c r="AE58" i="2"/>
  <c r="AE54" i="2"/>
  <c r="AE51" i="2"/>
  <c r="AD337" i="2"/>
  <c r="AD335" i="2"/>
  <c r="AD331" i="2"/>
  <c r="AD317" i="2"/>
  <c r="AD309" i="2"/>
  <c r="AD270" i="2"/>
  <c r="AD235" i="2"/>
  <c r="AD227" i="2"/>
  <c r="AD223" i="2"/>
  <c r="AD195" i="2"/>
  <c r="AD123" i="2"/>
  <c r="AD108" i="2"/>
  <c r="AD15" i="2"/>
  <c r="AC358" i="2"/>
  <c r="AC325" i="2"/>
  <c r="AC316" i="2"/>
  <c r="AC301" i="2"/>
  <c r="AC290" i="2"/>
  <c r="AC272" i="2"/>
  <c r="AC253" i="2"/>
  <c r="AC231" i="2"/>
  <c r="AC230" i="2"/>
  <c r="AC216" i="2"/>
  <c r="AC168" i="2"/>
  <c r="AC163" i="2"/>
  <c r="AC160" i="2"/>
  <c r="AC155" i="2"/>
  <c r="AC125" i="2"/>
  <c r="AC112" i="2"/>
  <c r="AC96" i="2"/>
  <c r="AC88" i="2"/>
  <c r="AC69" i="2"/>
  <c r="AC68" i="2"/>
  <c r="AC61" i="2"/>
  <c r="AC42" i="2"/>
  <c r="AC37" i="2"/>
  <c r="AC19" i="2"/>
  <c r="AC5" i="2"/>
  <c r="Y28" i="3"/>
  <c r="Y29" i="3"/>
  <c r="Y27" i="3"/>
  <c r="Y25" i="3"/>
  <c r="Y26" i="3"/>
  <c r="Y24" i="3"/>
  <c r="Y23" i="3"/>
  <c r="Y22" i="3"/>
  <c r="Y21" i="3"/>
  <c r="AG384" i="2"/>
  <c r="AG383" i="2"/>
  <c r="AH244" i="1"/>
  <c r="AR381" i="2"/>
  <c r="AQ381" i="2"/>
  <c r="AR380" i="2"/>
  <c r="AQ380" i="2"/>
  <c r="AR379" i="2"/>
  <c r="AQ379" i="2"/>
  <c r="AG382" i="2"/>
  <c r="AG381" i="2"/>
  <c r="AG380" i="2"/>
  <c r="AG379" i="2"/>
  <c r="AH386" i="2"/>
  <c r="AH385" i="2"/>
  <c r="AH384" i="2"/>
  <c r="AH383" i="2"/>
  <c r="AH382" i="2"/>
  <c r="AH381" i="2"/>
  <c r="AH380" i="2"/>
  <c r="AH379" i="2"/>
  <c r="AB103" i="3"/>
  <c r="AB102" i="3"/>
  <c r="AU238" i="1"/>
  <c r="AR241" i="1"/>
  <c r="AR240" i="1"/>
  <c r="AR239" i="1"/>
  <c r="AQ239" i="1"/>
  <c r="AR238" i="1"/>
  <c r="AQ238" i="1"/>
  <c r="AK241" i="1"/>
  <c r="AK240" i="1"/>
  <c r="AK239" i="1"/>
  <c r="AK238" i="1"/>
  <c r="AJ239" i="1"/>
  <c r="AJ238" i="1"/>
  <c r="AH243" i="1"/>
  <c r="AH242" i="1"/>
  <c r="AG242" i="1"/>
  <c r="AH241" i="1"/>
  <c r="AG241" i="1"/>
  <c r="AH240" i="1"/>
  <c r="AG240" i="1"/>
  <c r="AH239" i="1"/>
  <c r="AG239" i="1"/>
  <c r="AH238" i="1"/>
  <c r="AG238" i="1"/>
  <c r="U102" i="3"/>
  <c r="U101" i="3"/>
  <c r="U99" i="3"/>
  <c r="AB100" i="3"/>
  <c r="AB99" i="3"/>
  <c r="U98" i="3"/>
  <c r="U96" i="3"/>
  <c r="AB93" i="3"/>
  <c r="U97" i="3"/>
  <c r="AB96" i="3"/>
  <c r="AB94" i="3"/>
  <c r="U94" i="3"/>
  <c r="AB95" i="3"/>
  <c r="U93" i="3"/>
  <c r="AB92" i="3"/>
  <c r="U92" i="3"/>
  <c r="F101" i="3"/>
  <c r="M75" i="3"/>
  <c r="F76" i="3"/>
  <c r="F75" i="3"/>
  <c r="F73" i="3"/>
  <c r="F71" i="3"/>
  <c r="F72" i="3"/>
  <c r="F70" i="3"/>
  <c r="B406" i="2" l="1"/>
  <c r="B405" i="2"/>
  <c r="B404" i="2"/>
  <c r="B403" i="2"/>
  <c r="B402" i="2"/>
  <c r="B401" i="2"/>
  <c r="B400" i="2"/>
  <c r="B399" i="2"/>
  <c r="B398" i="2"/>
  <c r="B396" i="2"/>
  <c r="B395" i="2"/>
  <c r="B394" i="2"/>
  <c r="B393" i="2"/>
  <c r="B392" i="2"/>
  <c r="B391" i="2"/>
  <c r="B390" i="2"/>
  <c r="AO390" i="2" l="1"/>
  <c r="V41" i="3" s="1"/>
  <c r="AO391" i="2"/>
  <c r="B397" i="2"/>
  <c r="D397" i="2" s="1"/>
  <c r="B407" i="2"/>
  <c r="D407" i="2" s="1"/>
  <c r="B264" i="1"/>
  <c r="B263" i="1"/>
  <c r="B261" i="1"/>
  <c r="B260" i="1"/>
  <c r="B259" i="1"/>
  <c r="B258" i="1"/>
  <c r="B257" i="1"/>
  <c r="B256" i="1"/>
  <c r="B254" i="1"/>
  <c r="B253" i="1"/>
  <c r="B252" i="1"/>
  <c r="B251" i="1"/>
  <c r="B250" i="1"/>
  <c r="B249" i="1"/>
  <c r="B248" i="1"/>
  <c r="B265" i="1" l="1"/>
  <c r="D265" i="1" s="1"/>
  <c r="B255" i="1"/>
  <c r="D255" i="1" s="1"/>
  <c r="AB77" i="3" l="1"/>
  <c r="AB70" i="3"/>
  <c r="AB78" i="3"/>
  <c r="AB72" i="3"/>
  <c r="AB71" i="3"/>
  <c r="AB76" i="3"/>
  <c r="AB69" i="3"/>
  <c r="AB74" i="3"/>
  <c r="AB73" i="3"/>
  <c r="U77" i="3"/>
  <c r="U71" i="3"/>
  <c r="U74" i="3"/>
  <c r="U69" i="3"/>
  <c r="U76" i="3"/>
  <c r="U75" i="3"/>
  <c r="U70" i="3"/>
  <c r="U72" i="3"/>
  <c r="U73" i="3"/>
  <c r="M94" i="3"/>
  <c r="M100" i="3"/>
  <c r="M99" i="3"/>
  <c r="M96" i="3"/>
  <c r="M92" i="3"/>
  <c r="M97" i="3"/>
  <c r="M93" i="3"/>
  <c r="F93" i="3"/>
  <c r="F95" i="3"/>
  <c r="F94" i="3"/>
  <c r="F92" i="3"/>
  <c r="F100" i="3"/>
  <c r="F97" i="3"/>
  <c r="M70" i="3"/>
  <c r="M69" i="3"/>
  <c r="M74" i="3"/>
  <c r="M71" i="3"/>
  <c r="M73" i="3"/>
  <c r="F69" i="3"/>
  <c r="M72" i="3"/>
  <c r="P66" i="3"/>
  <c r="J60" i="3"/>
  <c r="J58" i="3"/>
  <c r="J57" i="3"/>
  <c r="J61" i="3"/>
  <c r="J59" i="3"/>
  <c r="J28" i="3"/>
  <c r="J27" i="3"/>
  <c r="J25" i="3"/>
  <c r="J24" i="3"/>
  <c r="J23" i="3"/>
  <c r="J29" i="3"/>
  <c r="J26" i="3"/>
  <c r="P2" i="3"/>
  <c r="A3" i="1"/>
  <c r="A3" i="2"/>
  <c r="Y117" i="3" l="1"/>
  <c r="Y114" i="3"/>
  <c r="Y118" i="3"/>
  <c r="Y115" i="3"/>
  <c r="Y85" i="3"/>
  <c r="J86" i="3"/>
  <c r="J89" i="3"/>
  <c r="J116" i="3"/>
  <c r="Y111" i="3"/>
  <c r="J113" i="3"/>
  <c r="J118" i="3"/>
  <c r="Y82" i="3"/>
  <c r="J84" i="3"/>
  <c r="J117" i="3"/>
  <c r="Y87" i="3"/>
  <c r="Y88" i="3"/>
  <c r="Y112" i="3"/>
  <c r="J83" i="3"/>
  <c r="J87" i="3"/>
  <c r="Y81" i="3"/>
  <c r="Y116" i="3"/>
  <c r="J85" i="3"/>
  <c r="J112" i="3"/>
  <c r="Y89" i="3"/>
  <c r="Y110" i="3"/>
  <c r="J88" i="3"/>
  <c r="J115" i="3"/>
  <c r="Y84" i="3"/>
  <c r="Y113" i="3"/>
  <c r="Y86" i="3"/>
  <c r="J114" i="3"/>
  <c r="Y83" i="3"/>
  <c r="AN3" i="2" l="1"/>
  <c r="U3" i="2"/>
  <c r="AO3" i="2"/>
  <c r="AP3" i="2"/>
  <c r="AQ3" i="2"/>
  <c r="W3" i="2"/>
  <c r="AT3" i="2"/>
  <c r="AR3" i="2"/>
  <c r="AU3" i="2"/>
  <c r="Y3" i="2"/>
  <c r="AN4" i="2"/>
  <c r="U4" i="2"/>
  <c r="AO4" i="2"/>
  <c r="AP4" i="2"/>
  <c r="AQ4" i="2"/>
  <c r="W4" i="2"/>
  <c r="AT4" i="2"/>
  <c r="AR4" i="2"/>
  <c r="AU4" i="2"/>
  <c r="Y4" i="2"/>
  <c r="Y57" i="3"/>
  <c r="Y58" i="3"/>
  <c r="Y63" i="3"/>
  <c r="Y60" i="3"/>
  <c r="Y59" i="3"/>
  <c r="Y62" i="3"/>
  <c r="Y55" i="3"/>
  <c r="Y61" i="3"/>
  <c r="Y56" i="3"/>
  <c r="J63" i="3"/>
  <c r="J62" i="3"/>
  <c r="AO402" i="2"/>
  <c r="AE402" i="2"/>
  <c r="AE4" i="2"/>
  <c r="AE3" i="2"/>
  <c r="V34" i="3" l="1"/>
  <c r="V93" i="3" s="1"/>
  <c r="G39" i="3"/>
  <c r="V37" i="3"/>
  <c r="V97" i="3" s="1"/>
  <c r="V44" i="3"/>
  <c r="V101" i="3" s="1"/>
  <c r="V6" i="3"/>
  <c r="AC402" i="2"/>
  <c r="AC4" i="2"/>
  <c r="AC3" i="2"/>
  <c r="V70" i="3" l="1"/>
  <c r="G100" i="3"/>
  <c r="V5" i="3"/>
  <c r="U402" i="2"/>
  <c r="G35" i="3"/>
  <c r="G97" i="3" s="1"/>
  <c r="Y402" i="2"/>
  <c r="AU402" i="2"/>
  <c r="W402" i="2"/>
  <c r="AR402" i="2"/>
  <c r="AQ402" i="2"/>
  <c r="AP402" i="2"/>
  <c r="AN402" i="2"/>
  <c r="AT402" i="2"/>
  <c r="AA402" i="2"/>
  <c r="X402" i="2"/>
  <c r="AS402" i="2"/>
  <c r="AM402" i="2"/>
  <c r="V402" i="2"/>
  <c r="Z402" i="2"/>
  <c r="AK402" i="2"/>
  <c r="AH402" i="2"/>
  <c r="AG402" i="2"/>
  <c r="AF402" i="2"/>
  <c r="AD402" i="2"/>
  <c r="AJ402" i="2"/>
  <c r="AI402" i="2"/>
  <c r="V397" i="2"/>
  <c r="V396" i="2"/>
  <c r="AM391" i="2"/>
  <c r="AA390" i="2"/>
  <c r="AM390" i="2"/>
  <c r="AA391" i="2"/>
  <c r="AJ4" i="2"/>
  <c r="AJ3" i="2"/>
  <c r="V33" i="3"/>
  <c r="V94" i="3" s="1"/>
  <c r="AF4" i="2"/>
  <c r="V390" i="2"/>
  <c r="AD4" i="2"/>
  <c r="V39" i="3"/>
  <c r="V98" i="3" s="1"/>
  <c r="AI4" i="2"/>
  <c r="X390" i="2"/>
  <c r="AI3" i="2"/>
  <c r="V45" i="3"/>
  <c r="V102" i="3" s="1"/>
  <c r="X391" i="2"/>
  <c r="AF3" i="2"/>
  <c r="V394" i="2"/>
  <c r="V391" i="2"/>
  <c r="AG3" i="2"/>
  <c r="G43" i="3"/>
  <c r="G101" i="3" s="1"/>
  <c r="V393" i="2"/>
  <c r="AK3" i="2"/>
  <c r="AK4" i="2"/>
  <c r="AD3" i="2"/>
  <c r="AH3" i="2"/>
  <c r="AH4" i="2"/>
  <c r="AG4" i="2"/>
  <c r="V38" i="3"/>
  <c r="V99" i="3" s="1"/>
  <c r="V69" i="3" l="1"/>
  <c r="V10" i="3"/>
  <c r="V8" i="3"/>
  <c r="V13" i="3"/>
  <c r="V16" i="3"/>
  <c r="G38" i="3"/>
  <c r="V7" i="3"/>
  <c r="G49" i="3"/>
  <c r="G107" i="3" s="1"/>
  <c r="G42" i="3"/>
  <c r="V15" i="3"/>
  <c r="V9" i="3"/>
  <c r="G36" i="3"/>
  <c r="G46" i="3"/>
  <c r="G104" i="3" s="1"/>
  <c r="V36" i="3"/>
  <c r="V95" i="3" s="1"/>
  <c r="V76" i="3" l="1"/>
  <c r="V71" i="3"/>
  <c r="G98" i="3"/>
  <c r="V77" i="3"/>
  <c r="V72" i="3"/>
  <c r="V74" i="3"/>
  <c r="G96" i="3"/>
  <c r="V73" i="3"/>
  <c r="G99" i="3"/>
  <c r="V75" i="3"/>
  <c r="Y391" i="2" l="1"/>
  <c r="Y390" i="2"/>
  <c r="G48" i="3" l="1"/>
  <c r="G106" i="3" s="1"/>
  <c r="AC391" i="2"/>
  <c r="AC390" i="2"/>
  <c r="Z391" i="2"/>
  <c r="Z390" i="2"/>
  <c r="AM394" i="2"/>
  <c r="AM393" i="2"/>
  <c r="AA394" i="2"/>
  <c r="AA393" i="2"/>
  <c r="V43" i="3" l="1"/>
  <c r="V100" i="3" s="1"/>
  <c r="V12" i="3"/>
  <c r="G44" i="3"/>
  <c r="G105" i="3" s="1"/>
  <c r="G50" i="3"/>
  <c r="G103" i="3" l="1"/>
  <c r="AM3" i="2"/>
  <c r="AM4" i="2"/>
  <c r="Z3" i="2"/>
  <c r="V3" i="2"/>
  <c r="AS3" i="2"/>
  <c r="X3" i="2"/>
  <c r="AA3" i="2"/>
  <c r="Z4" i="2"/>
  <c r="V4" i="2"/>
  <c r="AS4" i="2"/>
  <c r="X4" i="2"/>
  <c r="AA4" i="2"/>
  <c r="U391" i="2"/>
  <c r="U390" i="2"/>
  <c r="G32" i="3" l="1"/>
  <c r="G92" i="3" s="1"/>
  <c r="V35" i="3"/>
  <c r="V96" i="3" s="1"/>
  <c r="G33" i="3"/>
  <c r="G34" i="3"/>
  <c r="G40" i="3"/>
  <c r="G102" i="3" s="1"/>
  <c r="V32" i="3"/>
  <c r="V92" i="3" s="1"/>
  <c r="G37" i="3"/>
  <c r="G94" i="3" l="1"/>
  <c r="G95" i="3"/>
  <c r="G93" i="3"/>
  <c r="M391" i="2" l="1"/>
  <c r="M4" i="2"/>
  <c r="M402" i="2"/>
  <c r="Q402" i="2"/>
  <c r="Q4" i="2"/>
  <c r="M3" i="2"/>
  <c r="G8" i="3" s="1"/>
  <c r="G73" i="3" s="1"/>
  <c r="N394" i="2"/>
  <c r="N391" i="2"/>
  <c r="N4" i="2"/>
  <c r="N402" i="2"/>
  <c r="R4" i="2"/>
  <c r="R402" i="2"/>
  <c r="O4" i="2"/>
  <c r="O402" i="2"/>
  <c r="N390" i="2"/>
  <c r="R3" i="2"/>
  <c r="G13" i="3" s="1"/>
  <c r="G72" i="3" s="1"/>
  <c r="Q3" i="2"/>
  <c r="O3" i="2"/>
  <c r="P402" i="2"/>
  <c r="P4" i="2"/>
  <c r="S390" i="2"/>
  <c r="S391" i="2"/>
  <c r="S402" i="2"/>
  <c r="S4" i="2"/>
  <c r="N3" i="2"/>
  <c r="G7" i="3" s="1"/>
  <c r="G70" i="3" s="1"/>
  <c r="S3" i="2"/>
  <c r="G5" i="3" s="1"/>
  <c r="G69" i="3" s="1"/>
  <c r="N393" i="2"/>
  <c r="M390" i="2"/>
  <c r="P3" i="2"/>
  <c r="G6" i="3" l="1"/>
  <c r="G71" i="3" s="1"/>
  <c r="G11" i="3"/>
  <c r="G75" i="3" s="1"/>
  <c r="G18" i="3"/>
  <c r="G79" i="3" s="1"/>
  <c r="G12" i="3"/>
  <c r="G76" i="3" s="1"/>
  <c r="G9" i="3"/>
  <c r="G74" i="3" s="1"/>
  <c r="G14" i="3"/>
  <c r="G77" i="3" s="1"/>
  <c r="G15" i="3"/>
  <c r="G78" i="3" s="1"/>
  <c r="Q391" i="2" l="1"/>
  <c r="Q390" i="2"/>
  <c r="G17" i="3"/>
  <c r="P394" i="2"/>
  <c r="P393" i="2"/>
  <c r="G16" i="3"/>
  <c r="P391" i="2"/>
  <c r="P390" i="2"/>
  <c r="G10" i="3"/>
  <c r="AS391" i="2"/>
  <c r="AS390" i="2"/>
  <c r="V42" i="3"/>
  <c r="Y394" i="2"/>
  <c r="Y393" i="2"/>
  <c r="G53" i="3"/>
  <c r="X397" i="2"/>
  <c r="X396" i="2"/>
  <c r="G45" i="3"/>
  <c r="X394" i="2"/>
  <c r="X393" i="2"/>
  <c r="G41" i="3"/>
  <c r="V400" i="2"/>
  <c r="V399" i="2"/>
  <c r="G54" i="3"/>
  <c r="U397" i="2"/>
  <c r="U396" i="2"/>
  <c r="G52" i="3"/>
  <c r="U394" i="2"/>
  <c r="U393" i="2"/>
  <c r="G47" i="3"/>
  <c r="AE391" i="2"/>
  <c r="AE390" i="2"/>
  <c r="V14" i="3"/>
  <c r="AI391" i="2"/>
  <c r="AI390" i="2"/>
  <c r="V11" i="3"/>
  <c r="X400" i="2"/>
  <c r="X399" i="2"/>
  <c r="G51" i="3" s="1"/>
  <c r="Q394" i="2"/>
  <c r="Q393" i="2"/>
  <c r="G19" i="3"/>
  <c r="AP391" i="2"/>
  <c r="AP390" i="2"/>
  <c r="V40" i="3"/>
  <c r="X252" i="1"/>
  <c r="X248" i="1"/>
  <c r="N37" i="3"/>
  <c r="N98" i="3"/>
  <c r="AP249" i="1"/>
  <c r="AP248" i="1"/>
  <c r="AC35" i="3"/>
  <c r="AC97" i="3"/>
  <c r="P248" i="1"/>
  <c r="N9" i="3"/>
  <c r="P249" i="1"/>
  <c r="AE4" i="1"/>
  <c r="AE260" i="1"/>
  <c r="AO4" i="1"/>
  <c r="AO260" i="1"/>
  <c r="W4" i="1"/>
  <c r="W260" i="1"/>
  <c r="AE3" i="1"/>
  <c r="AC8" i="3"/>
  <c r="Z24" i="3" s="1"/>
  <c r="AC72" i="3"/>
  <c r="Z84" i="3"/>
  <c r="Y4" i="1"/>
  <c r="Y260" i="1"/>
  <c r="AU4" i="1"/>
  <c r="AU260" i="1"/>
  <c r="AR4" i="1"/>
  <c r="AR260" i="1"/>
  <c r="AT4" i="1"/>
  <c r="AT260" i="1"/>
  <c r="AQ4" i="1"/>
  <c r="AQ260" i="1"/>
  <c r="AP4" i="1"/>
  <c r="AP260" i="1"/>
  <c r="U4" i="1"/>
  <c r="U260" i="1"/>
  <c r="AN4" i="1"/>
  <c r="AN260" i="1"/>
  <c r="AA249" i="1"/>
  <c r="V255" i="1"/>
  <c r="V252" i="1"/>
  <c r="V249" i="1"/>
  <c r="N252" i="1"/>
  <c r="N249" i="1"/>
  <c r="AA4" i="1"/>
  <c r="AA260" i="1"/>
  <c r="V4" i="1"/>
  <c r="V260" i="1"/>
  <c r="AS4" i="1"/>
  <c r="AS260" i="1"/>
  <c r="AM4" i="1"/>
  <c r="AM260" i="1"/>
  <c r="X4" i="1"/>
  <c r="X260" i="1"/>
  <c r="Z4" i="1"/>
  <c r="Z260" i="1"/>
  <c r="S4" i="1"/>
  <c r="S260" i="1"/>
  <c r="N4" i="1"/>
  <c r="N260" i="1"/>
  <c r="AI4" i="1"/>
  <c r="AI260" i="1"/>
  <c r="AC4" i="1"/>
  <c r="AC260" i="1"/>
  <c r="P4" i="1"/>
  <c r="P260" i="1"/>
  <c r="R4" i="1"/>
  <c r="R260" i="1"/>
  <c r="Q4" i="1"/>
  <c r="Q260" i="1"/>
  <c r="AK4" i="1"/>
  <c r="AK260" i="1"/>
  <c r="AJ4" i="1"/>
  <c r="AJ260" i="1"/>
  <c r="AF4" i="1"/>
  <c r="AF260" i="1"/>
  <c r="M4" i="1"/>
  <c r="M260" i="1"/>
  <c r="AD4" i="1"/>
  <c r="AD260" i="1"/>
  <c r="O4" i="1"/>
  <c r="O260" i="1"/>
  <c r="Z249" i="1"/>
  <c r="Y249" i="1"/>
  <c r="U249" i="1"/>
  <c r="AC249" i="1"/>
  <c r="AA252" i="1"/>
  <c r="AM252" i="1"/>
  <c r="AM249" i="1"/>
  <c r="U252" i="1"/>
  <c r="AM248" i="1"/>
  <c r="AC39" i="3"/>
  <c r="AC98" i="3"/>
  <c r="U251" i="1"/>
  <c r="N51" i="3"/>
  <c r="AA251" i="1"/>
  <c r="N40" i="3"/>
  <c r="N102" i="3"/>
  <c r="Y248" i="1"/>
  <c r="N50" i="3"/>
  <c r="N107" i="3" s="1"/>
  <c r="V251" i="1"/>
  <c r="N46" i="3"/>
  <c r="N105" i="3"/>
  <c r="U248" i="1"/>
  <c r="N45" i="3"/>
  <c r="N106" i="3"/>
  <c r="AM251" i="1"/>
  <c r="AC46" i="3"/>
  <c r="AC101" i="3"/>
  <c r="N251" i="1"/>
  <c r="N19" i="3"/>
  <c r="N77" i="3"/>
  <c r="Z248" i="1"/>
  <c r="N44" i="3"/>
  <c r="N103" i="3"/>
  <c r="N248" i="1"/>
  <c r="N15" i="3"/>
  <c r="N76" i="3"/>
  <c r="V254" i="1"/>
  <c r="N52" i="3"/>
  <c r="N108" i="3"/>
  <c r="AC248" i="1"/>
  <c r="AC12" i="3"/>
  <c r="AC75" i="3"/>
  <c r="V248" i="1"/>
  <c r="N42" i="3"/>
  <c r="N101" i="3"/>
  <c r="AA248" i="1"/>
  <c r="N36" i="3"/>
  <c r="N95" i="3"/>
  <c r="AP3" i="1"/>
  <c r="AC32" i="3"/>
  <c r="Z55" i="3" s="1"/>
  <c r="AC92" i="3"/>
  <c r="Z110" i="3"/>
  <c r="AR3" i="1"/>
  <c r="AC47" i="3"/>
  <c r="Z63" i="3" s="1"/>
  <c r="AC103" i="3"/>
  <c r="Z118" i="3"/>
  <c r="AQ3" i="1"/>
  <c r="AC42" i="3"/>
  <c r="Z62" i="3" s="1"/>
  <c r="AC102" i="3"/>
  <c r="Z117" i="3"/>
  <c r="AI3" i="1"/>
  <c r="AC6" i="3"/>
  <c r="Z22" i="3" s="1"/>
  <c r="AC70" i="3"/>
  <c r="Z81" i="3"/>
  <c r="AC3" i="1"/>
  <c r="AC7" i="3"/>
  <c r="Z21" i="3" s="1"/>
  <c r="AC71" i="3"/>
  <c r="Z82" i="3"/>
  <c r="AF3" i="1"/>
  <c r="AC5" i="3"/>
  <c r="Z23" i="3" s="1"/>
  <c r="AC69" i="3"/>
  <c r="Z83" i="3"/>
  <c r="AD3" i="1"/>
  <c r="AC10" i="3"/>
  <c r="Z25" i="3" s="1"/>
  <c r="AC74" i="3"/>
  <c r="Z85" i="3"/>
  <c r="AU3" i="1"/>
  <c r="AC41" i="3"/>
  <c r="Z60" i="3" s="1"/>
  <c r="AC100" i="3"/>
  <c r="Z115" i="3"/>
  <c r="AK3" i="1"/>
  <c r="AC13" i="3"/>
  <c r="Z26" i="3" s="1"/>
  <c r="AC76" i="3"/>
  <c r="Z86" i="3"/>
  <c r="AJ3" i="1"/>
  <c r="AC9" i="3"/>
  <c r="Z27" i="3" s="1"/>
  <c r="AC73" i="3"/>
  <c r="Z87" i="3"/>
  <c r="AN3" i="1"/>
  <c r="AC43" i="3"/>
  <c r="Z61" i="3" s="1"/>
  <c r="AC99" i="3"/>
  <c r="Z116" i="3"/>
  <c r="AT3" i="1"/>
  <c r="AC33" i="3"/>
  <c r="Z57" i="3" s="1"/>
  <c r="AC93" i="3"/>
  <c r="Z114" i="3"/>
  <c r="Y3" i="1"/>
  <c r="N41" i="3"/>
  <c r="N100" i="3" s="1"/>
  <c r="K118" i="3" s="1"/>
  <c r="K63" i="3"/>
  <c r="W3" i="1"/>
  <c r="N38" i="3"/>
  <c r="N99" i="3" s="1"/>
  <c r="K117" i="3" s="1"/>
  <c r="K62" i="3"/>
  <c r="U3" i="1"/>
  <c r="N33" i="3"/>
  <c r="K60" i="3" s="1"/>
  <c r="N96" i="3"/>
  <c r="K116" i="3"/>
  <c r="V3" i="1"/>
  <c r="N34" i="3"/>
  <c r="K59" i="3" s="1"/>
  <c r="N93" i="3"/>
  <c r="K113" i="3"/>
  <c r="AA3" i="1"/>
  <c r="N32" i="3"/>
  <c r="N92" i="3" s="1"/>
  <c r="K112" i="3" s="1"/>
  <c r="K57" i="3"/>
  <c r="X3" i="1"/>
  <c r="N35" i="3"/>
  <c r="K58" i="3" s="1"/>
  <c r="N94" i="3"/>
  <c r="K114" i="3"/>
  <c r="AM3" i="1"/>
  <c r="AC34" i="3"/>
  <c r="Z56" i="3" s="1"/>
  <c r="AC96" i="3"/>
  <c r="Z111" i="3"/>
  <c r="Z3" i="1"/>
  <c r="N39" i="3"/>
  <c r="K61" i="3" s="1"/>
  <c r="N97" i="3"/>
  <c r="K115" i="3"/>
  <c r="AS3" i="1"/>
  <c r="AC36" i="3"/>
  <c r="Z59" i="3" s="1"/>
  <c r="AC94" i="3"/>
  <c r="Z113" i="3"/>
  <c r="AO3" i="1"/>
  <c r="AC37" i="3"/>
  <c r="Z58" i="3" s="1"/>
  <c r="AC95" i="3"/>
  <c r="Z112" i="3"/>
  <c r="R3" i="1"/>
  <c r="N11" i="3"/>
  <c r="K29" i="3" s="1"/>
  <c r="N74" i="3"/>
  <c r="K87" i="3"/>
  <c r="N3" i="1"/>
  <c r="N8" i="3"/>
  <c r="K26" i="3" s="1"/>
  <c r="N71" i="3"/>
  <c r="K85" i="3"/>
  <c r="M3" i="1"/>
  <c r="N7" i="3"/>
  <c r="K25" i="3" s="1"/>
  <c r="N72" i="3"/>
  <c r="K86" i="3"/>
  <c r="S3" i="1"/>
  <c r="N6" i="3"/>
  <c r="K23" i="3" s="1"/>
  <c r="N70" i="3"/>
  <c r="K83" i="3"/>
  <c r="Q3" i="1"/>
  <c r="N13" i="3"/>
  <c r="N73" i="3" s="1"/>
  <c r="K88" i="3" s="1"/>
  <c r="K28" i="3"/>
  <c r="P3" i="1"/>
  <c r="N5" i="3"/>
  <c r="K24" i="3" s="1"/>
  <c r="N69" i="3"/>
  <c r="K84" i="3"/>
  <c r="O3" i="1"/>
  <c r="N10" i="3"/>
  <c r="N75" i="3" s="1"/>
  <c r="K89" i="3" s="1"/>
  <c r="K27" i="3"/>
  <c r="X251" i="1"/>
  <c r="N43" i="3"/>
  <c r="N104" i="3"/>
  <c r="X249" i="1"/>
  <c r="Y252" i="1"/>
  <c r="Y251" i="1"/>
  <c r="N53" i="3"/>
  <c r="N109" i="3"/>
  <c r="AG4" i="1"/>
  <c r="AG260" i="1"/>
  <c r="AH4" i="1"/>
  <c r="AH260" i="1"/>
  <c r="AG3" i="1"/>
  <c r="AC14" i="3"/>
  <c r="Z28" i="3" s="1"/>
  <c r="AC77" i="3"/>
  <c r="Z88" i="3"/>
  <c r="AH3" i="1"/>
  <c r="AC15" i="3"/>
  <c r="Z29" i="3" s="1"/>
  <c r="AC78" i="3"/>
  <c r="Z89" i="3"/>
  <c r="AE249" i="1"/>
  <c r="AE248" i="1"/>
  <c r="AC11" i="3"/>
  <c r="S249" i="1"/>
  <c r="S248" i="1"/>
  <c r="N12" i="3"/>
  <c r="Q249" i="1"/>
  <c r="Q248" i="1"/>
  <c r="N17" i="3"/>
  <c r="P252" i="1"/>
  <c r="P251" i="1"/>
  <c r="N16" i="3"/>
  <c r="M252" i="1"/>
  <c r="M251" i="1"/>
  <c r="N18" i="3"/>
  <c r="M249" i="1"/>
  <c r="M248" i="1"/>
  <c r="N14" i="3"/>
  <c r="AA255" i="1"/>
  <c r="AA254" i="1"/>
  <c r="N48" i="3"/>
  <c r="AO252" i="1"/>
  <c r="AO251" i="1"/>
  <c r="AC40" i="3"/>
  <c r="AO249" i="1"/>
  <c r="AO248" i="1"/>
  <c r="AC38" i="3"/>
  <c r="AS249" i="1"/>
  <c r="AS248" i="1"/>
  <c r="AC45" i="3"/>
  <c r="V258" i="1"/>
  <c r="V257" i="1"/>
  <c r="N54" i="3"/>
  <c r="W249" i="1"/>
  <c r="W248" i="1"/>
  <c r="N47" i="3"/>
  <c r="X255" i="1"/>
  <c r="X254" i="1"/>
  <c r="N49" i="3"/>
  <c r="AP252" i="1"/>
  <c r="AP251" i="1"/>
  <c r="AC44" i="3"/>
</calcChain>
</file>

<file path=xl/sharedStrings.xml><?xml version="1.0" encoding="utf-8"?>
<sst xmlns="http://schemas.openxmlformats.org/spreadsheetml/2006/main" count="3741" uniqueCount="918">
  <si>
    <t>Pos</t>
  </si>
  <si>
    <t>Vet</t>
  </si>
  <si>
    <t>No.</t>
  </si>
  <si>
    <t>Time</t>
  </si>
  <si>
    <t>Name</t>
  </si>
  <si>
    <t>Surname</t>
  </si>
  <si>
    <t>Cat.</t>
  </si>
  <si>
    <t>Club</t>
  </si>
  <si>
    <t>M/F</t>
  </si>
  <si>
    <t>MEN</t>
  </si>
  <si>
    <t>Score</t>
  </si>
  <si>
    <t>Points</t>
  </si>
  <si>
    <t>WOMEN</t>
  </si>
  <si>
    <t>Race</t>
  </si>
  <si>
    <t>B-TEAM</t>
  </si>
  <si>
    <t>C-TEAM</t>
  </si>
  <si>
    <t>D-TEAM</t>
  </si>
  <si>
    <t>E-TEAM</t>
  </si>
  <si>
    <t>BRX</t>
  </si>
  <si>
    <t>HPX</t>
  </si>
  <si>
    <t>BSRC</t>
  </si>
  <si>
    <t>EDM</t>
  </si>
  <si>
    <t>SNH</t>
  </si>
  <si>
    <t>HRC</t>
  </si>
  <si>
    <t>FRE</t>
  </si>
  <si>
    <t>HRP</t>
  </si>
  <si>
    <t>* indicates 2nd claim runner</t>
  </si>
  <si>
    <t>SS</t>
  </si>
  <si>
    <t>Div</t>
  </si>
  <si>
    <t>Cat</t>
  </si>
  <si>
    <t>B&amp;D</t>
  </si>
  <si>
    <t>ROY</t>
  </si>
  <si>
    <t>HRTC</t>
  </si>
  <si>
    <t>F</t>
  </si>
  <si>
    <t>M</t>
  </si>
  <si>
    <t>WJ</t>
  </si>
  <si>
    <t>EC</t>
  </si>
  <si>
    <t>OPEN</t>
  </si>
  <si>
    <t>VETS</t>
  </si>
  <si>
    <t>Hitchin Running Club</t>
  </si>
  <si>
    <t>Royston Runners</t>
  </si>
  <si>
    <t>Ware Joggers</t>
  </si>
  <si>
    <t>Barnet &amp; District AC</t>
  </si>
  <si>
    <t>Broxbourne Runners</t>
  </si>
  <si>
    <t>Bishop Stortford Running Club</t>
  </si>
  <si>
    <t>Enfield Chasers</t>
  </si>
  <si>
    <t>Edmonton Running Club</t>
  </si>
  <si>
    <t>Freedom Tri</t>
  </si>
  <si>
    <t>Harpenden Arrows</t>
  </si>
  <si>
    <t>Herts Phoenix AC</t>
  </si>
  <si>
    <t>Stevenage &amp; North Herts AC</t>
  </si>
  <si>
    <t>Stevenage Striders</t>
  </si>
  <si>
    <t>B&amp;D 'B'</t>
  </si>
  <si>
    <t>HRC 'B'</t>
  </si>
  <si>
    <t>ROY 'B'</t>
  </si>
  <si>
    <t>WJ 'B'</t>
  </si>
  <si>
    <t>OVERALL</t>
  </si>
  <si>
    <t>VET MEN</t>
  </si>
  <si>
    <t>VET WOMEN</t>
  </si>
  <si>
    <t>BSRC 'B'</t>
  </si>
  <si>
    <t>HRTC 'B'</t>
  </si>
  <si>
    <t>SS 'B'</t>
  </si>
  <si>
    <t>B&amp;D 'C'</t>
  </si>
  <si>
    <t>WJ 'C'</t>
  </si>
  <si>
    <t>WJ 'D'</t>
  </si>
  <si>
    <t>ROY 'C'</t>
  </si>
  <si>
    <t>ROY 'D'</t>
  </si>
  <si>
    <t>SS 'C'</t>
  </si>
  <si>
    <t>Harlow Run &amp; Tri Club</t>
  </si>
  <si>
    <t>BSRC 'C'</t>
  </si>
  <si>
    <t>BSRC 'D'</t>
  </si>
  <si>
    <t>FVS</t>
  </si>
  <si>
    <t>WAT</t>
  </si>
  <si>
    <t>2025 MID WEEK LEAGUE sponsored by</t>
  </si>
  <si>
    <t>Watford Joggers</t>
  </si>
  <si>
    <t>WAT 'B'</t>
  </si>
  <si>
    <t>FVS 'B'</t>
  </si>
  <si>
    <t>FVS 'C'</t>
  </si>
  <si>
    <t>FVS 'D'</t>
  </si>
  <si>
    <t>FVS 'E'</t>
  </si>
  <si>
    <t>Lucy</t>
  </si>
  <si>
    <t>Barnes</t>
  </si>
  <si>
    <t>S</t>
  </si>
  <si>
    <t>Fliss</t>
  </si>
  <si>
    <t>Tournant</t>
  </si>
  <si>
    <t>Zoe</t>
  </si>
  <si>
    <t>Hewitson</t>
  </si>
  <si>
    <t>Sydney</t>
  </si>
  <si>
    <t>Barfield</t>
  </si>
  <si>
    <t>Robyn</t>
  </si>
  <si>
    <t>Ella</t>
  </si>
  <si>
    <t>Wager</t>
  </si>
  <si>
    <t>Robinson</t>
  </si>
  <si>
    <t>Storm</t>
  </si>
  <si>
    <t>Moore</t>
  </si>
  <si>
    <t>Romy</t>
  </si>
  <si>
    <t>Remy</t>
  </si>
  <si>
    <t>Knowles</t>
  </si>
  <si>
    <t>Harriet</t>
  </si>
  <si>
    <t>Gemma</t>
  </si>
  <si>
    <t>O'Donnell</t>
  </si>
  <si>
    <t>Megan</t>
  </si>
  <si>
    <t>Sutton</t>
  </si>
  <si>
    <t>Jessica</t>
  </si>
  <si>
    <t>Clarke</t>
  </si>
  <si>
    <t>Kate</t>
  </si>
  <si>
    <t>Sophie</t>
  </si>
  <si>
    <t>Amy-Louise</t>
  </si>
  <si>
    <t>Ironmonger</t>
  </si>
  <si>
    <t>Olivia</t>
  </si>
  <si>
    <t>Evans</t>
  </si>
  <si>
    <t>Frances</t>
  </si>
  <si>
    <t>Stratton</t>
  </si>
  <si>
    <t>Helen</t>
  </si>
  <si>
    <t>V 45</t>
  </si>
  <si>
    <t>Kayleigh</t>
  </si>
  <si>
    <t>Williams</t>
  </si>
  <si>
    <t>V 35</t>
  </si>
  <si>
    <t>Barc</t>
  </si>
  <si>
    <t>Joanna</t>
  </si>
  <si>
    <t>Jurd</t>
  </si>
  <si>
    <t>Lacigova</t>
  </si>
  <si>
    <t>Lina</t>
  </si>
  <si>
    <t>Tzompova</t>
  </si>
  <si>
    <t>Cate</t>
  </si>
  <si>
    <t>Campany</t>
  </si>
  <si>
    <t>V 55</t>
  </si>
  <si>
    <t>Sandra</t>
  </si>
  <si>
    <t>Rust</t>
  </si>
  <si>
    <t>Carla</t>
  </si>
  <si>
    <t>Kay</t>
  </si>
  <si>
    <t>Taylor</t>
  </si>
  <si>
    <t>Marie</t>
  </si>
  <si>
    <t>Colucci</t>
  </si>
  <si>
    <t>Louise</t>
  </si>
  <si>
    <t>Burr</t>
  </si>
  <si>
    <t>Anthea</t>
  </si>
  <si>
    <t>Francis</t>
  </si>
  <si>
    <t>Isabel</t>
  </si>
  <si>
    <t>Marriage</t>
  </si>
  <si>
    <t>Michelle</t>
  </si>
  <si>
    <t>Cross</t>
  </si>
  <si>
    <t>Georgie</t>
  </si>
  <si>
    <t>Hooper</t>
  </si>
  <si>
    <t>White</t>
  </si>
  <si>
    <t>Felicity</t>
  </si>
  <si>
    <t xml:space="preserve">Millns </t>
  </si>
  <si>
    <t>Jennifer</t>
  </si>
  <si>
    <t>Burke</t>
  </si>
  <si>
    <t>Hyde</t>
  </si>
  <si>
    <t>Oliver</t>
  </si>
  <si>
    <t>Jo</t>
  </si>
  <si>
    <t>Cooksley</t>
  </si>
  <si>
    <t>Melanie</t>
  </si>
  <si>
    <t>Blackaby</t>
  </si>
  <si>
    <t>Chrissie</t>
  </si>
  <si>
    <t>Thomas</t>
  </si>
  <si>
    <t>Iwaschkin</t>
  </si>
  <si>
    <t>Hazel</t>
  </si>
  <si>
    <t>Smith</t>
  </si>
  <si>
    <t>Jayne</t>
  </si>
  <si>
    <t>Riddell</t>
  </si>
  <si>
    <t>V 65</t>
  </si>
  <si>
    <t>Pearcy</t>
  </si>
  <si>
    <t>Perry</t>
  </si>
  <si>
    <t>Elizabeth</t>
  </si>
  <si>
    <t>Roberts</t>
  </si>
  <si>
    <t>Peijie</t>
  </si>
  <si>
    <t>Zhu</t>
  </si>
  <si>
    <t>Pippa</t>
  </si>
  <si>
    <t>Nicolle</t>
  </si>
  <si>
    <t>Morgan</t>
  </si>
  <si>
    <t>Burrows</t>
  </si>
  <si>
    <t>Staunton</t>
  </si>
  <si>
    <t>Sleeth</t>
  </si>
  <si>
    <t>Patricia</t>
  </si>
  <si>
    <t>Poole</t>
  </si>
  <si>
    <t>Webber</t>
  </si>
  <si>
    <t>Linda</t>
  </si>
  <si>
    <t>George</t>
  </si>
  <si>
    <t>Hill</t>
  </si>
  <si>
    <t>Lynsay</t>
  </si>
  <si>
    <t>Laura</t>
  </si>
  <si>
    <t>Deborah</t>
  </si>
  <si>
    <t>Tracy</t>
  </si>
  <si>
    <t>Brennan</t>
  </si>
  <si>
    <t>Angie</t>
  </si>
  <si>
    <t>Hayes</t>
  </si>
  <si>
    <t>Claire</t>
  </si>
  <si>
    <t>Emmerson</t>
  </si>
  <si>
    <t>Judy</t>
  </si>
  <si>
    <t>King</t>
  </si>
  <si>
    <t>Fay</t>
  </si>
  <si>
    <t>Dodgen</t>
  </si>
  <si>
    <t>Anne</t>
  </si>
  <si>
    <t>Caroline</t>
  </si>
  <si>
    <t>Stephens</t>
  </si>
  <si>
    <t>Janet</t>
  </si>
  <si>
    <t>Howes</t>
  </si>
  <si>
    <t>V 75</t>
  </si>
  <si>
    <t>Sharon</t>
  </si>
  <si>
    <t>Crowley</t>
  </si>
  <si>
    <t>Denise</t>
  </si>
  <si>
    <t>Parker</t>
  </si>
  <si>
    <t>Victoria</t>
  </si>
  <si>
    <t>Cutler</t>
  </si>
  <si>
    <t>Liz</t>
  </si>
  <si>
    <t>Carvell</t>
  </si>
  <si>
    <t>Kelly</t>
  </si>
  <si>
    <t>Callie</t>
  </si>
  <si>
    <t>Chapman</t>
  </si>
  <si>
    <t>Esperanza</t>
  </si>
  <si>
    <t>Castro</t>
  </si>
  <si>
    <t>Sally</t>
  </si>
  <si>
    <t>Phillips</t>
  </si>
  <si>
    <t>Amanda</t>
  </si>
  <si>
    <t>Vickers</t>
  </si>
  <si>
    <t>Samantha</t>
  </si>
  <si>
    <t>Hannah</t>
  </si>
  <si>
    <t>Chris</t>
  </si>
  <si>
    <t>Paula</t>
  </si>
  <si>
    <t>Heyes</t>
  </si>
  <si>
    <t>Nicola</t>
  </si>
  <si>
    <t>Maddy</t>
  </si>
  <si>
    <t>Henderson</t>
  </si>
  <si>
    <t>Adams</t>
  </si>
  <si>
    <t xml:space="preserve">Ellie </t>
  </si>
  <si>
    <t>Pond</t>
  </si>
  <si>
    <t>Harrison</t>
  </si>
  <si>
    <t>Bethan</t>
  </si>
  <si>
    <t>Jones</t>
  </si>
  <si>
    <t>Caoímhe</t>
  </si>
  <si>
    <t>Agnew</t>
  </si>
  <si>
    <t>Yoana</t>
  </si>
  <si>
    <t>Rachovska</t>
  </si>
  <si>
    <t>Shayna</t>
  </si>
  <si>
    <t>Godin</t>
  </si>
  <si>
    <t>Montanna</t>
  </si>
  <si>
    <t>Bentley</t>
  </si>
  <si>
    <t>Rebecca</t>
  </si>
  <si>
    <t>Jess</t>
  </si>
  <si>
    <t>Mills</t>
  </si>
  <si>
    <t>Sian</t>
  </si>
  <si>
    <t>Vujasin</t>
  </si>
  <si>
    <t>Ellen</t>
  </si>
  <si>
    <t>Ilott</t>
  </si>
  <si>
    <t xml:space="preserve">Taylor </t>
  </si>
  <si>
    <t>Morris-Jones</t>
  </si>
  <si>
    <t>U 20</t>
  </si>
  <si>
    <t>Jaggard</t>
  </si>
  <si>
    <t>Rachel</t>
  </si>
  <si>
    <t>Dervish</t>
  </si>
  <si>
    <t>Marilyn</t>
  </si>
  <si>
    <t>Martin</t>
  </si>
  <si>
    <t>Katie</t>
  </si>
  <si>
    <t>Moey</t>
  </si>
  <si>
    <t>Johns</t>
  </si>
  <si>
    <t>Humphreys</t>
  </si>
  <si>
    <t>Aisling</t>
  </si>
  <si>
    <t>Patterson</t>
  </si>
  <si>
    <t>Loretta</t>
  </si>
  <si>
    <t>Blundell</t>
  </si>
  <si>
    <t>Rita</t>
  </si>
  <si>
    <t>Moran</t>
  </si>
  <si>
    <t>Jan</t>
  </si>
  <si>
    <t>Hazirci</t>
  </si>
  <si>
    <t>Hathaway</t>
  </si>
  <si>
    <t>Chloe</t>
  </si>
  <si>
    <t>Marshall</t>
  </si>
  <si>
    <t>Ward</t>
  </si>
  <si>
    <t>Halina</t>
  </si>
  <si>
    <t>Wojslaw-Cyprowska</t>
  </si>
  <si>
    <t xml:space="preserve">Siobhan </t>
  </si>
  <si>
    <t xml:space="preserve">Palmer </t>
  </si>
  <si>
    <t>Janie</t>
  </si>
  <si>
    <t>Morris</t>
  </si>
  <si>
    <t>Agnes</t>
  </si>
  <si>
    <t>Jacobs</t>
  </si>
  <si>
    <t>Green</t>
  </si>
  <si>
    <t>Kathy</t>
  </si>
  <si>
    <t>Dominy</t>
  </si>
  <si>
    <t>Stanton</t>
  </si>
  <si>
    <t>Becky</t>
  </si>
  <si>
    <t>Last</t>
  </si>
  <si>
    <t>Lynn</t>
  </si>
  <si>
    <t>Katka</t>
  </si>
  <si>
    <t xml:space="preserve">Laughton </t>
  </si>
  <si>
    <t>Catherine</t>
  </si>
  <si>
    <t>Bicharel</t>
  </si>
  <si>
    <t>Dworowski</t>
  </si>
  <si>
    <t>Vitoria</t>
  </si>
  <si>
    <t>Wilkinson</t>
  </si>
  <si>
    <t>Charlotte</t>
  </si>
  <si>
    <t>Gilligan</t>
  </si>
  <si>
    <t>Annie</t>
  </si>
  <si>
    <t>Quinn</t>
  </si>
  <si>
    <t>Ai-Seng</t>
  </si>
  <si>
    <t>Paul</t>
  </si>
  <si>
    <t>Alison</t>
  </si>
  <si>
    <t>Hope</t>
  </si>
  <si>
    <t>Price</t>
  </si>
  <si>
    <t>Margaret</t>
  </si>
  <si>
    <t>Watkinson</t>
  </si>
  <si>
    <t>Anneli</t>
  </si>
  <si>
    <t>Sydenham</t>
  </si>
  <si>
    <t>Emma</t>
  </si>
  <si>
    <t>Castle</t>
  </si>
  <si>
    <t>Brown</t>
  </si>
  <si>
    <t>Nikki</t>
  </si>
  <si>
    <t>Beswick</t>
  </si>
  <si>
    <t>Julie</t>
  </si>
  <si>
    <t>Clare</t>
  </si>
  <si>
    <t>Horner</t>
  </si>
  <si>
    <t>Wood</t>
  </si>
  <si>
    <t>Jeannette</t>
  </si>
  <si>
    <t>Westley</t>
  </si>
  <si>
    <t>Aaron</t>
  </si>
  <si>
    <t>Simon</t>
  </si>
  <si>
    <t>Fraser</t>
  </si>
  <si>
    <t>Liam</t>
  </si>
  <si>
    <t>Struwe</t>
  </si>
  <si>
    <t>Tom</t>
  </si>
  <si>
    <t>Combe</t>
  </si>
  <si>
    <t>Adrian</t>
  </si>
  <si>
    <t>Busolini</t>
  </si>
  <si>
    <t>William</t>
  </si>
  <si>
    <t>Matthew</t>
  </si>
  <si>
    <t>Cottiss</t>
  </si>
  <si>
    <t>Ian</t>
  </si>
  <si>
    <t>Perrins</t>
  </si>
  <si>
    <t>Nathan</t>
  </si>
  <si>
    <t>Kirley</t>
  </si>
  <si>
    <t>Alexander</t>
  </si>
  <si>
    <t>Chappell</t>
  </si>
  <si>
    <t>Butler</t>
  </si>
  <si>
    <t>Michael</t>
  </si>
  <si>
    <t>Charlie</t>
  </si>
  <si>
    <t>Fisher</t>
  </si>
  <si>
    <t>Andrew</t>
  </si>
  <si>
    <t>Joslin</t>
  </si>
  <si>
    <t>Mark</t>
  </si>
  <si>
    <t>Ford</t>
  </si>
  <si>
    <t>Dean</t>
  </si>
  <si>
    <t>Reilly</t>
  </si>
  <si>
    <t>Robin</t>
  </si>
  <si>
    <t>Palmer</t>
  </si>
  <si>
    <t>Jay</t>
  </si>
  <si>
    <t>Papa</t>
  </si>
  <si>
    <t>Holton</t>
  </si>
  <si>
    <t>Archie</t>
  </si>
  <si>
    <t>Gilbey</t>
  </si>
  <si>
    <t>Joe</t>
  </si>
  <si>
    <t>Perri</t>
  </si>
  <si>
    <t>Gentry</t>
  </si>
  <si>
    <t>Russell</t>
  </si>
  <si>
    <t>Cook</t>
  </si>
  <si>
    <t>Sam</t>
  </si>
  <si>
    <t>Clements</t>
  </si>
  <si>
    <t>James</t>
  </si>
  <si>
    <t>Luke</t>
  </si>
  <si>
    <t>Gooding-Williams</t>
  </si>
  <si>
    <t>Jack</t>
  </si>
  <si>
    <t>Hockley</t>
  </si>
  <si>
    <t>Cooke</t>
  </si>
  <si>
    <t>Melvin</t>
  </si>
  <si>
    <t>Auburn</t>
  </si>
  <si>
    <t>Ben</t>
  </si>
  <si>
    <t>Jamie</t>
  </si>
  <si>
    <t>Catton</t>
  </si>
  <si>
    <t>Lewis</t>
  </si>
  <si>
    <t>Kevyn</t>
  </si>
  <si>
    <t>Hopkins-Hall</t>
  </si>
  <si>
    <t>MacDonald</t>
  </si>
  <si>
    <t>Peter</t>
  </si>
  <si>
    <t>Danny</t>
  </si>
  <si>
    <t>Harwood</t>
  </si>
  <si>
    <t>Edwards</t>
  </si>
  <si>
    <t>Bradley</t>
  </si>
  <si>
    <t>Holmes</t>
  </si>
  <si>
    <t>V 40</t>
  </si>
  <si>
    <t>Kevin</t>
  </si>
  <si>
    <t>Sambridge</t>
  </si>
  <si>
    <t>V 50</t>
  </si>
  <si>
    <t>David</t>
  </si>
  <si>
    <t>O'Sullivan</t>
  </si>
  <si>
    <t>Timothy</t>
  </si>
  <si>
    <t>Brignall</t>
  </si>
  <si>
    <t>Ames</t>
  </si>
  <si>
    <t>Pas</t>
  </si>
  <si>
    <t>Blackwell</t>
  </si>
  <si>
    <t>Nick</t>
  </si>
  <si>
    <t>Axam</t>
  </si>
  <si>
    <t>Matt</t>
  </si>
  <si>
    <t>Ryan</t>
  </si>
  <si>
    <t>De Vooght-Johnson</t>
  </si>
  <si>
    <t>Makowski</t>
  </si>
  <si>
    <t>Tim</t>
  </si>
  <si>
    <t>Will</t>
  </si>
  <si>
    <t>Mike</t>
  </si>
  <si>
    <t>Robert</t>
  </si>
  <si>
    <t>Thorpe</t>
  </si>
  <si>
    <t>V 60</t>
  </si>
  <si>
    <t>McInerney</t>
  </si>
  <si>
    <t>Newton</t>
  </si>
  <si>
    <t>Graham</t>
  </si>
  <si>
    <t>Shelley</t>
  </si>
  <si>
    <t>Ross</t>
  </si>
  <si>
    <t>Gallagher</t>
  </si>
  <si>
    <t>Adam</t>
  </si>
  <si>
    <t>Watson</t>
  </si>
  <si>
    <t>Nicholas</t>
  </si>
  <si>
    <t>Fiducia</t>
  </si>
  <si>
    <t>Kirk</t>
  </si>
  <si>
    <t>Crudgington</t>
  </si>
  <si>
    <t>Sheffield</t>
  </si>
  <si>
    <t>Newman</t>
  </si>
  <si>
    <t>Richard</t>
  </si>
  <si>
    <t>Ralph</t>
  </si>
  <si>
    <t>Dadswell*</t>
  </si>
  <si>
    <t>Steve</t>
  </si>
  <si>
    <t>Davies</t>
  </si>
  <si>
    <t>Dry</t>
  </si>
  <si>
    <t>Ironside</t>
  </si>
  <si>
    <t>Higgs</t>
  </si>
  <si>
    <t>Toby</t>
  </si>
  <si>
    <t>Terrell</t>
  </si>
  <si>
    <t>Marc</t>
  </si>
  <si>
    <t>Witham</t>
  </si>
  <si>
    <t>Pete</t>
  </si>
  <si>
    <t>Gentle</t>
  </si>
  <si>
    <t>Biggs</t>
  </si>
  <si>
    <t xml:space="preserve">Richard </t>
  </si>
  <si>
    <t>Longley</t>
  </si>
  <si>
    <t>Terry</t>
  </si>
  <si>
    <t>Wong</t>
  </si>
  <si>
    <t>Stephen</t>
  </si>
  <si>
    <t>Argent</t>
  </si>
  <si>
    <t>Arran</t>
  </si>
  <si>
    <t>Heal</t>
  </si>
  <si>
    <t>Rowlands</t>
  </si>
  <si>
    <t>Ernesto</t>
  </si>
  <si>
    <t>Johnson</t>
  </si>
  <si>
    <t>Haynes</t>
  </si>
  <si>
    <t>Arnold</t>
  </si>
  <si>
    <t>Kelvin</t>
  </si>
  <si>
    <t>Southgate</t>
  </si>
  <si>
    <t>Jon</t>
  </si>
  <si>
    <t xml:space="preserve">Gregory </t>
  </si>
  <si>
    <t>Fade</t>
  </si>
  <si>
    <t>Gary</t>
  </si>
  <si>
    <t>Alan</t>
  </si>
  <si>
    <t>Andy</t>
  </si>
  <si>
    <t>Fryatt</t>
  </si>
  <si>
    <t>Tony</t>
  </si>
  <si>
    <t>Randfield</t>
  </si>
  <si>
    <t>Pattman</t>
  </si>
  <si>
    <t>Coaker</t>
  </si>
  <si>
    <t>Orton</t>
  </si>
  <si>
    <t>Pilbeam</t>
  </si>
  <si>
    <t>Boylan</t>
  </si>
  <si>
    <t>Steven</t>
  </si>
  <si>
    <t>Dennis</t>
  </si>
  <si>
    <t>Lee</t>
  </si>
  <si>
    <t>Christopher</t>
  </si>
  <si>
    <t>Carl</t>
  </si>
  <si>
    <t>Vincent</t>
  </si>
  <si>
    <t>Karl</t>
  </si>
  <si>
    <t>Sparks</t>
  </si>
  <si>
    <t>Richardson</t>
  </si>
  <si>
    <t>Geldard</t>
  </si>
  <si>
    <t>Jacob</t>
  </si>
  <si>
    <t>Keith</t>
  </si>
  <si>
    <t>Randall</t>
  </si>
  <si>
    <t>Haigh</t>
  </si>
  <si>
    <t>Craig</t>
  </si>
  <si>
    <t>Bacon</t>
  </si>
  <si>
    <t>Reeder</t>
  </si>
  <si>
    <t>Atkinson</t>
  </si>
  <si>
    <t>Neil</t>
  </si>
  <si>
    <t>McKinnon</t>
  </si>
  <si>
    <t>Hooker</t>
  </si>
  <si>
    <t>Stuart</t>
  </si>
  <si>
    <t>Ebsworth</t>
  </si>
  <si>
    <t>Dudley</t>
  </si>
  <si>
    <t>Howe</t>
  </si>
  <si>
    <t>Tutton</t>
  </si>
  <si>
    <t>Brian</t>
  </si>
  <si>
    <t>Sean</t>
  </si>
  <si>
    <t>Flynn</t>
  </si>
  <si>
    <t>Grant</t>
  </si>
  <si>
    <t>Alabaster</t>
  </si>
  <si>
    <t>Darren</t>
  </si>
  <si>
    <t>Eric</t>
  </si>
  <si>
    <t>Bethell</t>
  </si>
  <si>
    <t>Neal</t>
  </si>
  <si>
    <t>Groves</t>
  </si>
  <si>
    <t>Nitin</t>
  </si>
  <si>
    <t>Tank</t>
  </si>
  <si>
    <t xml:space="preserve">Mark </t>
  </si>
  <si>
    <t>John</t>
  </si>
  <si>
    <t>Tennant</t>
  </si>
  <si>
    <t>V 70</t>
  </si>
  <si>
    <t>Chirag</t>
  </si>
  <si>
    <t>Desai</t>
  </si>
  <si>
    <t>Clifford</t>
  </si>
  <si>
    <t>Joyce</t>
  </si>
  <si>
    <t>Clarence</t>
  </si>
  <si>
    <t>Shreeve</t>
  </si>
  <si>
    <t>Lawrence</t>
  </si>
  <si>
    <t>Clive</t>
  </si>
  <si>
    <t>Ken</t>
  </si>
  <si>
    <t>Isted</t>
  </si>
  <si>
    <t>Gray</t>
  </si>
  <si>
    <t>Phil</t>
  </si>
  <si>
    <t>Harry</t>
  </si>
  <si>
    <t>Woods</t>
  </si>
  <si>
    <t>Males</t>
  </si>
  <si>
    <t>Vicente</t>
  </si>
  <si>
    <t>Nehil</t>
  </si>
  <si>
    <t>Lavey-Khan</t>
  </si>
  <si>
    <t>Dewar</t>
  </si>
  <si>
    <t>Lloyd</t>
  </si>
  <si>
    <t>Hughes</t>
  </si>
  <si>
    <t>Daniel</t>
  </si>
  <si>
    <t>Owen</t>
  </si>
  <si>
    <t>Darral</t>
  </si>
  <si>
    <t>Amatruda</t>
  </si>
  <si>
    <t>Springall</t>
  </si>
  <si>
    <t>Rory</t>
  </si>
  <si>
    <t>Lambert</t>
  </si>
  <si>
    <t>O'Neill</t>
  </si>
  <si>
    <t>Dylan</t>
  </si>
  <si>
    <t>Rigby</t>
  </si>
  <si>
    <t>Malleson</t>
  </si>
  <si>
    <t>Skinner</t>
  </si>
  <si>
    <t>Kyle</t>
  </si>
  <si>
    <t>Scott</t>
  </si>
  <si>
    <t>Liddle</t>
  </si>
  <si>
    <t>Long</t>
  </si>
  <si>
    <t>Pickard</t>
  </si>
  <si>
    <t>Jonathan</t>
  </si>
  <si>
    <t>Murray</t>
  </si>
  <si>
    <t>Lund</t>
  </si>
  <si>
    <t>Akerman</t>
  </si>
  <si>
    <t>Alex</t>
  </si>
  <si>
    <t>Shuker</t>
  </si>
  <si>
    <t>Ilia</t>
  </si>
  <si>
    <t>Loubenski</t>
  </si>
  <si>
    <t xml:space="preserve">Calvin </t>
  </si>
  <si>
    <t>Wu</t>
  </si>
  <si>
    <t>Giancarlo</t>
  </si>
  <si>
    <t>Maccini</t>
  </si>
  <si>
    <t>Cox</t>
  </si>
  <si>
    <t>Chun</t>
  </si>
  <si>
    <t>Ng</t>
  </si>
  <si>
    <t>Pettit</t>
  </si>
  <si>
    <t>Branham</t>
  </si>
  <si>
    <t>Koloko</t>
  </si>
  <si>
    <t>Schilling</t>
  </si>
  <si>
    <t>Pattison</t>
  </si>
  <si>
    <t>Bernie</t>
  </si>
  <si>
    <t>Barnaby</t>
  </si>
  <si>
    <t>Muiris</t>
  </si>
  <si>
    <t>O'Connell</t>
  </si>
  <si>
    <t>Nutton</t>
  </si>
  <si>
    <t>Dave</t>
  </si>
  <si>
    <t>Baker</t>
  </si>
  <si>
    <t>Lallaway</t>
  </si>
  <si>
    <t>Carter</t>
  </si>
  <si>
    <t>Gibson</t>
  </si>
  <si>
    <t>Whipp</t>
  </si>
  <si>
    <t>Jerry</t>
  </si>
  <si>
    <t>Bryan</t>
  </si>
  <si>
    <t>Gareth</t>
  </si>
  <si>
    <t>Nigel</t>
  </si>
  <si>
    <t>Cavill</t>
  </si>
  <si>
    <t>Rob</t>
  </si>
  <si>
    <t>Connors</t>
  </si>
  <si>
    <t>Thornton</t>
  </si>
  <si>
    <t>Nicolas</t>
  </si>
  <si>
    <t>Sawkins</t>
  </si>
  <si>
    <t>Crawley</t>
  </si>
  <si>
    <t>Turner</t>
  </si>
  <si>
    <t>Dermot</t>
  </si>
  <si>
    <t>McHugh</t>
  </si>
  <si>
    <t>Bibaud</t>
  </si>
  <si>
    <t>Singleton</t>
  </si>
  <si>
    <t>Bullen</t>
  </si>
  <si>
    <t>Trevor</t>
  </si>
  <si>
    <t>Mason</t>
  </si>
  <si>
    <t>Hunt</t>
  </si>
  <si>
    <t>Wright</t>
  </si>
  <si>
    <t>Westcough</t>
  </si>
  <si>
    <t>Orr</t>
  </si>
  <si>
    <t>Laikin</t>
  </si>
  <si>
    <t>Nethaway</t>
  </si>
  <si>
    <t>Patrick</t>
  </si>
  <si>
    <t>Grattan</t>
  </si>
  <si>
    <t>Whitehead</t>
  </si>
  <si>
    <t>Naresh</t>
  </si>
  <si>
    <t>Trivedi</t>
  </si>
  <si>
    <t>Sanjay</t>
  </si>
  <si>
    <t>Gupta</t>
  </si>
  <si>
    <t>Duncan</t>
  </si>
  <si>
    <t>Godfrey</t>
  </si>
  <si>
    <t>Fuller</t>
  </si>
  <si>
    <t>Honnywill</t>
  </si>
  <si>
    <t>Bloom</t>
  </si>
  <si>
    <t>V 80</t>
  </si>
  <si>
    <t>Desmond</t>
  </si>
  <si>
    <t>Byrne</t>
  </si>
  <si>
    <t>Clark</t>
  </si>
  <si>
    <t>Reynolds</t>
  </si>
  <si>
    <t>Cude</t>
  </si>
  <si>
    <t>Hall</t>
  </si>
  <si>
    <t xml:space="preserve">Tim </t>
  </si>
  <si>
    <t>Pine</t>
  </si>
  <si>
    <t>Warwick</t>
  </si>
  <si>
    <t>Os</t>
  </si>
  <si>
    <t>Osman</t>
  </si>
  <si>
    <t>Philip</t>
  </si>
  <si>
    <t>Fairlands Valley Spartans</t>
  </si>
  <si>
    <t>Essex</t>
  </si>
  <si>
    <t>EDM 'B'</t>
  </si>
  <si>
    <t>ROY 'E'</t>
  </si>
  <si>
    <t>EC 'B'</t>
  </si>
  <si>
    <t>EDM 'C'</t>
  </si>
  <si>
    <t>CUMULATIVE POSITIONS AFTER 3 RACES</t>
  </si>
  <si>
    <t>RACE 4 - Royston 10k - Wednesday 25th June 2025</t>
  </si>
  <si>
    <t>FINAL POSITIONS AFTER 4 RACES</t>
  </si>
  <si>
    <t>Alicia</t>
  </si>
  <si>
    <t>Found</t>
  </si>
  <si>
    <t>Ciara</t>
  </si>
  <si>
    <t>Tanna</t>
  </si>
  <si>
    <t>Chamberlain</t>
  </si>
  <si>
    <t>Vicky</t>
  </si>
  <si>
    <t>Simpson</t>
  </si>
  <si>
    <t>Paulina</t>
  </si>
  <si>
    <t>Gambill</t>
  </si>
  <si>
    <t>Christina</t>
  </si>
  <si>
    <t>Tungatt</t>
  </si>
  <si>
    <t>Dora</t>
  </si>
  <si>
    <t>Scavello</t>
  </si>
  <si>
    <t>Elidh</t>
  </si>
  <si>
    <t>Malcolm</t>
  </si>
  <si>
    <t>Lauren</t>
  </si>
  <si>
    <t>Davison</t>
  </si>
  <si>
    <t>Marianne</t>
  </si>
  <si>
    <t>Mitchell</t>
  </si>
  <si>
    <t>Katrina</t>
  </si>
  <si>
    <t>Dobson</t>
  </si>
  <si>
    <t>Naomi</t>
  </si>
  <si>
    <t>Beach</t>
  </si>
  <si>
    <t>Grace</t>
  </si>
  <si>
    <t>Ruth</t>
  </si>
  <si>
    <t>MacLeod</t>
  </si>
  <si>
    <t>Kathryn</t>
  </si>
  <si>
    <t>Ellis</t>
  </si>
  <si>
    <t>Ozzy</t>
  </si>
  <si>
    <t>Soltysiak</t>
  </si>
  <si>
    <t>Teague</t>
  </si>
  <si>
    <t>Pamela</t>
  </si>
  <si>
    <t>Wilson</t>
  </si>
  <si>
    <t>Hawkins</t>
  </si>
  <si>
    <t xml:space="preserve">Jodie </t>
  </si>
  <si>
    <t>Kantas</t>
  </si>
  <si>
    <t>Eleanor</t>
  </si>
  <si>
    <t>Mason*</t>
  </si>
  <si>
    <t>Sheetal</t>
  </si>
  <si>
    <t>Burrard-Lucas</t>
  </si>
  <si>
    <t>Mitham</t>
  </si>
  <si>
    <t>Woodman</t>
  </si>
  <si>
    <t xml:space="preserve">Anita </t>
  </si>
  <si>
    <t xml:space="preserve">Weltz </t>
  </si>
  <si>
    <t>Dolan</t>
  </si>
  <si>
    <t>Butterworth</t>
  </si>
  <si>
    <t>Kemp</t>
  </si>
  <si>
    <t>Readitt</t>
  </si>
  <si>
    <t>Nation</t>
  </si>
  <si>
    <t>Celia</t>
  </si>
  <si>
    <t>Jeffreys</t>
  </si>
  <si>
    <t>Songour</t>
  </si>
  <si>
    <t>Clement</t>
  </si>
  <si>
    <t>Yuko</t>
  </si>
  <si>
    <t>Gordon</t>
  </si>
  <si>
    <t>Anna</t>
  </si>
  <si>
    <t>Mowbray</t>
  </si>
  <si>
    <t>Philippa</t>
  </si>
  <si>
    <t>Griffin</t>
  </si>
  <si>
    <t>Amy</t>
  </si>
  <si>
    <t>McGann</t>
  </si>
  <si>
    <t>Vooght</t>
  </si>
  <si>
    <t>Kerri</t>
  </si>
  <si>
    <t>Littlechild</t>
  </si>
  <si>
    <t>Nolan</t>
  </si>
  <si>
    <t>Hoa</t>
  </si>
  <si>
    <t>Makewell</t>
  </si>
  <si>
    <t>Mairi</t>
  </si>
  <si>
    <t>Newitt</t>
  </si>
  <si>
    <t>Poppy</t>
  </si>
  <si>
    <t>Norris</t>
  </si>
  <si>
    <t>Nicole</t>
  </si>
  <si>
    <t>Harris</t>
  </si>
  <si>
    <t>Wendy</t>
  </si>
  <si>
    <t>Melissa</t>
  </si>
  <si>
    <t>Tanti</t>
  </si>
  <si>
    <t>Suzanne</t>
  </si>
  <si>
    <t>Devooght-Johnson</t>
  </si>
  <si>
    <t>Bryden</t>
  </si>
  <si>
    <t>Ashman</t>
  </si>
  <si>
    <t>Annabelle</t>
  </si>
  <si>
    <t>Pegg</t>
  </si>
  <si>
    <t>Annabel</t>
  </si>
  <si>
    <t>Tomkins</t>
  </si>
  <si>
    <t>Aime</t>
  </si>
  <si>
    <t>Perrin</t>
  </si>
  <si>
    <t>Niki</t>
  </si>
  <si>
    <t>Champion</t>
  </si>
  <si>
    <t>Graves</t>
  </si>
  <si>
    <t>Manton</t>
  </si>
  <si>
    <t>Julia</t>
  </si>
  <si>
    <t>Middleton</t>
  </si>
  <si>
    <t>Isla</t>
  </si>
  <si>
    <t>Threlfall</t>
  </si>
  <si>
    <t>Caitlin</t>
  </si>
  <si>
    <t>Winchcombe</t>
  </si>
  <si>
    <t>Jeanette</t>
  </si>
  <si>
    <t>Vivienne</t>
  </si>
  <si>
    <t>Owusu-Ansah</t>
  </si>
  <si>
    <t>Deevianee</t>
  </si>
  <si>
    <t>Churchill</t>
  </si>
  <si>
    <t>Amelia</t>
  </si>
  <si>
    <t>Maureen</t>
  </si>
  <si>
    <t>Hurt</t>
  </si>
  <si>
    <t>Sophia</t>
  </si>
  <si>
    <t>Stylianou</t>
  </si>
  <si>
    <t>Jilly</t>
  </si>
  <si>
    <t>Rosamond</t>
  </si>
  <si>
    <t>De La Bertauche</t>
  </si>
  <si>
    <t>Wicks</t>
  </si>
  <si>
    <t>Harvey</t>
  </si>
  <si>
    <t>Emily</t>
  </si>
  <si>
    <t>Kinsella</t>
  </si>
  <si>
    <t>Sara</t>
  </si>
  <si>
    <t>Atkin</t>
  </si>
  <si>
    <t>Ann</t>
  </si>
  <si>
    <t>Garcia</t>
  </si>
  <si>
    <t>Ada</t>
  </si>
  <si>
    <t>Janusiene</t>
  </si>
  <si>
    <t>Penny</t>
  </si>
  <si>
    <t>Schenkel</t>
  </si>
  <si>
    <t>Karen</t>
  </si>
  <si>
    <t>Horn</t>
  </si>
  <si>
    <t>?</t>
  </si>
  <si>
    <t>Susie</t>
  </si>
  <si>
    <t>Dutoit</t>
  </si>
  <si>
    <t>Angelina</t>
  </si>
  <si>
    <t>Snook</t>
  </si>
  <si>
    <t>EC 'C'</t>
  </si>
  <si>
    <t>Lepretre*</t>
  </si>
  <si>
    <t>Waddington</t>
  </si>
  <si>
    <t>Lightfoot*</t>
  </si>
  <si>
    <t>Clarke*</t>
  </si>
  <si>
    <t>Spiller</t>
  </si>
  <si>
    <t>Hardy</t>
  </si>
  <si>
    <t>Watkins</t>
  </si>
  <si>
    <t>Mortimer</t>
  </si>
  <si>
    <t>Bass</t>
  </si>
  <si>
    <t>Kutner</t>
  </si>
  <si>
    <t>Breese</t>
  </si>
  <si>
    <t>Tait</t>
  </si>
  <si>
    <t>Diffey</t>
  </si>
  <si>
    <t>Steffan</t>
  </si>
  <si>
    <t>Derrick</t>
  </si>
  <si>
    <t>Craddock</t>
  </si>
  <si>
    <t>Gill</t>
  </si>
  <si>
    <t>Bull</t>
  </si>
  <si>
    <t>Henry</t>
  </si>
  <si>
    <t>Niall</t>
  </si>
  <si>
    <t>Holden</t>
  </si>
  <si>
    <t>Ndugu</t>
  </si>
  <si>
    <t xml:space="preserve">Daniel </t>
  </si>
  <si>
    <t>Pike</t>
  </si>
  <si>
    <t>Bateman</t>
  </si>
  <si>
    <t>Cole</t>
  </si>
  <si>
    <t>Cecil</t>
  </si>
  <si>
    <t>Fleming</t>
  </si>
  <si>
    <t>Clare-Paule</t>
  </si>
  <si>
    <t>Pitt</t>
  </si>
  <si>
    <t>Iain</t>
  </si>
  <si>
    <t>McMurray</t>
  </si>
  <si>
    <t>Mully</t>
  </si>
  <si>
    <t>Sawyer</t>
  </si>
  <si>
    <t>Longman</t>
  </si>
  <si>
    <t>Callum</t>
  </si>
  <si>
    <t>Hare</t>
  </si>
  <si>
    <t>Delve</t>
  </si>
  <si>
    <t>McHattie</t>
  </si>
  <si>
    <t>Dan</t>
  </si>
  <si>
    <t>Harris-Walker</t>
  </si>
  <si>
    <t>Hoefield</t>
  </si>
  <si>
    <t>Johnathan</t>
  </si>
  <si>
    <t>Eden</t>
  </si>
  <si>
    <t>Adey</t>
  </si>
  <si>
    <t>Scales</t>
  </si>
  <si>
    <t>Emile</t>
  </si>
  <si>
    <t>Gaultier</t>
  </si>
  <si>
    <t>Archer</t>
  </si>
  <si>
    <t>Pledger</t>
  </si>
  <si>
    <t>Mould</t>
  </si>
  <si>
    <t>Vanniasingham</t>
  </si>
  <si>
    <t>Drew</t>
  </si>
  <si>
    <t>Mella</t>
  </si>
  <si>
    <t>Alvarez</t>
  </si>
  <si>
    <t>Bradnam</t>
  </si>
  <si>
    <t>Jean-Luc</t>
  </si>
  <si>
    <t>Alexey</t>
  </si>
  <si>
    <t>Zherdev</t>
  </si>
  <si>
    <t>Anatole</t>
  </si>
  <si>
    <t>Ransom</t>
  </si>
  <si>
    <t>Kerry</t>
  </si>
  <si>
    <t>Flain</t>
  </si>
  <si>
    <t>Spicer</t>
  </si>
  <si>
    <t>Kylan</t>
  </si>
  <si>
    <t>Dominic</t>
  </si>
  <si>
    <t>Robbins</t>
  </si>
  <si>
    <t>Leger</t>
  </si>
  <si>
    <t>Cunningham</t>
  </si>
  <si>
    <t>Thomson</t>
  </si>
  <si>
    <t>Sunerton</t>
  </si>
  <si>
    <t>Liston-Smith</t>
  </si>
  <si>
    <t>Whiten</t>
  </si>
  <si>
    <t>Pickersgill</t>
  </si>
  <si>
    <t>Gavin</t>
  </si>
  <si>
    <t>Ivens</t>
  </si>
  <si>
    <t>Potter</t>
  </si>
  <si>
    <t>Gillespie</t>
  </si>
  <si>
    <t>Christian</t>
  </si>
  <si>
    <t>Allen</t>
  </si>
  <si>
    <t>Scofield</t>
  </si>
  <si>
    <t>Oswick</t>
  </si>
  <si>
    <t>Campbell</t>
  </si>
  <si>
    <t>Meadows</t>
  </si>
  <si>
    <t>Russ</t>
  </si>
  <si>
    <t>Andrews</t>
  </si>
  <si>
    <t>Currie</t>
  </si>
  <si>
    <t>Wallis</t>
  </si>
  <si>
    <t>Walker</t>
  </si>
  <si>
    <t>Jim</t>
  </si>
  <si>
    <t>Hart</t>
  </si>
  <si>
    <t>Chappel</t>
  </si>
  <si>
    <t>Koutsoudes</t>
  </si>
  <si>
    <t>Diez-Cowell</t>
  </si>
  <si>
    <t>Casey</t>
  </si>
  <si>
    <t>Small</t>
  </si>
  <si>
    <t>Dias</t>
  </si>
  <si>
    <t>Mead</t>
  </si>
  <si>
    <t>Sypula</t>
  </si>
  <si>
    <t>Morris Jones</t>
  </si>
  <si>
    <t>Kenison</t>
  </si>
  <si>
    <t>Impey</t>
  </si>
  <si>
    <t>Jordan</t>
  </si>
  <si>
    <t>Gow</t>
  </si>
  <si>
    <t>Cooper</t>
  </si>
  <si>
    <t>Harper</t>
  </si>
  <si>
    <t>Clem</t>
  </si>
  <si>
    <t>Marsh</t>
  </si>
  <si>
    <t>Ackerley</t>
  </si>
  <si>
    <t>Tucker</t>
  </si>
  <si>
    <t>Ricky</t>
  </si>
  <si>
    <t>Sharman</t>
  </si>
  <si>
    <t>Sutherland</t>
  </si>
  <si>
    <t xml:space="preserve">Michael </t>
  </si>
  <si>
    <t>Tillett</t>
  </si>
  <si>
    <t>Welsh</t>
  </si>
  <si>
    <t>Tinsley</t>
  </si>
  <si>
    <t>Cem</t>
  </si>
  <si>
    <t>Ucur</t>
  </si>
  <si>
    <t>Holgate</t>
  </si>
  <si>
    <t>Kleanthous</t>
  </si>
  <si>
    <t>Walters</t>
  </si>
  <si>
    <t>Bob</t>
  </si>
  <si>
    <t>Whitten</t>
  </si>
  <si>
    <t>Borgars</t>
  </si>
  <si>
    <t>Gleeson</t>
  </si>
  <si>
    <t>Louis</t>
  </si>
  <si>
    <t>Katy</t>
  </si>
  <si>
    <t>Woodward</t>
  </si>
  <si>
    <t>Tracey</t>
  </si>
  <si>
    <t>Donovan</t>
  </si>
  <si>
    <t>Hamilton</t>
  </si>
  <si>
    <t>Ridge</t>
  </si>
  <si>
    <t>Pluckrose</t>
  </si>
  <si>
    <t>Ellie</t>
  </si>
  <si>
    <t>Wiseman</t>
  </si>
  <si>
    <t>McKnight</t>
  </si>
  <si>
    <t>Joseph</t>
  </si>
  <si>
    <t>Wasnock</t>
  </si>
  <si>
    <t>Kedge</t>
  </si>
  <si>
    <t>Reeve</t>
  </si>
  <si>
    <t>Iwona</t>
  </si>
  <si>
    <t>Antolik</t>
  </si>
  <si>
    <t>Carole</t>
  </si>
  <si>
    <t>Sheldrick</t>
  </si>
  <si>
    <t>Masterson</t>
  </si>
  <si>
    <t>Read</t>
  </si>
  <si>
    <t>Pickering</t>
  </si>
  <si>
    <t>East</t>
  </si>
  <si>
    <t>McKenzie</t>
  </si>
  <si>
    <t>Morreale</t>
  </si>
  <si>
    <t>Nelms</t>
  </si>
  <si>
    <t>Kwaku</t>
  </si>
  <si>
    <t>Agyemang</t>
  </si>
  <si>
    <t>Ewan</t>
  </si>
  <si>
    <t>Callaghan</t>
  </si>
  <si>
    <t>Crocker</t>
  </si>
  <si>
    <t>Bibi</t>
  </si>
  <si>
    <t>DeLacey-Mould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</si>
</sst>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:ss"/>
    <numFmt numFmtId="165" formatCode="0.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2" borderId="0" xfId="0" applyFill="1"/>
    <xf numFmtId="3" fontId="0" fillId="0" borderId="0" xfId="0" applyNumberFormat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0" xfId="0" applyFont="1"/>
    <xf numFmtId="3" fontId="0" fillId="2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/>
    <xf numFmtId="3" fontId="0" fillId="6" borderId="0" xfId="0" applyNumberFormat="1" applyFill="1" applyAlignment="1">
      <alignment horizontal="center"/>
    </xf>
    <xf numFmtId="0" fontId="2" fillId="6" borderId="0" xfId="0" applyFont="1" applyFill="1"/>
    <xf numFmtId="0" fontId="2" fillId="0" borderId="0" xfId="0" quotePrefix="1" applyFont="1"/>
    <xf numFmtId="3" fontId="2" fillId="2" borderId="0" xfId="0" applyNumberFormat="1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0" fontId="2" fillId="0" borderId="5" xfId="0" applyFont="1" applyBorder="1" applyAlignment="1">
      <alignment horizontal="center"/>
    </xf>
    <xf numFmtId="0" fontId="1" fillId="6" borderId="0" xfId="0" applyFont="1" applyFill="1"/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0" fontId="2" fillId="0" borderId="7" xfId="0" applyFont="1" applyBorder="1"/>
    <xf numFmtId="164" fontId="4" fillId="0" borderId="0" xfId="0" applyNumberFormat="1" applyFont="1" applyAlignment="1">
      <alignment horizontal="center"/>
    </xf>
    <xf numFmtId="0" fontId="0" fillId="0" borderId="7" xfId="0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2" fillId="0" borderId="8" xfId="0" applyFont="1" applyBorder="1" applyAlignment="1">
      <alignment horizontal="center"/>
    </xf>
    <xf numFmtId="0" fontId="4" fillId="8" borderId="0" xfId="0" applyFont="1" applyFill="1" applyAlignment="1">
      <alignment horizontal="center"/>
    </xf>
    <xf numFmtId="3" fontId="1" fillId="6" borderId="0" xfId="0" applyNumberFormat="1" applyFont="1" applyFill="1" applyAlignment="1">
      <alignment horizontal="center"/>
    </xf>
    <xf numFmtId="3" fontId="2" fillId="6" borderId="0" xfId="0" applyNumberFormat="1" applyFont="1" applyFill="1" applyAlignment="1">
      <alignment horizontal="center"/>
    </xf>
    <xf numFmtId="0" fontId="4" fillId="9" borderId="0" xfId="0" applyFont="1" applyFill="1" applyAlignment="1">
      <alignment horizontal="center"/>
    </xf>
    <xf numFmtId="164" fontId="0" fillId="0" borderId="0" xfId="0" applyNumberFormat="1"/>
    <xf numFmtId="0" fontId="4" fillId="9" borderId="0" xfId="0" applyFont="1" applyFill="1"/>
    <xf numFmtId="46" fontId="0" fillId="0" borderId="0" xfId="0" applyNumberForma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4" fillId="5" borderId="0" xfId="0" applyFont="1" applyFill="1"/>
    <xf numFmtId="0" fontId="4" fillId="5" borderId="0" xfId="0" applyFont="1" applyFill="1" applyAlignment="1">
      <alignment horizontal="center"/>
    </xf>
    <xf numFmtId="0" fontId="0" fillId="5" borderId="0" xfId="0" applyFill="1"/>
    <xf numFmtId="0" fontId="0" fillId="10" borderId="0" xfId="0" applyFill="1"/>
    <xf numFmtId="0" fontId="0" fillId="0" borderId="8" xfId="0" applyBorder="1" applyAlignment="1">
      <alignment horizontal="center"/>
    </xf>
  </cellXfs>
  <cellStyles count="2">
    <cellStyle name="Normal" xfId="0" builtinId="0"/>
    <cellStyle name="Normal 3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1</xdr:rowOff>
    </xdr:from>
    <xdr:to>
      <xdr:col>13</xdr:col>
      <xdr:colOff>227479</xdr:colOff>
      <xdr:row>0</xdr:row>
      <xdr:rowOff>564777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BEEC8F11-5376-47C5-9DDD-ED7FA0C2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447" y="1"/>
          <a:ext cx="2800350" cy="564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24</xdr:col>
      <xdr:colOff>17930</xdr:colOff>
      <xdr:row>0</xdr:row>
      <xdr:rowOff>0</xdr:rowOff>
    </xdr:from>
    <xdr:ext cx="2800350" cy="627529"/>
    <xdr:pic>
      <xdr:nvPicPr>
        <xdr:cNvPr id="3" name="Picture 2" descr="Burnt Hare's logo">
          <a:extLst>
            <a:ext uri="{FF2B5EF4-FFF2-40B4-BE49-F238E27FC236}">
              <a16:creationId xmlns:a16="http://schemas.microsoft.com/office/drawing/2014/main" id="{0EE59BB7-DA74-4F14-A307-77B3A65B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4377" y="0"/>
          <a:ext cx="2800350" cy="627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46</xdr:col>
      <xdr:colOff>0</xdr:colOff>
      <xdr:row>0</xdr:row>
      <xdr:rowOff>0</xdr:rowOff>
    </xdr:from>
    <xdr:ext cx="2800350" cy="591671"/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F43A0DE3-FC07-4667-97EA-98015A3F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5388" y="0"/>
          <a:ext cx="2800350" cy="591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61</xdr:col>
      <xdr:colOff>0</xdr:colOff>
      <xdr:row>0</xdr:row>
      <xdr:rowOff>1</xdr:rowOff>
    </xdr:from>
    <xdr:ext cx="2800350" cy="654424"/>
    <xdr:pic>
      <xdr:nvPicPr>
        <xdr:cNvPr id="5" name="Picture 4" descr="Burnt Hare's logo">
          <a:extLst>
            <a:ext uri="{FF2B5EF4-FFF2-40B4-BE49-F238E27FC236}">
              <a16:creationId xmlns:a16="http://schemas.microsoft.com/office/drawing/2014/main" id="{2892C1EE-5451-405F-8602-8789CF907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57388" y="1"/>
          <a:ext cx="2800350" cy="6544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9526</xdr:colOff>
      <xdr:row>0</xdr:row>
      <xdr:rowOff>0</xdr:rowOff>
    </xdr:from>
    <xdr:to>
      <xdr:col>13</xdr:col>
      <xdr:colOff>285750</xdr:colOff>
      <xdr:row>0</xdr:row>
      <xdr:rowOff>619125</xdr:rowOff>
    </xdr:to>
    <xdr:pic>
      <xdr:nvPicPr>
        <xdr:cNvPr id="2" name="Picture 1" descr="Burnt Hare's logo">
          <a:extLst>
            <a:ext uri="{FF2B5EF4-FFF2-40B4-BE49-F238E27FC236}">
              <a16:creationId xmlns:a16="http://schemas.microsoft.com/office/drawing/2014/main" id="{8FBF57F0-2C24-406D-9146-5BD7CE99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6276" y="0"/>
          <a:ext cx="168592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323851</xdr:colOff>
      <xdr:row>0</xdr:row>
      <xdr:rowOff>0</xdr:rowOff>
    </xdr:from>
    <xdr:to>
      <xdr:col>14</xdr:col>
      <xdr:colOff>9525</xdr:colOff>
      <xdr:row>0</xdr:row>
      <xdr:rowOff>589280</xdr:rowOff>
    </xdr:to>
    <xdr:pic>
      <xdr:nvPicPr>
        <xdr:cNvPr id="4" name="Picture 3" descr="Burnt Hare's logo">
          <a:extLst>
            <a:ext uri="{FF2B5EF4-FFF2-40B4-BE49-F238E27FC236}">
              <a16:creationId xmlns:a16="http://schemas.microsoft.com/office/drawing/2014/main" id="{D4F9A0C8-99CC-46C7-9A2D-E6A18C8A9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6" y="0"/>
          <a:ext cx="1724024" cy="5892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119"/>
  <sheetViews>
    <sheetView tabSelected="1" zoomScale="70" zoomScaleNormal="70" workbookViewId="0"/>
  </sheetViews>
  <sheetFormatPr defaultRowHeight="13.2" x14ac:dyDescent="0.25"/>
  <cols>
    <col min="1" max="1" width="4.6640625" bestFit="1" customWidth="1"/>
    <col min="2" max="2" width="13.5546875" customWidth="1"/>
    <col min="4" max="4" width="2.6640625" customWidth="1"/>
    <col min="5" max="5" width="4.6640625" bestFit="1" customWidth="1"/>
    <col min="7" max="7" width="7" bestFit="1" customWidth="1"/>
    <col min="8" max="8" width="6.109375" customWidth="1"/>
    <col min="9" max="9" width="4.6640625" bestFit="1" customWidth="1"/>
    <col min="10" max="10" width="12.88671875" customWidth="1"/>
    <col min="11" max="11" width="7" bestFit="1" customWidth="1"/>
    <col min="12" max="12" width="8.6640625" customWidth="1"/>
    <col min="14" max="14" width="7" bestFit="1" customWidth="1"/>
    <col min="15" max="15" width="12.6640625" customWidth="1"/>
    <col min="16" max="16" width="4.6640625" bestFit="1" customWidth="1"/>
    <col min="17" max="17" width="13.5546875" customWidth="1"/>
    <col min="19" max="19" width="2.6640625" customWidth="1"/>
    <col min="20" max="20" width="4.6640625" bestFit="1" customWidth="1"/>
    <col min="22" max="22" width="10.77734375" customWidth="1"/>
    <col min="23" max="23" width="6.109375" customWidth="1"/>
    <col min="24" max="24" width="4.6640625" bestFit="1" customWidth="1"/>
    <col min="25" max="25" width="12.88671875" customWidth="1"/>
    <col min="26" max="26" width="7" bestFit="1" customWidth="1"/>
    <col min="27" max="27" width="8.6640625" customWidth="1"/>
    <col min="29" max="29" width="7" bestFit="1" customWidth="1"/>
    <col min="30" max="37" width="9.109375" customWidth="1"/>
    <col min="38" max="38" width="4.6640625" bestFit="1" customWidth="1"/>
    <col min="39" max="39" width="13.5546875" customWidth="1"/>
    <col min="41" max="41" width="2.6640625" customWidth="1"/>
    <col min="42" max="42" width="4.6640625" bestFit="1" customWidth="1"/>
    <col min="44" max="44" width="7" bestFit="1" customWidth="1"/>
    <col min="45" max="45" width="6.109375" customWidth="1"/>
    <col min="46" max="46" width="4.6640625" bestFit="1" customWidth="1"/>
    <col min="47" max="47" width="12.88671875" customWidth="1"/>
    <col min="48" max="48" width="7" bestFit="1" customWidth="1"/>
    <col min="49" max="49" width="8.6640625" customWidth="1"/>
    <col min="51" max="51" width="7" bestFit="1" customWidth="1"/>
    <col min="52" max="52" width="12.6640625" customWidth="1"/>
    <col min="53" max="53" width="4.6640625" bestFit="1" customWidth="1"/>
    <col min="54" max="54" width="13.5546875" customWidth="1"/>
    <col min="56" max="56" width="2.6640625" customWidth="1"/>
    <col min="57" max="57" width="4.6640625" bestFit="1" customWidth="1"/>
    <col min="59" max="59" width="10.77734375" customWidth="1"/>
    <col min="60" max="60" width="6.109375" customWidth="1"/>
    <col min="61" max="61" width="4.6640625" bestFit="1" customWidth="1"/>
    <col min="62" max="62" width="12.88671875" customWidth="1"/>
    <col min="63" max="63" width="7" bestFit="1" customWidth="1"/>
    <col min="64" max="64" width="8.6640625" customWidth="1"/>
    <col min="66" max="66" width="7" bestFit="1" customWidth="1"/>
  </cols>
  <sheetData>
    <row r="1" spans="1:66" ht="49.95" customHeight="1" x14ac:dyDescent="0.25">
      <c r="A1" s="52" t="s">
        <v>73</v>
      </c>
      <c r="B1" s="53"/>
      <c r="C1" s="53"/>
      <c r="D1" s="53"/>
      <c r="E1" s="53"/>
      <c r="F1" s="53"/>
      <c r="G1" s="53"/>
      <c r="H1" s="53"/>
      <c r="I1" s="53"/>
      <c r="J1" s="4"/>
      <c r="K1" s="4"/>
      <c r="P1" s="52" t="s">
        <v>73</v>
      </c>
      <c r="Q1" s="53"/>
      <c r="R1" s="53"/>
      <c r="S1" s="53"/>
      <c r="T1" s="53"/>
      <c r="U1" s="53"/>
      <c r="V1" s="53"/>
      <c r="W1" s="53"/>
      <c r="X1" s="53"/>
      <c r="Y1" s="4"/>
      <c r="Z1" s="4"/>
      <c r="AL1" s="52" t="s">
        <v>73</v>
      </c>
      <c r="AM1" s="53"/>
      <c r="AN1" s="53"/>
      <c r="AO1" s="53"/>
      <c r="AP1" s="53"/>
      <c r="AQ1" s="53"/>
      <c r="AR1" s="53"/>
      <c r="AS1" s="53"/>
      <c r="AT1" s="53"/>
      <c r="AU1" s="4"/>
      <c r="AV1" s="4"/>
      <c r="BA1" s="52" t="s">
        <v>73</v>
      </c>
      <c r="BB1" s="53"/>
      <c r="BC1" s="53"/>
      <c r="BD1" s="53"/>
      <c r="BE1" s="53"/>
      <c r="BF1" s="53"/>
      <c r="BG1" s="53"/>
      <c r="BH1" s="53"/>
      <c r="BI1" s="53"/>
      <c r="BJ1" s="4"/>
      <c r="BK1" s="4"/>
    </row>
    <row r="2" spans="1:66" x14ac:dyDescent="0.25">
      <c r="A2" s="4" t="s">
        <v>628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4"/>
      <c r="P2" s="4" t="str">
        <f>A2</f>
        <v>RACE 4 - Royston 10k - Wednesday 25th June 2025</v>
      </c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L2" s="4" t="s">
        <v>627</v>
      </c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54"/>
      <c r="BA2" s="4" t="s">
        <v>627</v>
      </c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</row>
    <row r="4" spans="1:66" s="2" customFormat="1" x14ac:dyDescent="0.25">
      <c r="A4" s="3" t="s">
        <v>0</v>
      </c>
      <c r="B4" s="2" t="s">
        <v>9</v>
      </c>
      <c r="F4" s="3" t="s">
        <v>11</v>
      </c>
      <c r="G4" s="3" t="s">
        <v>10</v>
      </c>
      <c r="I4" s="3" t="s">
        <v>0</v>
      </c>
      <c r="J4" s="2" t="s">
        <v>12</v>
      </c>
      <c r="M4" s="3" t="s">
        <v>11</v>
      </c>
      <c r="N4" s="3" t="s">
        <v>10</v>
      </c>
      <c r="P4" s="3" t="s">
        <v>0</v>
      </c>
      <c r="Q4" s="2" t="s">
        <v>9</v>
      </c>
      <c r="U4" s="3" t="s">
        <v>11</v>
      </c>
      <c r="V4" s="3" t="s">
        <v>10</v>
      </c>
      <c r="X4" s="3" t="s">
        <v>0</v>
      </c>
      <c r="Y4" s="2" t="s">
        <v>12</v>
      </c>
      <c r="AB4" s="3" t="s">
        <v>11</v>
      </c>
      <c r="AC4" s="3" t="s">
        <v>10</v>
      </c>
      <c r="AE4"/>
      <c r="AF4"/>
      <c r="AG4"/>
      <c r="AH4"/>
      <c r="AI4"/>
      <c r="AJ4"/>
      <c r="AK4"/>
      <c r="AL4" s="3" t="s">
        <v>0</v>
      </c>
      <c r="AM4" s="2" t="s">
        <v>9</v>
      </c>
      <c r="AQ4" s="3" t="s">
        <v>11</v>
      </c>
      <c r="AR4" s="3" t="s">
        <v>10</v>
      </c>
      <c r="AT4" s="3" t="s">
        <v>0</v>
      </c>
      <c r="AU4" s="2" t="s">
        <v>12</v>
      </c>
      <c r="AX4" s="3" t="s">
        <v>11</v>
      </c>
      <c r="AY4" s="3" t="s">
        <v>10</v>
      </c>
      <c r="BA4" s="3" t="s">
        <v>0</v>
      </c>
      <c r="BB4" s="2" t="s">
        <v>9</v>
      </c>
      <c r="BF4" s="3" t="s">
        <v>11</v>
      </c>
      <c r="BG4" s="3" t="s">
        <v>10</v>
      </c>
      <c r="BI4" s="3" t="s">
        <v>0</v>
      </c>
      <c r="BJ4" s="2" t="s">
        <v>12</v>
      </c>
      <c r="BM4" s="3" t="s">
        <v>11</v>
      </c>
      <c r="BN4" s="3" t="s">
        <v>10</v>
      </c>
    </row>
    <row r="5" spans="1:66" s="2" customFormat="1" x14ac:dyDescent="0.25">
      <c r="A5" s="3">
        <v>1</v>
      </c>
      <c r="B5" s="7" t="s">
        <v>41</v>
      </c>
      <c r="C5" s="7"/>
      <c r="D5" s="7"/>
      <c r="E5" s="7"/>
      <c r="F5" s="5">
        <v>7</v>
      </c>
      <c r="G5" s="33">
        <f>Men!$S$3</f>
        <v>184</v>
      </c>
      <c r="I5" s="3">
        <v>1</v>
      </c>
      <c r="J5" s="7" t="s">
        <v>40</v>
      </c>
      <c r="K5" s="7"/>
      <c r="L5" s="7"/>
      <c r="M5" s="5">
        <v>7</v>
      </c>
      <c r="N5" s="33">
        <f>Women!$P$3</f>
        <v>130</v>
      </c>
      <c r="P5" s="3">
        <v>1</v>
      </c>
      <c r="Q5" s="7" t="s">
        <v>42</v>
      </c>
      <c r="R5" s="7"/>
      <c r="S5" s="7"/>
      <c r="T5" s="7"/>
      <c r="U5" s="5">
        <v>9</v>
      </c>
      <c r="V5" s="33">
        <f>Men!$AC$3</f>
        <v>245</v>
      </c>
      <c r="X5" s="3">
        <v>1</v>
      </c>
      <c r="Y5" s="7" t="s">
        <v>46</v>
      </c>
      <c r="Z5" s="7"/>
      <c r="AA5" s="7"/>
      <c r="AB5" s="5">
        <v>9</v>
      </c>
      <c r="AC5" s="33">
        <f>Women!$AF$3</f>
        <v>98</v>
      </c>
      <c r="AE5"/>
      <c r="AF5"/>
      <c r="AG5"/>
      <c r="AH5"/>
      <c r="AI5"/>
      <c r="AJ5"/>
      <c r="AK5"/>
      <c r="AL5" s="3">
        <v>1</v>
      </c>
      <c r="AM5" s="7" t="s">
        <v>41</v>
      </c>
      <c r="AN5" s="7"/>
      <c r="AO5" s="7"/>
      <c r="AP5" s="7"/>
      <c r="AQ5" s="5">
        <v>21</v>
      </c>
      <c r="AR5" s="33">
        <v>634</v>
      </c>
      <c r="AT5" s="3">
        <v>1</v>
      </c>
      <c r="AU5" s="7" t="s">
        <v>40</v>
      </c>
      <c r="AV5" s="7"/>
      <c r="AW5" s="7"/>
      <c r="AX5" s="5">
        <v>21</v>
      </c>
      <c r="AY5" s="33">
        <v>306</v>
      </c>
      <c r="BA5" s="3">
        <v>1</v>
      </c>
      <c r="BB5" s="7" t="s">
        <v>45</v>
      </c>
      <c r="BC5" s="7"/>
      <c r="BD5" s="7"/>
      <c r="BE5" s="7"/>
      <c r="BF5" s="5">
        <v>24</v>
      </c>
      <c r="BG5" s="33">
        <v>1108</v>
      </c>
      <c r="BI5" s="3">
        <v>1</v>
      </c>
      <c r="BJ5" s="7" t="s">
        <v>46</v>
      </c>
      <c r="BK5" s="35"/>
      <c r="BL5" s="35"/>
      <c r="BM5" s="5">
        <v>26</v>
      </c>
      <c r="BN5" s="57">
        <v>455</v>
      </c>
    </row>
    <row r="6" spans="1:66" x14ac:dyDescent="0.25">
      <c r="A6" s="1">
        <v>2</v>
      </c>
      <c r="B6" s="10" t="s">
        <v>40</v>
      </c>
      <c r="C6" s="8"/>
      <c r="D6" s="8"/>
      <c r="E6" s="8"/>
      <c r="F6" s="6">
        <v>6</v>
      </c>
      <c r="G6" s="24">
        <f>Men!$P$3</f>
        <v>370</v>
      </c>
      <c r="I6" s="1">
        <v>2</v>
      </c>
      <c r="J6" s="10" t="s">
        <v>41</v>
      </c>
      <c r="K6" s="8"/>
      <c r="L6" s="8"/>
      <c r="M6" s="6">
        <v>6</v>
      </c>
      <c r="N6" s="24">
        <f>Women!$S$3</f>
        <v>158</v>
      </c>
      <c r="P6" s="1">
        <v>2</v>
      </c>
      <c r="Q6" s="10" t="s">
        <v>45</v>
      </c>
      <c r="R6" s="10"/>
      <c r="S6" s="10"/>
      <c r="T6" s="10"/>
      <c r="U6" s="11">
        <v>8</v>
      </c>
      <c r="V6" s="32">
        <f>Men!$AE$3</f>
        <v>361</v>
      </c>
      <c r="W6" s="2"/>
      <c r="X6" s="1">
        <v>2</v>
      </c>
      <c r="Y6" s="10" t="s">
        <v>39</v>
      </c>
      <c r="Z6" s="10"/>
      <c r="AA6" s="10"/>
      <c r="AB6" s="11">
        <v>8</v>
      </c>
      <c r="AC6" s="32">
        <f>Women!$AI$3</f>
        <v>191</v>
      </c>
      <c r="AL6" s="1">
        <v>2</v>
      </c>
      <c r="AM6" s="30" t="s">
        <v>621</v>
      </c>
      <c r="AN6" s="8"/>
      <c r="AO6" s="8"/>
      <c r="AP6" s="8"/>
      <c r="AQ6" s="11">
        <v>17</v>
      </c>
      <c r="AR6" s="24">
        <v>1081</v>
      </c>
      <c r="AT6" s="1">
        <v>2</v>
      </c>
      <c r="AU6" s="10" t="s">
        <v>41</v>
      </c>
      <c r="AV6" s="8"/>
      <c r="AW6" s="8"/>
      <c r="AX6" s="6">
        <v>17</v>
      </c>
      <c r="AY6" s="24">
        <v>554</v>
      </c>
      <c r="BA6" s="1">
        <v>2</v>
      </c>
      <c r="BB6" s="10" t="s">
        <v>39</v>
      </c>
      <c r="BC6" s="10"/>
      <c r="BD6" s="10"/>
      <c r="BE6" s="10"/>
      <c r="BF6" s="11">
        <v>24</v>
      </c>
      <c r="BG6" s="32">
        <v>1149</v>
      </c>
      <c r="BH6" s="2"/>
      <c r="BI6" s="1">
        <v>2</v>
      </c>
      <c r="BJ6" s="10" t="s">
        <v>39</v>
      </c>
      <c r="BK6" s="10"/>
      <c r="BL6" s="10"/>
      <c r="BM6" s="11">
        <v>25</v>
      </c>
      <c r="BN6" s="32">
        <v>478</v>
      </c>
    </row>
    <row r="7" spans="1:66" x14ac:dyDescent="0.25">
      <c r="A7" s="1">
        <v>3</v>
      </c>
      <c r="B7" s="30" t="s">
        <v>621</v>
      </c>
      <c r="C7" s="8"/>
      <c r="D7" s="8"/>
      <c r="E7" s="8"/>
      <c r="F7" s="11">
        <v>5</v>
      </c>
      <c r="G7" s="24">
        <f>Men!$N$3</f>
        <v>456</v>
      </c>
      <c r="I7" s="1">
        <v>3</v>
      </c>
      <c r="J7" s="10" t="s">
        <v>44</v>
      </c>
      <c r="K7" s="10"/>
      <c r="L7" s="10"/>
      <c r="M7" s="11">
        <v>5</v>
      </c>
      <c r="N7" s="32">
        <f>Women!$M$3</f>
        <v>191</v>
      </c>
      <c r="P7" s="1">
        <v>3</v>
      </c>
      <c r="Q7" s="10" t="s">
        <v>39</v>
      </c>
      <c r="R7" s="10"/>
      <c r="S7" s="10"/>
      <c r="T7" s="10"/>
      <c r="U7" s="6">
        <v>7</v>
      </c>
      <c r="V7" s="32">
        <f>Men!$AI$3</f>
        <v>380</v>
      </c>
      <c r="W7" s="2"/>
      <c r="X7" s="1">
        <v>3</v>
      </c>
      <c r="Y7" s="10" t="s">
        <v>42</v>
      </c>
      <c r="Z7" s="10"/>
      <c r="AA7" s="10"/>
      <c r="AB7" s="11">
        <v>7</v>
      </c>
      <c r="AC7" s="32">
        <f>Women!$AC$3</f>
        <v>217</v>
      </c>
      <c r="AL7" s="1">
        <v>3</v>
      </c>
      <c r="AM7" s="10" t="s">
        <v>74</v>
      </c>
      <c r="AN7" s="10"/>
      <c r="AO7" s="10"/>
      <c r="AP7" s="10"/>
      <c r="AQ7" s="11">
        <v>14</v>
      </c>
      <c r="AR7" s="32">
        <v>1832</v>
      </c>
      <c r="AT7" s="1">
        <v>3</v>
      </c>
      <c r="AU7" s="30" t="s">
        <v>621</v>
      </c>
      <c r="AV7" s="10"/>
      <c r="AW7" s="10"/>
      <c r="AX7" s="11">
        <v>16</v>
      </c>
      <c r="AY7" s="32">
        <v>664</v>
      </c>
      <c r="BA7" s="1">
        <v>3</v>
      </c>
      <c r="BB7" s="10" t="s">
        <v>42</v>
      </c>
      <c r="BC7" s="10"/>
      <c r="BD7" s="10"/>
      <c r="BE7" s="10"/>
      <c r="BF7" s="11">
        <v>24</v>
      </c>
      <c r="BG7" s="32">
        <v>1235</v>
      </c>
      <c r="BH7" s="2"/>
      <c r="BI7" s="1">
        <v>3</v>
      </c>
      <c r="BJ7" s="10" t="s">
        <v>42</v>
      </c>
      <c r="BK7" s="10"/>
      <c r="BL7" s="10"/>
      <c r="BM7" s="11">
        <v>21</v>
      </c>
      <c r="BN7" s="32">
        <v>558</v>
      </c>
    </row>
    <row r="8" spans="1:66" x14ac:dyDescent="0.25">
      <c r="A8" s="1">
        <v>4</v>
      </c>
      <c r="B8" s="10" t="s">
        <v>44</v>
      </c>
      <c r="C8" s="10"/>
      <c r="D8" s="10"/>
      <c r="E8" s="10"/>
      <c r="F8" s="6">
        <v>4</v>
      </c>
      <c r="G8" s="32">
        <f>Men!$M$3</f>
        <v>546</v>
      </c>
      <c r="I8" s="1">
        <v>4</v>
      </c>
      <c r="J8" s="30" t="s">
        <v>621</v>
      </c>
      <c r="K8" s="10"/>
      <c r="L8" s="10"/>
      <c r="M8" s="11">
        <v>4</v>
      </c>
      <c r="N8" s="32">
        <f>Women!$N$3</f>
        <v>285</v>
      </c>
      <c r="P8" s="1">
        <v>4</v>
      </c>
      <c r="Q8" s="10" t="s">
        <v>46</v>
      </c>
      <c r="R8" s="28"/>
      <c r="S8" s="28"/>
      <c r="T8" s="28"/>
      <c r="U8" s="11">
        <v>6</v>
      </c>
      <c r="V8" s="29">
        <f>Men!$AF$3</f>
        <v>603</v>
      </c>
      <c r="X8" s="1">
        <v>4</v>
      </c>
      <c r="Y8" s="10" t="s">
        <v>45</v>
      </c>
      <c r="Z8" s="10"/>
      <c r="AA8" s="10"/>
      <c r="AB8" s="6">
        <v>6</v>
      </c>
      <c r="AC8" s="32">
        <f>Women!$AE$3</f>
        <v>246</v>
      </c>
      <c r="AL8" s="1">
        <v>4</v>
      </c>
      <c r="AM8" s="10" t="s">
        <v>40</v>
      </c>
      <c r="AN8" s="8"/>
      <c r="AO8" s="8"/>
      <c r="AP8" s="8"/>
      <c r="AQ8" s="6">
        <v>13</v>
      </c>
      <c r="AR8" s="24">
        <v>1583</v>
      </c>
      <c r="AT8" s="1">
        <v>4</v>
      </c>
      <c r="AU8" s="10" t="s">
        <v>51</v>
      </c>
      <c r="AV8" s="8"/>
      <c r="AW8" s="8"/>
      <c r="AX8" s="6">
        <v>10</v>
      </c>
      <c r="AY8" s="24">
        <v>1004</v>
      </c>
      <c r="BA8" s="1">
        <v>4</v>
      </c>
      <c r="BB8" s="10" t="s">
        <v>46</v>
      </c>
      <c r="BC8" s="28"/>
      <c r="BD8" s="28"/>
      <c r="BE8" s="28"/>
      <c r="BF8" s="11">
        <v>17</v>
      </c>
      <c r="BG8" s="29">
        <v>1676</v>
      </c>
      <c r="BI8" s="1">
        <v>4</v>
      </c>
      <c r="BJ8" s="10" t="s">
        <v>45</v>
      </c>
      <c r="BK8" s="10"/>
      <c r="BL8" s="10"/>
      <c r="BM8" s="6">
        <v>18</v>
      </c>
      <c r="BN8" s="32">
        <v>655</v>
      </c>
    </row>
    <row r="9" spans="1:66" x14ac:dyDescent="0.25">
      <c r="A9" s="1">
        <v>5</v>
      </c>
      <c r="B9" s="23" t="s">
        <v>55</v>
      </c>
      <c r="G9" s="9">
        <f>Men!$S$390</f>
        <v>712</v>
      </c>
      <c r="I9" s="1">
        <v>5</v>
      </c>
      <c r="J9" s="23" t="s">
        <v>54</v>
      </c>
      <c r="M9" s="9"/>
      <c r="N9" s="9">
        <f>Women!$P$248</f>
        <v>329</v>
      </c>
      <c r="P9" s="1">
        <v>5</v>
      </c>
      <c r="Q9" s="10" t="s">
        <v>50</v>
      </c>
      <c r="R9" s="10"/>
      <c r="S9" s="10"/>
      <c r="T9" s="10"/>
      <c r="U9" s="11">
        <v>5</v>
      </c>
      <c r="V9" s="32">
        <f>Men!$AK$3</f>
        <v>830</v>
      </c>
      <c r="X9" s="1">
        <v>5</v>
      </c>
      <c r="Y9" s="30" t="s">
        <v>48</v>
      </c>
      <c r="Z9" s="30"/>
      <c r="AA9" s="30"/>
      <c r="AB9" s="11">
        <v>5</v>
      </c>
      <c r="AC9" s="58">
        <f>Women!$AJ$3</f>
        <v>378</v>
      </c>
      <c r="AL9" s="1">
        <v>5</v>
      </c>
      <c r="AM9" s="10" t="s">
        <v>44</v>
      </c>
      <c r="AN9" s="10"/>
      <c r="AO9" s="10"/>
      <c r="AP9" s="10"/>
      <c r="AQ9" s="6">
        <v>10</v>
      </c>
      <c r="AR9" s="32">
        <v>2171</v>
      </c>
      <c r="AT9" s="1">
        <v>5</v>
      </c>
      <c r="AU9" s="10" t="s">
        <v>44</v>
      </c>
      <c r="AV9" s="10"/>
      <c r="AW9" s="10"/>
      <c r="AX9" s="11">
        <v>9</v>
      </c>
      <c r="AY9" s="11">
        <v>1091</v>
      </c>
      <c r="BA9" s="1">
        <v>5</v>
      </c>
      <c r="BB9" s="10" t="s">
        <v>50</v>
      </c>
      <c r="BC9" s="10"/>
      <c r="BD9" s="10"/>
      <c r="BE9" s="10"/>
      <c r="BF9" s="11">
        <v>15</v>
      </c>
      <c r="BG9" s="32">
        <v>2100</v>
      </c>
      <c r="BI9" s="1">
        <v>5</v>
      </c>
      <c r="BJ9" s="30" t="s">
        <v>48</v>
      </c>
      <c r="BK9" s="30"/>
      <c r="BL9" s="30"/>
      <c r="BM9" s="11">
        <v>13</v>
      </c>
      <c r="BN9" s="24">
        <v>1061</v>
      </c>
    </row>
    <row r="10" spans="1:66" x14ac:dyDescent="0.25">
      <c r="A10" s="1">
        <v>6</v>
      </c>
      <c r="B10" s="23" t="s">
        <v>54</v>
      </c>
      <c r="G10" s="9">
        <f>Men!$P$390</f>
        <v>941</v>
      </c>
      <c r="I10" s="1">
        <v>6</v>
      </c>
      <c r="J10" s="30" t="s">
        <v>68</v>
      </c>
      <c r="K10" s="28"/>
      <c r="L10" s="28"/>
      <c r="M10" s="11">
        <v>3</v>
      </c>
      <c r="N10" s="29">
        <f>Women!$O$3</f>
        <v>355</v>
      </c>
      <c r="P10" s="1">
        <v>6</v>
      </c>
      <c r="Q10" s="10" t="s">
        <v>43</v>
      </c>
      <c r="R10" s="30"/>
      <c r="S10" s="30"/>
      <c r="T10" s="30"/>
      <c r="U10" s="11">
        <v>4</v>
      </c>
      <c r="V10" s="32">
        <f>Men!$AD$3</f>
        <v>939</v>
      </c>
      <c r="X10" s="1">
        <v>6</v>
      </c>
      <c r="Y10" s="10" t="s">
        <v>43</v>
      </c>
      <c r="Z10" s="30"/>
      <c r="AA10" s="30"/>
      <c r="AB10" s="11">
        <v>4</v>
      </c>
      <c r="AC10" s="32">
        <f>Women!$AD$3</f>
        <v>430</v>
      </c>
      <c r="AL10" s="1">
        <v>6</v>
      </c>
      <c r="AM10" s="23" t="s">
        <v>55</v>
      </c>
      <c r="AR10" s="9">
        <v>2561</v>
      </c>
      <c r="AT10" s="1">
        <v>6</v>
      </c>
      <c r="AU10" s="10" t="s">
        <v>74</v>
      </c>
      <c r="AV10" s="10"/>
      <c r="AW10" s="10"/>
      <c r="AX10" s="11">
        <v>8</v>
      </c>
      <c r="AY10" s="32">
        <v>928</v>
      </c>
      <c r="BA10" s="1">
        <v>6</v>
      </c>
      <c r="BB10" s="10" t="s">
        <v>43</v>
      </c>
      <c r="BC10" s="30"/>
      <c r="BD10" s="30"/>
      <c r="BE10" s="30"/>
      <c r="BF10" s="11">
        <v>12</v>
      </c>
      <c r="BG10" s="32">
        <v>2652</v>
      </c>
      <c r="BI10" s="1">
        <v>6</v>
      </c>
      <c r="BJ10" s="10" t="s">
        <v>43</v>
      </c>
      <c r="BK10" s="30"/>
      <c r="BL10" s="30"/>
      <c r="BM10" s="11">
        <v>13</v>
      </c>
      <c r="BN10" s="32">
        <v>1079</v>
      </c>
    </row>
    <row r="11" spans="1:66" x14ac:dyDescent="0.25">
      <c r="A11" s="1">
        <v>7</v>
      </c>
      <c r="B11" s="10" t="s">
        <v>51</v>
      </c>
      <c r="C11" s="10"/>
      <c r="D11" s="10"/>
      <c r="E11" s="10"/>
      <c r="F11" s="11">
        <v>3</v>
      </c>
      <c r="G11" s="32">
        <f>Men!$Q$3</f>
        <v>1096</v>
      </c>
      <c r="I11" s="1">
        <v>7</v>
      </c>
      <c r="J11" s="10" t="s">
        <v>74</v>
      </c>
      <c r="K11" s="10"/>
      <c r="L11" s="10"/>
      <c r="M11" s="11">
        <v>2</v>
      </c>
      <c r="N11" s="32">
        <f>Women!$R$3</f>
        <v>369</v>
      </c>
      <c r="P11" s="1">
        <v>7</v>
      </c>
      <c r="Q11" s="23" t="s">
        <v>53</v>
      </c>
      <c r="V11" s="9">
        <f>Men!$AI$390</f>
        <v>990</v>
      </c>
      <c r="X11" s="1">
        <v>7</v>
      </c>
      <c r="Y11" s="23" t="s">
        <v>625</v>
      </c>
      <c r="AC11" s="9">
        <f>Women!$AE$248</f>
        <v>475</v>
      </c>
      <c r="AL11" s="1">
        <v>7</v>
      </c>
      <c r="AM11" s="10" t="s">
        <v>51</v>
      </c>
      <c r="AN11" s="10"/>
      <c r="AO11" s="10"/>
      <c r="AP11" s="10"/>
      <c r="AQ11" s="11">
        <v>5</v>
      </c>
      <c r="AR11" s="32">
        <v>2989</v>
      </c>
      <c r="AT11" s="1">
        <v>7</v>
      </c>
      <c r="AU11" s="30" t="s">
        <v>68</v>
      </c>
      <c r="AV11" s="28"/>
      <c r="AW11" s="28"/>
      <c r="AX11" s="11">
        <v>3</v>
      </c>
      <c r="AY11" s="29">
        <v>1257</v>
      </c>
      <c r="BA11" s="1">
        <v>7</v>
      </c>
      <c r="BB11" s="10" t="s">
        <v>48</v>
      </c>
      <c r="BC11" s="10"/>
      <c r="BD11" s="10"/>
      <c r="BE11" s="10"/>
      <c r="BF11" s="36">
        <v>10</v>
      </c>
      <c r="BG11" s="32">
        <v>2924</v>
      </c>
      <c r="BI11" s="1">
        <v>7</v>
      </c>
      <c r="BJ11" s="23" t="s">
        <v>52</v>
      </c>
      <c r="BN11" s="9">
        <v>1333</v>
      </c>
    </row>
    <row r="12" spans="1:66" x14ac:dyDescent="0.25">
      <c r="A12" s="1">
        <v>8</v>
      </c>
      <c r="B12" s="30" t="s">
        <v>68</v>
      </c>
      <c r="C12" s="28"/>
      <c r="D12" s="28"/>
      <c r="E12" s="28"/>
      <c r="F12" s="11">
        <v>2</v>
      </c>
      <c r="G12" s="29">
        <f>Men!$O$3</f>
        <v>1125</v>
      </c>
      <c r="I12" s="1">
        <v>8</v>
      </c>
      <c r="J12" s="23" t="s">
        <v>55</v>
      </c>
      <c r="M12" s="9"/>
      <c r="N12" s="9">
        <f>Women!$S$248</f>
        <v>478</v>
      </c>
      <c r="P12" s="1">
        <v>8</v>
      </c>
      <c r="Q12" s="23" t="s">
        <v>52</v>
      </c>
      <c r="V12" s="9">
        <f>Men!$AC$390</f>
        <v>1033</v>
      </c>
      <c r="X12" s="1">
        <v>8</v>
      </c>
      <c r="Y12" s="23" t="s">
        <v>52</v>
      </c>
      <c r="AC12" s="9">
        <f>Women!$AC$248</f>
        <v>528</v>
      </c>
      <c r="AL12" s="1">
        <v>8</v>
      </c>
      <c r="AM12" s="23" t="s">
        <v>76</v>
      </c>
      <c r="AQ12" s="1"/>
      <c r="AR12" s="9">
        <v>3125</v>
      </c>
      <c r="AT12" s="1">
        <v>8</v>
      </c>
      <c r="AU12" s="23" t="s">
        <v>76</v>
      </c>
      <c r="AY12" s="9">
        <v>1623</v>
      </c>
      <c r="BA12" s="1">
        <v>8</v>
      </c>
      <c r="BB12" s="10" t="s">
        <v>47</v>
      </c>
      <c r="BC12" s="28"/>
      <c r="BD12" s="28"/>
      <c r="BE12" s="28"/>
      <c r="BF12" s="11">
        <v>5</v>
      </c>
      <c r="BG12" s="29">
        <v>5035</v>
      </c>
      <c r="BI12" s="1">
        <v>8</v>
      </c>
      <c r="BJ12" s="10" t="s">
        <v>50</v>
      </c>
      <c r="BK12" s="8"/>
      <c r="BL12" s="8"/>
      <c r="BM12" s="36">
        <v>8</v>
      </c>
      <c r="BN12" s="24">
        <v>1575</v>
      </c>
    </row>
    <row r="13" spans="1:66" x14ac:dyDescent="0.25">
      <c r="A13" s="1">
        <v>9</v>
      </c>
      <c r="B13" s="10" t="s">
        <v>74</v>
      </c>
      <c r="C13" s="10"/>
      <c r="D13" s="10"/>
      <c r="E13" s="10"/>
      <c r="F13" s="11">
        <v>1</v>
      </c>
      <c r="G13" s="32">
        <f>Men!$R$3</f>
        <v>1272</v>
      </c>
      <c r="I13" s="1">
        <v>9</v>
      </c>
      <c r="J13" s="10" t="s">
        <v>51</v>
      </c>
      <c r="K13" s="8"/>
      <c r="L13" s="8"/>
      <c r="M13" s="6">
        <v>1</v>
      </c>
      <c r="N13" s="24">
        <f>Women!$Q$3</f>
        <v>479</v>
      </c>
      <c r="P13" s="1">
        <v>9</v>
      </c>
      <c r="Q13" s="10" t="s">
        <v>48</v>
      </c>
      <c r="R13" s="10"/>
      <c r="S13" s="10"/>
      <c r="T13" s="10"/>
      <c r="U13" s="36">
        <v>3</v>
      </c>
      <c r="V13" s="32">
        <f>Men!$AJ$3</f>
        <v>1116</v>
      </c>
      <c r="X13" s="1">
        <v>9</v>
      </c>
      <c r="Y13" s="10" t="s">
        <v>50</v>
      </c>
      <c r="Z13" s="8"/>
      <c r="AA13" s="8"/>
      <c r="AB13" s="36">
        <v>3</v>
      </c>
      <c r="AC13" s="24">
        <f>Women!$AK$3</f>
        <v>549</v>
      </c>
      <c r="AL13" s="1">
        <v>9</v>
      </c>
      <c r="AM13" s="30" t="s">
        <v>68</v>
      </c>
      <c r="AN13" s="28"/>
      <c r="AO13" s="28"/>
      <c r="AP13" s="28"/>
      <c r="AQ13" s="11">
        <v>4</v>
      </c>
      <c r="AR13" s="29">
        <v>3144</v>
      </c>
      <c r="AT13" s="1">
        <v>9</v>
      </c>
      <c r="AU13" s="23" t="s">
        <v>77</v>
      </c>
      <c r="AY13" s="9">
        <v>2649</v>
      </c>
      <c r="BA13" s="1">
        <v>9</v>
      </c>
      <c r="BB13" s="10" t="s">
        <v>49</v>
      </c>
      <c r="BC13" s="8"/>
      <c r="BD13" s="8"/>
      <c r="BE13" s="8"/>
      <c r="BF13" s="11">
        <v>4</v>
      </c>
      <c r="BG13" s="24">
        <v>5094</v>
      </c>
      <c r="BI13" s="1">
        <v>9</v>
      </c>
      <c r="BJ13" s="10" t="s">
        <v>49</v>
      </c>
      <c r="BK13" s="8"/>
      <c r="BL13" s="8"/>
      <c r="BM13" s="11">
        <v>4</v>
      </c>
      <c r="BN13" s="24">
        <v>1843</v>
      </c>
    </row>
    <row r="14" spans="1:66" x14ac:dyDescent="0.25">
      <c r="A14" s="38">
        <v>10</v>
      </c>
      <c r="B14" s="23" t="s">
        <v>76</v>
      </c>
      <c r="F14" s="1"/>
      <c r="G14" s="9">
        <f>Men!$N$390</f>
        <v>1312</v>
      </c>
      <c r="I14" s="1">
        <v>10</v>
      </c>
      <c r="J14" s="23" t="s">
        <v>59</v>
      </c>
      <c r="N14" s="9">
        <f>Women!$M$248</f>
        <v>610</v>
      </c>
      <c r="P14" s="1">
        <v>10</v>
      </c>
      <c r="Q14" s="23" t="s">
        <v>625</v>
      </c>
      <c r="V14" s="9">
        <f>Men!$AE$390</f>
        <v>1154</v>
      </c>
      <c r="X14" s="1">
        <v>10</v>
      </c>
      <c r="Y14" s="10" t="s">
        <v>47</v>
      </c>
      <c r="Z14" s="28"/>
      <c r="AA14" s="28"/>
      <c r="AB14" s="11">
        <v>2</v>
      </c>
      <c r="AC14" s="29">
        <f>Women!$AG$3</f>
        <v>557</v>
      </c>
      <c r="AL14" s="1">
        <v>10</v>
      </c>
      <c r="AM14" s="23" t="s">
        <v>59</v>
      </c>
      <c r="AQ14" s="1"/>
      <c r="AR14" s="9">
        <v>5131</v>
      </c>
      <c r="AT14" s="1"/>
      <c r="AU14" s="23"/>
      <c r="AY14" s="9"/>
      <c r="BA14" s="1"/>
      <c r="BB14" s="23"/>
      <c r="BG14" s="9"/>
      <c r="BI14" s="1">
        <v>10</v>
      </c>
      <c r="BJ14" s="10" t="s">
        <v>47</v>
      </c>
      <c r="BK14" s="28"/>
      <c r="BL14" s="28"/>
      <c r="BM14" s="11">
        <v>4</v>
      </c>
      <c r="BN14" s="29">
        <v>1796</v>
      </c>
    </row>
    <row r="15" spans="1:66" x14ac:dyDescent="0.25">
      <c r="A15" s="1">
        <v>11</v>
      </c>
      <c r="B15" s="23" t="s">
        <v>59</v>
      </c>
      <c r="F15" s="9"/>
      <c r="G15" s="9">
        <f>Men!$M$390</f>
        <v>1318</v>
      </c>
      <c r="I15" s="1">
        <v>11</v>
      </c>
      <c r="J15" s="23" t="s">
        <v>76</v>
      </c>
      <c r="N15" s="9">
        <f>Women!$N$248</f>
        <v>643</v>
      </c>
      <c r="P15" s="1">
        <v>11</v>
      </c>
      <c r="Q15" s="10" t="s">
        <v>47</v>
      </c>
      <c r="R15" s="28"/>
      <c r="S15" s="28"/>
      <c r="T15" s="28"/>
      <c r="U15" s="11">
        <v>2</v>
      </c>
      <c r="V15" s="29">
        <f>Men!$AG$3</f>
        <v>1471</v>
      </c>
      <c r="X15" s="1">
        <v>11</v>
      </c>
      <c r="Y15" s="10" t="s">
        <v>49</v>
      </c>
      <c r="Z15" s="8"/>
      <c r="AA15" s="8"/>
      <c r="AB15" s="11">
        <v>1</v>
      </c>
      <c r="AC15" s="24">
        <f>Women!$AH$3</f>
        <v>659</v>
      </c>
      <c r="AD15" s="1"/>
      <c r="AL15" s="1">
        <v>11</v>
      </c>
      <c r="AM15" s="23" t="s">
        <v>77</v>
      </c>
      <c r="AQ15" s="1"/>
      <c r="AR15" s="9">
        <v>5649</v>
      </c>
      <c r="AT15" s="1"/>
      <c r="AU15" s="23"/>
      <c r="AY15" s="9"/>
      <c r="BA15" s="1"/>
      <c r="BB15" s="23"/>
      <c r="BF15" s="9"/>
      <c r="BG15" s="1"/>
      <c r="BI15" s="1"/>
    </row>
    <row r="16" spans="1:66" x14ac:dyDescent="0.25">
      <c r="A16" s="1">
        <v>12</v>
      </c>
      <c r="B16" s="23" t="s">
        <v>65</v>
      </c>
      <c r="G16" s="9">
        <f>Men!$P$393</f>
        <v>1550</v>
      </c>
      <c r="I16" s="1">
        <v>12</v>
      </c>
      <c r="J16" s="23" t="s">
        <v>65</v>
      </c>
      <c r="M16" s="9"/>
      <c r="N16" s="9">
        <f>Women!$P$251</f>
        <v>691</v>
      </c>
      <c r="P16" s="1">
        <v>12</v>
      </c>
      <c r="Q16" s="10" t="s">
        <v>49</v>
      </c>
      <c r="R16" s="8"/>
      <c r="S16" s="8"/>
      <c r="T16" s="8"/>
      <c r="U16" s="11">
        <v>1</v>
      </c>
      <c r="V16" s="24">
        <f>Men!$AH$3</f>
        <v>1642</v>
      </c>
      <c r="AD16" s="1"/>
      <c r="AL16" s="1"/>
      <c r="AM16" s="23"/>
      <c r="AQ16" s="1"/>
      <c r="AR16" s="9"/>
      <c r="AT16" s="1"/>
      <c r="AX16" s="1"/>
      <c r="BA16" s="1"/>
      <c r="BB16" s="23"/>
      <c r="BE16" s="12" t="s">
        <v>0</v>
      </c>
      <c r="BF16" s="13" t="s">
        <v>56</v>
      </c>
      <c r="BG16" s="13"/>
      <c r="BH16" s="13"/>
      <c r="BI16" s="14"/>
      <c r="BJ16" s="15" t="s">
        <v>11</v>
      </c>
      <c r="BK16" s="16" t="s">
        <v>10</v>
      </c>
    </row>
    <row r="17" spans="1:66" x14ac:dyDescent="0.25">
      <c r="A17" s="1">
        <v>13</v>
      </c>
      <c r="B17" s="23" t="s">
        <v>61</v>
      </c>
      <c r="G17" s="9">
        <f>Men!$Q$390</f>
        <v>1974</v>
      </c>
      <c r="I17" s="1">
        <v>13</v>
      </c>
      <c r="J17" s="23" t="s">
        <v>61</v>
      </c>
      <c r="M17" s="9"/>
      <c r="N17" s="9">
        <f>Women!$Q$248</f>
        <v>958</v>
      </c>
      <c r="O17" s="2"/>
      <c r="AP17" s="12" t="s">
        <v>0</v>
      </c>
      <c r="AQ17" s="13" t="s">
        <v>56</v>
      </c>
      <c r="AR17" s="13"/>
      <c r="AS17" s="13"/>
      <c r="AT17" s="14"/>
      <c r="AU17" s="15" t="s">
        <v>11</v>
      </c>
      <c r="AV17" s="16" t="s">
        <v>10</v>
      </c>
      <c r="AX17" s="1"/>
      <c r="AY17" s="1"/>
      <c r="AZ17" s="2"/>
      <c r="BA17" s="1"/>
      <c r="BB17" s="23"/>
      <c r="BE17" s="17">
        <v>1</v>
      </c>
      <c r="BF17" s="2" t="s">
        <v>39</v>
      </c>
      <c r="BG17" s="2"/>
      <c r="BH17" s="2"/>
      <c r="BI17" s="2"/>
      <c r="BJ17" s="3">
        <v>49</v>
      </c>
      <c r="BK17" s="43">
        <v>1627</v>
      </c>
      <c r="BM17" s="1"/>
    </row>
    <row r="18" spans="1:66" x14ac:dyDescent="0.25">
      <c r="A18" s="1">
        <v>14</v>
      </c>
      <c r="B18" s="23" t="s">
        <v>77</v>
      </c>
      <c r="F18" s="1"/>
      <c r="G18" s="9">
        <f>Men!$N$393</f>
        <v>2020</v>
      </c>
      <c r="I18" s="1">
        <v>14</v>
      </c>
      <c r="J18" s="23" t="s">
        <v>69</v>
      </c>
      <c r="N18" s="9">
        <f>Women!$M$251</f>
        <v>973</v>
      </c>
      <c r="O18" s="2"/>
      <c r="AL18" s="2"/>
      <c r="AM18" s="2"/>
      <c r="AN18" s="2"/>
      <c r="AO18" s="2"/>
      <c r="AP18" s="17">
        <v>1</v>
      </c>
      <c r="AQ18" s="2" t="s">
        <v>41</v>
      </c>
      <c r="AR18" s="2"/>
      <c r="AS18" s="2"/>
      <c r="AT18" s="2"/>
      <c r="AU18" s="3">
        <v>38</v>
      </c>
      <c r="AV18" s="43">
        <v>1188</v>
      </c>
      <c r="AW18" s="2"/>
      <c r="AX18" s="1"/>
      <c r="AY18" s="3"/>
      <c r="AZ18" s="2"/>
      <c r="BA18" s="1"/>
      <c r="BB18" s="23"/>
      <c r="BE18" s="21">
        <v>2</v>
      </c>
      <c r="BF18" s="47" t="s">
        <v>42</v>
      </c>
      <c r="BG18" s="47"/>
      <c r="BH18" s="47"/>
      <c r="BI18" s="47"/>
      <c r="BJ18" s="50">
        <v>45</v>
      </c>
      <c r="BK18" s="51">
        <v>1793</v>
      </c>
      <c r="BM18" s="1"/>
      <c r="BN18" s="1"/>
    </row>
    <row r="19" spans="1:66" x14ac:dyDescent="0.25">
      <c r="A19" s="1">
        <v>15</v>
      </c>
      <c r="B19" s="23" t="s">
        <v>67</v>
      </c>
      <c r="G19" s="9">
        <f>Men!$Q$393</f>
        <v>2647</v>
      </c>
      <c r="I19" s="1">
        <v>15</v>
      </c>
      <c r="J19" s="23" t="s">
        <v>77</v>
      </c>
      <c r="N19" s="9">
        <f>Women!$N$251</f>
        <v>1014</v>
      </c>
      <c r="O19" s="2"/>
      <c r="P19" s="1"/>
      <c r="Q19" s="23"/>
      <c r="U19" s="9"/>
      <c r="V19" s="1"/>
      <c r="X19" s="1"/>
      <c r="AL19" s="2"/>
      <c r="AM19" s="2"/>
      <c r="AN19" s="2"/>
      <c r="AO19" s="2"/>
      <c r="AP19" s="17"/>
      <c r="AQ19" s="2"/>
      <c r="AR19" s="2"/>
      <c r="AS19" s="2"/>
      <c r="AT19" s="2"/>
      <c r="AU19" s="3"/>
      <c r="AV19" s="43"/>
      <c r="AW19" s="2"/>
      <c r="AX19" s="1"/>
      <c r="AY19" s="3"/>
      <c r="AZ19" s="2"/>
      <c r="BA19" s="1"/>
      <c r="BB19" s="23"/>
      <c r="BE19" s="19"/>
      <c r="BF19" s="63"/>
      <c r="BG19" s="63"/>
      <c r="BH19" s="63"/>
      <c r="BI19" s="63"/>
      <c r="BJ19" s="64"/>
      <c r="BK19" s="44"/>
      <c r="BM19" s="1"/>
      <c r="BN19" s="1"/>
    </row>
    <row r="20" spans="1:66" x14ac:dyDescent="0.25">
      <c r="A20" s="1"/>
      <c r="B20" s="23"/>
      <c r="F20" s="1"/>
      <c r="G20" s="9"/>
      <c r="I20" s="1"/>
      <c r="J20" s="23"/>
      <c r="M20" s="9"/>
      <c r="N20" s="1"/>
      <c r="O20" s="2"/>
      <c r="P20" s="1"/>
      <c r="Q20" s="23"/>
      <c r="T20" s="12" t="s">
        <v>0</v>
      </c>
      <c r="U20" s="13" t="s">
        <v>56</v>
      </c>
      <c r="V20" s="13"/>
      <c r="W20" s="13"/>
      <c r="X20" s="14"/>
      <c r="Y20" s="15" t="s">
        <v>11</v>
      </c>
      <c r="Z20" s="16" t="s">
        <v>10</v>
      </c>
      <c r="AL20" s="2"/>
      <c r="AM20" s="2"/>
      <c r="AN20" s="2"/>
      <c r="AO20" s="2"/>
      <c r="AP20" s="17"/>
      <c r="AQ20" s="2"/>
      <c r="AR20" s="2"/>
      <c r="AS20" s="2"/>
      <c r="AT20" s="2"/>
      <c r="AU20" s="3"/>
      <c r="AV20" s="43"/>
      <c r="AW20" s="2"/>
      <c r="AX20" s="1"/>
      <c r="AY20" s="3"/>
      <c r="AZ20" s="2"/>
      <c r="BA20" s="1"/>
      <c r="BB20" s="23"/>
      <c r="BE20" s="19"/>
      <c r="BF20" s="63"/>
      <c r="BG20" s="63"/>
      <c r="BH20" s="63"/>
      <c r="BI20" s="63"/>
      <c r="BJ20" s="64"/>
      <c r="BK20" s="44"/>
      <c r="BM20" s="1"/>
      <c r="BN20" s="1"/>
    </row>
    <row r="21" spans="1:66" x14ac:dyDescent="0.25">
      <c r="A21" s="1"/>
      <c r="B21" s="23"/>
      <c r="F21" s="1"/>
      <c r="G21" s="9"/>
      <c r="I21" s="1"/>
      <c r="M21" s="1"/>
      <c r="O21" s="2"/>
      <c r="P21" s="1"/>
      <c r="Q21" s="23"/>
      <c r="T21" s="17">
        <v>1</v>
      </c>
      <c r="U21" s="2" t="s">
        <v>42</v>
      </c>
      <c r="V21" s="2"/>
      <c r="W21" s="2"/>
      <c r="X21" s="2"/>
      <c r="Y21" s="3">
        <f>VLOOKUP($U21,$Q$5:$V$19,5,0)+VLOOKUP($U21,$Y$5:$AC$19,4,0)</f>
        <v>16</v>
      </c>
      <c r="Z21" s="43">
        <f>VLOOKUP($U21,$Q$5:$V$19,6,0)+VLOOKUP($U21,$Y$5:$AC$19,5,0)</f>
        <v>462</v>
      </c>
      <c r="AB21" s="1"/>
      <c r="AP21" s="21">
        <v>2</v>
      </c>
      <c r="AQ21" s="22" t="s">
        <v>40</v>
      </c>
      <c r="AR21" s="22"/>
      <c r="AS21" s="22"/>
      <c r="AT21" s="22"/>
      <c r="AU21" s="49">
        <v>34</v>
      </c>
      <c r="AV21" s="46">
        <v>1889</v>
      </c>
      <c r="AX21" s="1"/>
      <c r="AY21" s="1"/>
      <c r="AZ21" s="2"/>
      <c r="BE21" s="19">
        <v>3</v>
      </c>
      <c r="BF21" s="23" t="s">
        <v>46</v>
      </c>
      <c r="BG21" s="23"/>
      <c r="BH21" s="23"/>
      <c r="BI21" s="23"/>
      <c r="BJ21" s="38">
        <v>43</v>
      </c>
      <c r="BK21" s="44">
        <v>2131</v>
      </c>
      <c r="BM21" s="1"/>
      <c r="BN21" s="1"/>
    </row>
    <row r="22" spans="1:66" x14ac:dyDescent="0.25">
      <c r="E22" s="12" t="s">
        <v>0</v>
      </c>
      <c r="F22" s="13" t="s">
        <v>56</v>
      </c>
      <c r="G22" s="13"/>
      <c r="H22" s="13"/>
      <c r="I22" s="14"/>
      <c r="J22" s="15" t="s">
        <v>11</v>
      </c>
      <c r="K22" s="16" t="s">
        <v>10</v>
      </c>
      <c r="M22" s="1"/>
      <c r="N22" s="1"/>
      <c r="O22" s="2"/>
      <c r="P22" s="1"/>
      <c r="Q22" s="23"/>
      <c r="T22" s="19">
        <v>2</v>
      </c>
      <c r="U22" s="23" t="s">
        <v>39</v>
      </c>
      <c r="V22" s="23"/>
      <c r="W22" s="23"/>
      <c r="X22" s="23"/>
      <c r="Y22" s="38">
        <f>VLOOKUP($U22,$Q$5:$V$19,5,0)+VLOOKUP($U22,$Y$5:$AC$19,4,0)</f>
        <v>15</v>
      </c>
      <c r="Z22" s="44">
        <f>VLOOKUP($U22,$Q$5:$V$19,6,0)+VLOOKUP($U22,$Y$5:$AC$19,5,0)</f>
        <v>571</v>
      </c>
      <c r="AB22" s="1"/>
      <c r="AC22" s="1"/>
      <c r="AP22" s="19">
        <v>3</v>
      </c>
      <c r="AQ22" s="23" t="s">
        <v>621</v>
      </c>
      <c r="AR22" s="23"/>
      <c r="AS22" s="23"/>
      <c r="AT22" s="23"/>
      <c r="AU22" s="38">
        <v>33</v>
      </c>
      <c r="AV22" s="44">
        <v>1745</v>
      </c>
      <c r="AX22" s="1"/>
      <c r="AY22" s="1"/>
      <c r="AZ22" s="2"/>
      <c r="BE22" s="19">
        <v>4</v>
      </c>
      <c r="BF22" s="23" t="s">
        <v>45</v>
      </c>
      <c r="BG22" s="23"/>
      <c r="BH22" s="23"/>
      <c r="BI22" s="23"/>
      <c r="BJ22" s="38">
        <v>42</v>
      </c>
      <c r="BK22" s="44">
        <v>1763</v>
      </c>
      <c r="BM22" s="1"/>
      <c r="BN22" s="1"/>
    </row>
    <row r="23" spans="1:66" x14ac:dyDescent="0.25">
      <c r="A23" s="2"/>
      <c r="B23" s="2"/>
      <c r="C23" s="2"/>
      <c r="D23" s="2"/>
      <c r="E23" s="17">
        <v>1</v>
      </c>
      <c r="F23" s="2" t="s">
        <v>41</v>
      </c>
      <c r="G23" s="2"/>
      <c r="H23" s="2"/>
      <c r="I23" s="2"/>
      <c r="J23" s="3">
        <f>VLOOKUP($F23,$B$5:$G$16,5,0)+VLOOKUP($F23,$J$5:$N$16,4,0)</f>
        <v>13</v>
      </c>
      <c r="K23" s="43">
        <f>VLOOKUP($F23,$B$5:$G$16,6,0)+VLOOKUP($F23,$J$5:$N$16,5,0)</f>
        <v>342</v>
      </c>
      <c r="L23" s="2"/>
      <c r="M23" s="1"/>
      <c r="N23" s="3"/>
      <c r="O23" s="2"/>
      <c r="T23" s="19">
        <v>3</v>
      </c>
      <c r="U23" s="23" t="s">
        <v>46</v>
      </c>
      <c r="V23" s="23"/>
      <c r="W23" s="23"/>
      <c r="X23" s="23"/>
      <c r="Y23" s="38">
        <f>VLOOKUP($U23,$Q$5:$V$19,5,0)+VLOOKUP($U23,$Y$5:$AC$19,4,0)</f>
        <v>15</v>
      </c>
      <c r="Z23" s="44">
        <f>VLOOKUP($U23,$Q$5:$V$19,6,0)+VLOOKUP($U23,$Y$5:$AC$19,5,0)</f>
        <v>701</v>
      </c>
      <c r="AB23" s="1"/>
      <c r="AC23" s="1"/>
      <c r="AP23" s="19">
        <v>4</v>
      </c>
      <c r="AQ23" s="23" t="s">
        <v>74</v>
      </c>
      <c r="AR23" s="23"/>
      <c r="AS23" s="23"/>
      <c r="AT23" s="23"/>
      <c r="AU23" s="38">
        <v>22</v>
      </c>
      <c r="AV23" s="44">
        <v>2760</v>
      </c>
      <c r="AW23" s="23"/>
      <c r="AX23" s="1"/>
      <c r="AY23" s="1"/>
      <c r="AZ23" s="2"/>
      <c r="BE23" s="19">
        <v>5</v>
      </c>
      <c r="BF23" s="23" t="s">
        <v>43</v>
      </c>
      <c r="BG23" s="23"/>
      <c r="BH23" s="23"/>
      <c r="BI23" s="23"/>
      <c r="BJ23" s="38">
        <v>25</v>
      </c>
      <c r="BK23" s="44">
        <v>3731</v>
      </c>
      <c r="BM23" s="1"/>
      <c r="BN23" s="1"/>
    </row>
    <row r="24" spans="1:66" x14ac:dyDescent="0.25">
      <c r="E24" s="19">
        <v>2</v>
      </c>
      <c r="F24" s="23" t="s">
        <v>40</v>
      </c>
      <c r="G24" s="23"/>
      <c r="H24" s="23"/>
      <c r="I24" s="23"/>
      <c r="J24" s="38">
        <f>VLOOKUP($F24,$B$5:$G$16,5,0)+VLOOKUP($F24,$J$5:$N$16,4,0)</f>
        <v>13</v>
      </c>
      <c r="K24" s="44">
        <f>VLOOKUP($F24,$B$5:$G$16,6,0)+VLOOKUP($F24,$J$5:$N$16,5,0)</f>
        <v>500</v>
      </c>
      <c r="M24" s="1"/>
      <c r="N24" s="1"/>
      <c r="O24" s="2"/>
      <c r="T24" s="19">
        <v>4</v>
      </c>
      <c r="U24" s="23" t="s">
        <v>45</v>
      </c>
      <c r="V24" s="23"/>
      <c r="W24" s="23"/>
      <c r="X24" s="23"/>
      <c r="Y24" s="38">
        <f>VLOOKUP($U24,$Q$5:$V$19,5,0)+VLOOKUP($U24,$Y$5:$AC$19,4,0)</f>
        <v>14</v>
      </c>
      <c r="Z24" s="44">
        <f>VLOOKUP($U24,$Q$5:$V$19,6,0)+VLOOKUP($U24,$Y$5:$AC$19,5,0)</f>
        <v>607</v>
      </c>
      <c r="AB24" s="1"/>
      <c r="AC24" s="1"/>
      <c r="AP24" s="21">
        <v>5</v>
      </c>
      <c r="AQ24" s="47" t="s">
        <v>44</v>
      </c>
      <c r="AR24" s="47"/>
      <c r="AS24" s="47"/>
      <c r="AT24" s="47"/>
      <c r="AU24" s="50">
        <v>19</v>
      </c>
      <c r="AV24" s="51">
        <v>3262</v>
      </c>
      <c r="AX24" s="1"/>
      <c r="AY24" s="1"/>
      <c r="AZ24" s="2"/>
      <c r="BE24" s="19">
        <v>6</v>
      </c>
      <c r="BF24" s="23" t="s">
        <v>50</v>
      </c>
      <c r="BJ24" s="1">
        <v>23</v>
      </c>
      <c r="BK24" s="45">
        <v>3675</v>
      </c>
      <c r="BM24" s="1"/>
      <c r="BN24" s="1"/>
    </row>
    <row r="25" spans="1:66" x14ac:dyDescent="0.25">
      <c r="E25" s="19">
        <v>3</v>
      </c>
      <c r="F25" s="23" t="s">
        <v>44</v>
      </c>
      <c r="G25" s="23"/>
      <c r="H25" s="23"/>
      <c r="I25" s="23"/>
      <c r="J25" s="38">
        <f>VLOOKUP($F25,$B$5:$G$16,5,0)+VLOOKUP($F25,$J$5:$N$16,4,0)</f>
        <v>9</v>
      </c>
      <c r="K25" s="44">
        <f>VLOOKUP($F25,$B$5:$G$16,6,0)+VLOOKUP($F25,$J$5:$N$16,5,0)</f>
        <v>737</v>
      </c>
      <c r="M25" s="1"/>
      <c r="N25" s="1"/>
      <c r="O25" s="2"/>
      <c r="T25" s="19">
        <v>5</v>
      </c>
      <c r="U25" s="23" t="s">
        <v>43</v>
      </c>
      <c r="V25" s="23"/>
      <c r="W25" s="23"/>
      <c r="X25" s="23"/>
      <c r="Y25" s="38">
        <f>VLOOKUP($U25,$Q$5:$V$19,5,0)+VLOOKUP($U25,$Y$5:$AC$19,4,0)</f>
        <v>8</v>
      </c>
      <c r="Z25" s="44">
        <f>VLOOKUP($U25,$Q$5:$V$19,6,0)+VLOOKUP($U25,$Y$5:$AC$19,5,0)</f>
        <v>1369</v>
      </c>
      <c r="AB25" s="1"/>
      <c r="AC25" s="1"/>
      <c r="AP25" s="19">
        <v>6</v>
      </c>
      <c r="AQ25" t="s">
        <v>51</v>
      </c>
      <c r="AU25" s="1">
        <v>15</v>
      </c>
      <c r="AV25" s="45">
        <v>3993</v>
      </c>
      <c r="AX25" s="1"/>
      <c r="AY25" s="1"/>
      <c r="AZ25" s="2"/>
      <c r="BE25" s="19">
        <v>7</v>
      </c>
      <c r="BF25" s="23" t="s">
        <v>48</v>
      </c>
      <c r="BJ25" s="1">
        <v>23</v>
      </c>
      <c r="BK25" s="45">
        <v>3985</v>
      </c>
      <c r="BM25" s="1"/>
      <c r="BN25" s="1"/>
    </row>
    <row r="26" spans="1:66" x14ac:dyDescent="0.25">
      <c r="E26" s="19">
        <v>4</v>
      </c>
      <c r="F26" s="23" t="s">
        <v>621</v>
      </c>
      <c r="G26" s="23"/>
      <c r="H26" s="23"/>
      <c r="I26" s="23"/>
      <c r="J26" s="38">
        <f>VLOOKUP($F26,$B$5:$G$16,5,0)+VLOOKUP($F26,$J$5:$N$16,4,0)</f>
        <v>9</v>
      </c>
      <c r="K26" s="44">
        <f>VLOOKUP($F26,$B$5:$G$16,6,0)+VLOOKUP($F26,$J$5:$N$16,5,0)</f>
        <v>741</v>
      </c>
      <c r="L26" s="23"/>
      <c r="M26" s="1"/>
      <c r="N26" s="1"/>
      <c r="O26" s="2"/>
      <c r="T26" s="19">
        <v>6</v>
      </c>
      <c r="U26" s="23" t="s">
        <v>50</v>
      </c>
      <c r="Y26" s="1">
        <f>VLOOKUP($U26,$Q$5:$V$19,5,0)+VLOOKUP($U26,$Y$5:$AC$19,4,0)</f>
        <v>8</v>
      </c>
      <c r="Z26" s="45">
        <f>VLOOKUP($U26,$Q$5:$V$19,6,0)+VLOOKUP($U26,$Y$5:$AC$19,5,0)</f>
        <v>1379</v>
      </c>
      <c r="AB26" s="1"/>
      <c r="AC26" s="1"/>
      <c r="AP26" s="21">
        <v>7</v>
      </c>
      <c r="AQ26" s="47" t="s">
        <v>68</v>
      </c>
      <c r="AR26" s="47"/>
      <c r="AS26" s="47"/>
      <c r="AT26" s="47"/>
      <c r="AU26" s="50">
        <v>7</v>
      </c>
      <c r="AV26" s="51">
        <v>4401</v>
      </c>
      <c r="AX26" s="1"/>
      <c r="AY26" s="1"/>
      <c r="AZ26" s="2"/>
      <c r="BE26" s="19">
        <v>8</v>
      </c>
      <c r="BF26" t="s">
        <v>47</v>
      </c>
      <c r="BJ26" s="1">
        <v>9</v>
      </c>
      <c r="BK26" s="45">
        <v>6831</v>
      </c>
      <c r="BM26" s="1"/>
      <c r="BN26" s="1"/>
    </row>
    <row r="27" spans="1:66" x14ac:dyDescent="0.25">
      <c r="E27" s="19">
        <v>5</v>
      </c>
      <c r="F27" s="63" t="s">
        <v>68</v>
      </c>
      <c r="G27" s="63"/>
      <c r="H27" s="63"/>
      <c r="I27" s="63"/>
      <c r="J27" s="64">
        <f>VLOOKUP($F27,$B$5:$G$16,5,0)+VLOOKUP($F27,$J$5:$N$16,4,0)</f>
        <v>5</v>
      </c>
      <c r="K27" s="44">
        <f>VLOOKUP($F27,$B$5:$G$16,6,0)+VLOOKUP($F27,$J$5:$N$16,5,0)</f>
        <v>1480</v>
      </c>
      <c r="M27" s="1"/>
      <c r="N27" s="1"/>
      <c r="O27" s="2"/>
      <c r="T27" s="19">
        <v>7</v>
      </c>
      <c r="U27" s="23" t="s">
        <v>48</v>
      </c>
      <c r="Y27" s="1">
        <f>VLOOKUP($U27,$Q$5:$V$19,5,0)+VLOOKUP($U27,$Y$5:$AC$19,4,0)</f>
        <v>8</v>
      </c>
      <c r="Z27" s="45">
        <f>VLOOKUP($U27,$Q$5:$V$19,6,0)+VLOOKUP($U27,$Y$5:$AC$19,5,0)</f>
        <v>1494</v>
      </c>
      <c r="AB27" s="1"/>
      <c r="AC27" s="1"/>
      <c r="AQ27" s="1"/>
      <c r="AR27" s="1"/>
      <c r="AX27" s="1"/>
      <c r="AY27" s="1"/>
      <c r="AZ27" s="2"/>
      <c r="BE27" s="21">
        <v>9</v>
      </c>
      <c r="BF27" s="22" t="s">
        <v>49</v>
      </c>
      <c r="BG27" s="22"/>
      <c r="BH27" s="22"/>
      <c r="BI27" s="22"/>
      <c r="BJ27" s="49">
        <v>8</v>
      </c>
      <c r="BK27" s="46">
        <v>6937</v>
      </c>
      <c r="BM27" s="1"/>
      <c r="BN27" s="1"/>
    </row>
    <row r="28" spans="1:66" x14ac:dyDescent="0.25">
      <c r="E28" s="19">
        <v>6</v>
      </c>
      <c r="F28" s="63" t="s">
        <v>51</v>
      </c>
      <c r="G28" s="63"/>
      <c r="H28" s="63"/>
      <c r="I28" s="63"/>
      <c r="J28" s="64">
        <f>VLOOKUP($F28,$B$5:$G$16,5,0)+VLOOKUP($F28,$J$5:$N$16,4,0)</f>
        <v>4</v>
      </c>
      <c r="K28" s="44">
        <f>VLOOKUP($F28,$B$5:$G$16,6,0)+VLOOKUP($F28,$J$5:$N$16,5,0)</f>
        <v>1575</v>
      </c>
      <c r="M28" s="1"/>
      <c r="N28" s="1"/>
      <c r="O28" s="2"/>
      <c r="T28" s="19">
        <v>8</v>
      </c>
      <c r="U28" s="65" t="s">
        <v>47</v>
      </c>
      <c r="V28" s="65"/>
      <c r="W28" s="65"/>
      <c r="X28" s="65"/>
      <c r="Y28" s="66">
        <f>VLOOKUP($U28,$Q$5:$V$19,5,0)+VLOOKUP($U28,$Y$5:$AC$19,4,0)</f>
        <v>4</v>
      </c>
      <c r="Z28" s="45">
        <f>VLOOKUP($U28,$Q$5:$V$19,6,0)+VLOOKUP($U28,$Y$5:$AC$19,5,0)</f>
        <v>2028</v>
      </c>
      <c r="AB28" s="1"/>
      <c r="AC28" s="1"/>
      <c r="AL28" s="3" t="s">
        <v>0</v>
      </c>
      <c r="AM28" s="2" t="s">
        <v>57</v>
      </c>
      <c r="AN28" s="2"/>
      <c r="AO28" s="2"/>
      <c r="AP28" s="2"/>
      <c r="AQ28" s="3" t="s">
        <v>11</v>
      </c>
      <c r="AR28" s="3" t="s">
        <v>10</v>
      </c>
      <c r="AS28" s="2"/>
      <c r="AT28" s="3" t="s">
        <v>0</v>
      </c>
      <c r="AU28" s="2" t="s">
        <v>58</v>
      </c>
      <c r="AV28" s="2"/>
      <c r="AW28" s="2"/>
      <c r="AX28" s="3" t="s">
        <v>11</v>
      </c>
      <c r="AY28" s="3" t="s">
        <v>10</v>
      </c>
      <c r="AZ28" s="2"/>
      <c r="BF28" s="1"/>
      <c r="BG28" s="1"/>
      <c r="BM28" s="1"/>
      <c r="BN28" s="1"/>
    </row>
    <row r="29" spans="1:66" x14ac:dyDescent="0.25">
      <c r="E29" s="21">
        <v>7</v>
      </c>
      <c r="F29" s="47" t="s">
        <v>74</v>
      </c>
      <c r="G29" s="47"/>
      <c r="H29" s="47"/>
      <c r="I29" s="47"/>
      <c r="J29" s="50">
        <f>VLOOKUP($F29,$B$5:$G$16,5,0)+VLOOKUP($F29,$J$5:$N$16,4,0)</f>
        <v>3</v>
      </c>
      <c r="K29" s="51">
        <f>VLOOKUP($F29,$B$5:$G$16,6,0)+VLOOKUP($F29,$J$5:$N$16,5,0)</f>
        <v>1641</v>
      </c>
      <c r="M29" s="1"/>
      <c r="N29" s="1"/>
      <c r="O29" s="2"/>
      <c r="T29" s="21">
        <v>9</v>
      </c>
      <c r="U29" s="22" t="s">
        <v>49</v>
      </c>
      <c r="V29" s="22"/>
      <c r="W29" s="22"/>
      <c r="X29" s="22"/>
      <c r="Y29" s="49">
        <f>VLOOKUP($U29,$Q$5:$V$19,5,0)+VLOOKUP($U29,$Y$5:$AC$19,4,0)</f>
        <v>2</v>
      </c>
      <c r="Z29" s="46">
        <f>VLOOKUP($U29,$Q$5:$V$19,6,0)+VLOOKUP($U29,$Y$5:$AC$19,5,0)</f>
        <v>2301</v>
      </c>
      <c r="AB29" s="1"/>
      <c r="AC29" s="1"/>
      <c r="AL29" s="3">
        <v>1</v>
      </c>
      <c r="AM29" s="7" t="s">
        <v>41</v>
      </c>
      <c r="AN29" s="7"/>
      <c r="AO29" s="7"/>
      <c r="AP29" s="7"/>
      <c r="AQ29" s="5">
        <v>21</v>
      </c>
      <c r="AR29" s="33">
        <v>147</v>
      </c>
      <c r="AS29" s="2"/>
      <c r="AT29" s="3">
        <v>1</v>
      </c>
      <c r="AU29" s="7" t="s">
        <v>40</v>
      </c>
      <c r="AV29" s="7"/>
      <c r="AW29" s="7"/>
      <c r="AX29" s="5">
        <v>18</v>
      </c>
      <c r="AY29" s="33">
        <v>121</v>
      </c>
      <c r="AZ29" s="2"/>
      <c r="BA29" s="3" t="s">
        <v>0</v>
      </c>
      <c r="BB29" s="2" t="s">
        <v>57</v>
      </c>
      <c r="BC29" s="2"/>
      <c r="BD29" s="2"/>
      <c r="BE29" s="2"/>
      <c r="BF29" s="3" t="s">
        <v>11</v>
      </c>
      <c r="BG29" s="3" t="s">
        <v>10</v>
      </c>
      <c r="BH29" s="2"/>
      <c r="BI29" s="3" t="s">
        <v>0</v>
      </c>
      <c r="BJ29" s="2" t="s">
        <v>58</v>
      </c>
      <c r="BK29" s="2"/>
      <c r="BL29" s="2"/>
      <c r="BM29" s="3" t="s">
        <v>11</v>
      </c>
      <c r="BN29" s="3" t="s">
        <v>10</v>
      </c>
    </row>
    <row r="30" spans="1:66" x14ac:dyDescent="0.25">
      <c r="F30" s="1"/>
      <c r="G30" s="1"/>
      <c r="M30" s="1"/>
      <c r="N30" s="1"/>
      <c r="O30" s="2"/>
      <c r="U30" s="1"/>
      <c r="V30" s="1"/>
      <c r="AB30" s="1"/>
      <c r="AC30" s="1"/>
      <c r="AL30" s="1">
        <v>2</v>
      </c>
      <c r="AM30" s="10" t="s">
        <v>74</v>
      </c>
      <c r="AN30" s="10"/>
      <c r="AO30" s="10"/>
      <c r="AP30" s="10"/>
      <c r="AQ30" s="11">
        <v>18</v>
      </c>
      <c r="AR30" s="32">
        <v>220</v>
      </c>
      <c r="AT30" s="1">
        <v>2</v>
      </c>
      <c r="AU30" s="30" t="s">
        <v>41</v>
      </c>
      <c r="AV30" s="10"/>
      <c r="AW30" s="10"/>
      <c r="AX30" s="11">
        <v>17.5</v>
      </c>
      <c r="AY30" s="11">
        <v>120</v>
      </c>
      <c r="AZ30" s="2"/>
      <c r="BA30" s="3">
        <v>1</v>
      </c>
      <c r="BB30" s="7" t="s">
        <v>42</v>
      </c>
      <c r="BC30" s="35"/>
      <c r="BD30" s="35"/>
      <c r="BE30" s="35"/>
      <c r="BF30" s="5">
        <v>25</v>
      </c>
      <c r="BG30" s="5">
        <v>232</v>
      </c>
      <c r="BH30" s="38"/>
      <c r="BI30" s="3">
        <v>1</v>
      </c>
      <c r="BJ30" s="7" t="s">
        <v>46</v>
      </c>
      <c r="BK30" s="35"/>
      <c r="BL30" s="35"/>
      <c r="BM30" s="5">
        <v>27</v>
      </c>
      <c r="BN30" s="57">
        <v>84</v>
      </c>
    </row>
    <row r="31" spans="1:66" x14ac:dyDescent="0.25">
      <c r="A31" s="3" t="s">
        <v>0</v>
      </c>
      <c r="B31" s="2" t="s">
        <v>57</v>
      </c>
      <c r="C31" s="2"/>
      <c r="D31" s="2"/>
      <c r="E31" s="2"/>
      <c r="F31" s="3" t="s">
        <v>11</v>
      </c>
      <c r="G31" s="3" t="s">
        <v>10</v>
      </c>
      <c r="H31" s="2"/>
      <c r="I31" s="3" t="s">
        <v>0</v>
      </c>
      <c r="J31" s="2" t="s">
        <v>58</v>
      </c>
      <c r="K31" s="2"/>
      <c r="L31" s="2"/>
      <c r="M31" s="3" t="s">
        <v>11</v>
      </c>
      <c r="N31" s="3" t="s">
        <v>10</v>
      </c>
      <c r="P31" s="3" t="s">
        <v>0</v>
      </c>
      <c r="Q31" s="2" t="s">
        <v>57</v>
      </c>
      <c r="R31" s="2"/>
      <c r="S31" s="2"/>
      <c r="T31" s="2"/>
      <c r="U31" s="3" t="s">
        <v>11</v>
      </c>
      <c r="V31" s="3" t="s">
        <v>10</v>
      </c>
      <c r="W31" s="2"/>
      <c r="X31" s="3" t="s">
        <v>0</v>
      </c>
      <c r="Y31" s="2" t="s">
        <v>58</v>
      </c>
      <c r="Z31" s="2"/>
      <c r="AA31" s="2"/>
      <c r="AB31" s="3" t="s">
        <v>11</v>
      </c>
      <c r="AC31" s="3" t="s">
        <v>10</v>
      </c>
      <c r="AL31" s="1">
        <v>3</v>
      </c>
      <c r="AM31" s="30" t="s">
        <v>621</v>
      </c>
      <c r="AN31" s="10"/>
      <c r="AO31" s="10"/>
      <c r="AP31" s="10"/>
      <c r="AQ31" s="11">
        <v>15</v>
      </c>
      <c r="AR31" s="24">
        <v>307</v>
      </c>
      <c r="AT31" s="1">
        <v>3</v>
      </c>
      <c r="AU31" s="30" t="s">
        <v>621</v>
      </c>
      <c r="AV31" s="10"/>
      <c r="AW31" s="10"/>
      <c r="AX31" s="11">
        <v>17.5</v>
      </c>
      <c r="AY31" s="11">
        <v>102</v>
      </c>
      <c r="BA31" s="1">
        <v>2</v>
      </c>
      <c r="BB31" s="10" t="s">
        <v>45</v>
      </c>
      <c r="BC31" s="10"/>
      <c r="BD31" s="10"/>
      <c r="BE31" s="10"/>
      <c r="BF31" s="11">
        <v>24</v>
      </c>
      <c r="BG31" s="32">
        <v>308</v>
      </c>
      <c r="BH31" s="38"/>
      <c r="BI31" s="1">
        <v>2</v>
      </c>
      <c r="BJ31" s="10" t="s">
        <v>45</v>
      </c>
      <c r="BK31" s="10"/>
      <c r="BL31" s="10"/>
      <c r="BM31" s="11">
        <v>21</v>
      </c>
      <c r="BN31" s="32">
        <v>153</v>
      </c>
    </row>
    <row r="32" spans="1:66" x14ac:dyDescent="0.25">
      <c r="A32" s="3">
        <v>1</v>
      </c>
      <c r="B32" s="7" t="s">
        <v>41</v>
      </c>
      <c r="C32" s="7"/>
      <c r="D32" s="7"/>
      <c r="E32" s="7"/>
      <c r="F32" s="5">
        <v>7</v>
      </c>
      <c r="G32" s="33">
        <f>Men!$AA$3</f>
        <v>33</v>
      </c>
      <c r="H32" s="2"/>
      <c r="I32" s="3">
        <v>1</v>
      </c>
      <c r="J32" s="7" t="s">
        <v>41</v>
      </c>
      <c r="K32" s="7"/>
      <c r="L32" s="7"/>
      <c r="M32" s="5">
        <v>7</v>
      </c>
      <c r="N32" s="33">
        <f>Women!$AA$3</f>
        <v>28</v>
      </c>
      <c r="P32" s="3">
        <v>1</v>
      </c>
      <c r="Q32" s="7" t="s">
        <v>42</v>
      </c>
      <c r="R32" s="35"/>
      <c r="S32" s="35"/>
      <c r="T32" s="35"/>
      <c r="U32" s="5">
        <v>9</v>
      </c>
      <c r="V32" s="33">
        <f>Men!$AM$3</f>
        <v>61</v>
      </c>
      <c r="W32" s="38"/>
      <c r="X32" s="3">
        <v>1</v>
      </c>
      <c r="Y32" s="7" t="s">
        <v>46</v>
      </c>
      <c r="Z32" s="35"/>
      <c r="AA32" s="35"/>
      <c r="AB32" s="5">
        <v>9</v>
      </c>
      <c r="AC32" s="57">
        <f>Women!$AP$3</f>
        <v>24</v>
      </c>
      <c r="AL32" s="1">
        <v>4</v>
      </c>
      <c r="AM32" s="10" t="s">
        <v>40</v>
      </c>
      <c r="AN32" s="8"/>
      <c r="AO32" s="8"/>
      <c r="AP32" s="8"/>
      <c r="AQ32" s="11">
        <v>12</v>
      </c>
      <c r="AR32" s="24">
        <v>436</v>
      </c>
      <c r="AT32" s="1">
        <v>4</v>
      </c>
      <c r="AU32" s="10" t="s">
        <v>74</v>
      </c>
      <c r="AV32" s="10"/>
      <c r="AW32" s="10"/>
      <c r="AX32" s="11">
        <v>10</v>
      </c>
      <c r="AY32" s="32">
        <v>263</v>
      </c>
      <c r="BA32" s="1">
        <v>3</v>
      </c>
      <c r="BB32" s="10" t="s">
        <v>46</v>
      </c>
      <c r="BC32" s="28"/>
      <c r="BD32" s="28"/>
      <c r="BE32" s="28"/>
      <c r="BF32" s="11">
        <v>23</v>
      </c>
      <c r="BG32" s="29">
        <v>330</v>
      </c>
      <c r="BH32" s="38"/>
      <c r="BI32" s="1">
        <v>3</v>
      </c>
      <c r="BJ32" s="10" t="s">
        <v>39</v>
      </c>
      <c r="BK32" s="10"/>
      <c r="BL32" s="10"/>
      <c r="BM32" s="11">
        <v>20</v>
      </c>
      <c r="BN32" s="32">
        <v>156</v>
      </c>
    </row>
    <row r="33" spans="1:66" x14ac:dyDescent="0.25">
      <c r="A33" s="1">
        <v>2</v>
      </c>
      <c r="B33" s="10" t="s">
        <v>40</v>
      </c>
      <c r="C33" s="8"/>
      <c r="D33" s="8"/>
      <c r="E33" s="8"/>
      <c r="F33" s="11">
        <v>6</v>
      </c>
      <c r="G33" s="24">
        <f>Men!$X$3</f>
        <v>96</v>
      </c>
      <c r="I33" s="1">
        <v>2</v>
      </c>
      <c r="J33" s="10" t="s">
        <v>44</v>
      </c>
      <c r="K33" s="10"/>
      <c r="L33" s="10"/>
      <c r="M33" s="11">
        <v>6</v>
      </c>
      <c r="N33" s="32">
        <f>Women!$U$3</f>
        <v>52</v>
      </c>
      <c r="P33" s="1">
        <v>2</v>
      </c>
      <c r="Q33" s="10" t="s">
        <v>46</v>
      </c>
      <c r="R33" s="28"/>
      <c r="S33" s="28"/>
      <c r="T33" s="28"/>
      <c r="U33" s="11">
        <v>8</v>
      </c>
      <c r="V33" s="29">
        <f>Men!$AP$3</f>
        <v>85</v>
      </c>
      <c r="W33" s="38"/>
      <c r="X33" s="1">
        <v>2</v>
      </c>
      <c r="Y33" s="10" t="s">
        <v>48</v>
      </c>
      <c r="Z33" s="10"/>
      <c r="AA33" s="10"/>
      <c r="AB33" s="11">
        <v>8</v>
      </c>
      <c r="AC33" s="32">
        <f>Women!$AT$3</f>
        <v>59</v>
      </c>
      <c r="AL33" s="1">
        <v>5</v>
      </c>
      <c r="AM33" s="23" t="s">
        <v>55</v>
      </c>
      <c r="AR33" s="9">
        <v>474</v>
      </c>
      <c r="AT33" s="1">
        <v>5</v>
      </c>
      <c r="AU33" s="23" t="s">
        <v>55</v>
      </c>
      <c r="AY33" s="9">
        <v>267</v>
      </c>
      <c r="BA33" s="1">
        <v>4</v>
      </c>
      <c r="BB33" s="23" t="s">
        <v>52</v>
      </c>
      <c r="BG33" s="9">
        <v>484</v>
      </c>
      <c r="BH33" s="38"/>
      <c r="BI33" s="1">
        <v>4</v>
      </c>
      <c r="BJ33" s="10" t="s">
        <v>48</v>
      </c>
      <c r="BK33" s="10"/>
      <c r="BL33" s="10"/>
      <c r="BM33" s="11">
        <v>20</v>
      </c>
      <c r="BN33" s="11">
        <v>203</v>
      </c>
    </row>
    <row r="34" spans="1:66" s="2" customFormat="1" x14ac:dyDescent="0.25">
      <c r="A34" s="1">
        <v>3</v>
      </c>
      <c r="B34" s="30" t="s">
        <v>621</v>
      </c>
      <c r="C34" s="10"/>
      <c r="D34" s="10"/>
      <c r="E34" s="10"/>
      <c r="F34" s="11">
        <v>5</v>
      </c>
      <c r="G34" s="24">
        <f>Men!$V$3</f>
        <v>122</v>
      </c>
      <c r="H34"/>
      <c r="I34" s="1">
        <v>3</v>
      </c>
      <c r="J34" s="30" t="s">
        <v>621</v>
      </c>
      <c r="K34" s="10"/>
      <c r="L34" s="10"/>
      <c r="M34" s="11">
        <v>5</v>
      </c>
      <c r="N34" s="32">
        <f>Women!$V$3</f>
        <v>54</v>
      </c>
      <c r="P34" s="1">
        <v>3</v>
      </c>
      <c r="Q34" s="10" t="s">
        <v>45</v>
      </c>
      <c r="R34" s="10"/>
      <c r="S34" s="10"/>
      <c r="T34" s="10"/>
      <c r="U34" s="11">
        <v>7</v>
      </c>
      <c r="V34" s="32">
        <f>Men!$AO$3</f>
        <v>98</v>
      </c>
      <c r="W34" s="38"/>
      <c r="X34" s="1">
        <v>3</v>
      </c>
      <c r="Y34" s="10" t="s">
        <v>42</v>
      </c>
      <c r="Z34" s="10"/>
      <c r="AA34" s="10"/>
      <c r="AB34" s="11">
        <v>7</v>
      </c>
      <c r="AC34" s="32">
        <f>Women!$AM$3</f>
        <v>60</v>
      </c>
      <c r="AE34"/>
      <c r="AF34"/>
      <c r="AG34"/>
      <c r="AH34"/>
      <c r="AI34"/>
      <c r="AJ34"/>
      <c r="AK34"/>
      <c r="AL34" s="1">
        <v>6</v>
      </c>
      <c r="AM34" s="10" t="s">
        <v>44</v>
      </c>
      <c r="AN34" s="10"/>
      <c r="AO34" s="10"/>
      <c r="AP34" s="10"/>
      <c r="AQ34" s="11">
        <v>9</v>
      </c>
      <c r="AR34" s="11">
        <v>607</v>
      </c>
      <c r="AS34"/>
      <c r="AT34" s="1">
        <v>6</v>
      </c>
      <c r="AU34" s="23" t="s">
        <v>54</v>
      </c>
      <c r="AV34"/>
      <c r="AW34"/>
      <c r="AX34"/>
      <c r="AY34" s="1">
        <v>295</v>
      </c>
      <c r="BA34" s="1">
        <v>5</v>
      </c>
      <c r="BB34" s="10" t="s">
        <v>48</v>
      </c>
      <c r="BC34" s="10"/>
      <c r="BD34" s="10"/>
      <c r="BE34" s="10"/>
      <c r="BF34" s="6">
        <v>15</v>
      </c>
      <c r="BG34" s="24">
        <v>577</v>
      </c>
      <c r="BH34" s="38"/>
      <c r="BI34" s="1">
        <v>5</v>
      </c>
      <c r="BJ34" s="10" t="s">
        <v>42</v>
      </c>
      <c r="BK34" s="10"/>
      <c r="BL34" s="10"/>
      <c r="BM34" s="11">
        <v>17</v>
      </c>
      <c r="BN34" s="32">
        <v>178</v>
      </c>
    </row>
    <row r="35" spans="1:66" x14ac:dyDescent="0.25">
      <c r="A35" s="1">
        <v>4</v>
      </c>
      <c r="B35" s="10" t="s">
        <v>44</v>
      </c>
      <c r="C35" s="10"/>
      <c r="D35" s="10"/>
      <c r="E35" s="10"/>
      <c r="F35" s="11">
        <v>4</v>
      </c>
      <c r="G35" s="32">
        <f>Men!$U$3</f>
        <v>134</v>
      </c>
      <c r="I35" s="1">
        <v>4</v>
      </c>
      <c r="J35" s="10" t="s">
        <v>40</v>
      </c>
      <c r="K35" s="10"/>
      <c r="L35" s="10"/>
      <c r="M35" s="11">
        <v>4</v>
      </c>
      <c r="N35" s="32">
        <f>Women!$X$3</f>
        <v>61</v>
      </c>
      <c r="O35" s="2"/>
      <c r="P35" s="1">
        <v>4</v>
      </c>
      <c r="Q35" s="10" t="s">
        <v>39</v>
      </c>
      <c r="R35" s="10"/>
      <c r="S35" s="10"/>
      <c r="T35" s="10"/>
      <c r="U35" s="11">
        <v>6</v>
      </c>
      <c r="V35" s="32">
        <f>Men!$AS$3</f>
        <v>153</v>
      </c>
      <c r="W35" s="38"/>
      <c r="X35" s="1">
        <v>4</v>
      </c>
      <c r="Y35" s="23" t="s">
        <v>623</v>
      </c>
      <c r="AC35" s="1">
        <f>Women!$AP$248</f>
        <v>61</v>
      </c>
      <c r="AD35" s="2"/>
      <c r="AL35" s="1">
        <v>7</v>
      </c>
      <c r="AM35" s="23" t="s">
        <v>76</v>
      </c>
      <c r="AR35" s="9">
        <v>690</v>
      </c>
      <c r="AT35" s="1">
        <v>7</v>
      </c>
      <c r="AU35" s="10" t="s">
        <v>44</v>
      </c>
      <c r="AV35" s="10"/>
      <c r="AW35" s="10"/>
      <c r="AX35" s="11">
        <v>8</v>
      </c>
      <c r="AY35" s="32">
        <v>341</v>
      </c>
      <c r="AZ35" s="2"/>
      <c r="BA35" s="1">
        <v>6</v>
      </c>
      <c r="BB35" s="10" t="s">
        <v>39</v>
      </c>
      <c r="BC35" s="10"/>
      <c r="BD35" s="10"/>
      <c r="BE35" s="10"/>
      <c r="BF35" s="11">
        <v>16</v>
      </c>
      <c r="BG35" s="32">
        <v>588</v>
      </c>
      <c r="BH35" s="38"/>
      <c r="BI35" s="1">
        <v>6</v>
      </c>
      <c r="BJ35" s="23" t="s">
        <v>623</v>
      </c>
      <c r="BN35" s="9">
        <v>279</v>
      </c>
    </row>
    <row r="36" spans="1:66" x14ac:dyDescent="0.25">
      <c r="A36" s="1">
        <v>5</v>
      </c>
      <c r="B36" s="23" t="s">
        <v>55</v>
      </c>
      <c r="G36" s="9">
        <f>Men!$AA$390</f>
        <v>185</v>
      </c>
      <c r="I36" s="1">
        <v>5</v>
      </c>
      <c r="J36" s="23" t="s">
        <v>55</v>
      </c>
      <c r="N36" s="9">
        <f>Women!$AA$248</f>
        <v>79</v>
      </c>
      <c r="P36" s="1">
        <v>5</v>
      </c>
      <c r="Q36" s="23" t="s">
        <v>52</v>
      </c>
      <c r="V36" s="9">
        <f>Men!$AM$390</f>
        <v>198</v>
      </c>
      <c r="W36" s="38"/>
      <c r="X36" s="1">
        <v>4</v>
      </c>
      <c r="Y36" s="10" t="s">
        <v>39</v>
      </c>
      <c r="Z36" s="10"/>
      <c r="AA36" s="10"/>
      <c r="AB36" s="11">
        <v>6</v>
      </c>
      <c r="AC36" s="32">
        <f>Women!$AS$3</f>
        <v>66</v>
      </c>
      <c r="AD36" s="2"/>
      <c r="AL36" s="1">
        <v>8</v>
      </c>
      <c r="AM36" s="30" t="s">
        <v>68</v>
      </c>
      <c r="AN36" s="28"/>
      <c r="AO36" s="28"/>
      <c r="AP36" s="28"/>
      <c r="AQ36" s="11">
        <v>6</v>
      </c>
      <c r="AR36" s="32">
        <v>789</v>
      </c>
      <c r="AT36" s="1">
        <v>8</v>
      </c>
      <c r="AU36" s="10" t="s">
        <v>51</v>
      </c>
      <c r="AV36" s="8"/>
      <c r="AW36" s="8"/>
      <c r="AX36" s="6">
        <v>6.5</v>
      </c>
      <c r="AY36" s="24">
        <v>298</v>
      </c>
      <c r="BA36" s="1">
        <v>7</v>
      </c>
      <c r="BB36" s="10" t="s">
        <v>50</v>
      </c>
      <c r="BC36" s="8"/>
      <c r="BD36" s="8"/>
      <c r="BE36" s="8"/>
      <c r="BF36" s="6">
        <v>11</v>
      </c>
      <c r="BG36" s="24">
        <v>640</v>
      </c>
      <c r="BH36" s="38"/>
      <c r="BI36" s="1">
        <v>7</v>
      </c>
      <c r="BJ36" s="23" t="s">
        <v>52</v>
      </c>
      <c r="BN36" s="9">
        <v>367</v>
      </c>
    </row>
    <row r="37" spans="1:66" x14ac:dyDescent="0.25">
      <c r="A37" s="1">
        <v>6</v>
      </c>
      <c r="B37" s="10" t="s">
        <v>74</v>
      </c>
      <c r="C37" s="10"/>
      <c r="D37" s="10"/>
      <c r="E37" s="10"/>
      <c r="F37" s="11">
        <v>3</v>
      </c>
      <c r="G37" s="32">
        <f>Men!$Z$3</f>
        <v>210</v>
      </c>
      <c r="I37" s="1">
        <v>6</v>
      </c>
      <c r="J37" s="23" t="s">
        <v>54</v>
      </c>
      <c r="N37" s="1">
        <f>Women!$X$248</f>
        <v>98</v>
      </c>
      <c r="P37" s="1">
        <v>6</v>
      </c>
      <c r="Q37" s="10" t="s">
        <v>48</v>
      </c>
      <c r="R37" s="10"/>
      <c r="S37" s="10"/>
      <c r="T37" s="10"/>
      <c r="U37" s="6">
        <v>5</v>
      </c>
      <c r="V37" s="24">
        <f>Men!$AT$3</f>
        <v>207</v>
      </c>
      <c r="W37" s="38"/>
      <c r="X37" s="1">
        <v>6</v>
      </c>
      <c r="Y37" s="10" t="s">
        <v>45</v>
      </c>
      <c r="Z37" s="10"/>
      <c r="AA37" s="10"/>
      <c r="AB37" s="11">
        <v>5</v>
      </c>
      <c r="AC37" s="32">
        <f>Women!$AO$3</f>
        <v>69</v>
      </c>
      <c r="AD37" s="2"/>
      <c r="AL37" s="1">
        <v>9</v>
      </c>
      <c r="AM37" s="23" t="s">
        <v>54</v>
      </c>
      <c r="AR37" s="9">
        <v>819</v>
      </c>
      <c r="AT37" s="1">
        <v>9</v>
      </c>
      <c r="AU37" s="23" t="s">
        <v>76</v>
      </c>
      <c r="AY37" s="9">
        <v>330</v>
      </c>
      <c r="BA37" s="1">
        <v>8</v>
      </c>
      <c r="BB37" s="10" t="s">
        <v>43</v>
      </c>
      <c r="BC37" s="30"/>
      <c r="BD37" s="30"/>
      <c r="BE37" s="30"/>
      <c r="BF37" s="36">
        <v>9</v>
      </c>
      <c r="BG37" s="32">
        <v>754</v>
      </c>
      <c r="BH37" s="38"/>
      <c r="BI37" s="1">
        <v>8</v>
      </c>
      <c r="BJ37" s="10" t="s">
        <v>43</v>
      </c>
      <c r="BK37" s="30"/>
      <c r="BL37" s="30"/>
      <c r="BM37" s="36">
        <v>11</v>
      </c>
      <c r="BN37" s="32">
        <v>415</v>
      </c>
    </row>
    <row r="38" spans="1:66" x14ac:dyDescent="0.25">
      <c r="A38" s="1">
        <v>7</v>
      </c>
      <c r="B38" s="23" t="s">
        <v>54</v>
      </c>
      <c r="G38" s="9">
        <f>Men!$X$390</f>
        <v>222</v>
      </c>
      <c r="I38" s="1">
        <v>7</v>
      </c>
      <c r="J38" s="30" t="s">
        <v>68</v>
      </c>
      <c r="K38" s="28"/>
      <c r="L38" s="28"/>
      <c r="M38" s="11">
        <v>3</v>
      </c>
      <c r="N38" s="32">
        <f>Women!$W$3</f>
        <v>103</v>
      </c>
      <c r="P38" s="1">
        <v>7</v>
      </c>
      <c r="Q38" s="10" t="s">
        <v>43</v>
      </c>
      <c r="R38" s="30"/>
      <c r="S38" s="30"/>
      <c r="T38" s="30"/>
      <c r="U38" s="36">
        <v>4</v>
      </c>
      <c r="V38" s="32">
        <f>Men!$AN$3</f>
        <v>228</v>
      </c>
      <c r="W38" s="38"/>
      <c r="X38" s="1">
        <v>7</v>
      </c>
      <c r="Y38" s="23" t="s">
        <v>625</v>
      </c>
      <c r="AC38" s="1">
        <f>Women!$AO$248</f>
        <v>134</v>
      </c>
      <c r="AD38" s="2"/>
      <c r="AL38" s="1">
        <v>10</v>
      </c>
      <c r="AM38" s="23" t="s">
        <v>75</v>
      </c>
      <c r="AR38" s="9">
        <v>934</v>
      </c>
      <c r="AT38" s="1">
        <v>10</v>
      </c>
      <c r="AU38" s="30" t="s">
        <v>68</v>
      </c>
      <c r="AV38" s="28"/>
      <c r="AW38" s="28"/>
      <c r="AX38" s="11">
        <v>6.5</v>
      </c>
      <c r="AY38" s="32">
        <v>358</v>
      </c>
      <c r="BA38" s="1">
        <v>9</v>
      </c>
      <c r="BB38" s="23" t="s">
        <v>62</v>
      </c>
      <c r="BG38" s="9">
        <v>905</v>
      </c>
      <c r="BH38" s="38"/>
      <c r="BI38" s="1">
        <v>9</v>
      </c>
      <c r="BJ38" s="10" t="s">
        <v>50</v>
      </c>
      <c r="BK38" s="8"/>
      <c r="BL38" s="8"/>
      <c r="BM38" s="6">
        <v>10</v>
      </c>
      <c r="BN38" s="24">
        <v>499</v>
      </c>
    </row>
    <row r="39" spans="1:66" x14ac:dyDescent="0.25">
      <c r="A39" s="1">
        <v>8</v>
      </c>
      <c r="B39" s="30" t="s">
        <v>68</v>
      </c>
      <c r="C39" s="28"/>
      <c r="D39" s="28"/>
      <c r="E39" s="28"/>
      <c r="F39" s="11">
        <v>2</v>
      </c>
      <c r="G39" s="32">
        <f>Men!$W$3</f>
        <v>298</v>
      </c>
      <c r="I39" s="1">
        <v>8</v>
      </c>
      <c r="J39" s="10" t="s">
        <v>74</v>
      </c>
      <c r="K39" s="10"/>
      <c r="L39" s="10"/>
      <c r="M39" s="11">
        <v>2</v>
      </c>
      <c r="N39" s="32">
        <f>Women!$Z$3</f>
        <v>106</v>
      </c>
      <c r="P39" s="1">
        <v>8</v>
      </c>
      <c r="Q39" s="10" t="s">
        <v>50</v>
      </c>
      <c r="R39" s="8"/>
      <c r="S39" s="8"/>
      <c r="T39" s="8"/>
      <c r="U39" s="6">
        <v>3</v>
      </c>
      <c r="V39" s="24">
        <f>Men!$AU$3</f>
        <v>323</v>
      </c>
      <c r="W39" s="38"/>
      <c r="X39" s="1">
        <v>8</v>
      </c>
      <c r="Y39" s="23" t="s">
        <v>52</v>
      </c>
      <c r="AC39" s="9">
        <f>Women!$AM$248</f>
        <v>149</v>
      </c>
      <c r="AD39" s="2"/>
      <c r="AL39" s="1">
        <v>11</v>
      </c>
      <c r="AM39" s="10" t="s">
        <v>51</v>
      </c>
      <c r="AN39" s="8"/>
      <c r="AO39" s="8"/>
      <c r="AP39" s="8"/>
      <c r="AQ39" s="6">
        <v>3</v>
      </c>
      <c r="AR39" s="24">
        <v>1033</v>
      </c>
      <c r="AT39" s="1">
        <v>11</v>
      </c>
      <c r="AU39" s="23" t="s">
        <v>63</v>
      </c>
      <c r="AY39" s="9">
        <v>532</v>
      </c>
      <c r="BA39" s="1">
        <v>10</v>
      </c>
      <c r="BB39" s="10" t="s">
        <v>49</v>
      </c>
      <c r="BC39" s="8"/>
      <c r="BD39" s="8"/>
      <c r="BE39" s="8"/>
      <c r="BF39" s="6">
        <v>5</v>
      </c>
      <c r="BG39" s="24">
        <v>1224</v>
      </c>
      <c r="BH39" s="38"/>
      <c r="BI39" s="1">
        <v>10</v>
      </c>
      <c r="BJ39" s="23" t="s">
        <v>62</v>
      </c>
      <c r="BN39" s="9">
        <v>511</v>
      </c>
    </row>
    <row r="40" spans="1:66" x14ac:dyDescent="0.25">
      <c r="A40" s="1">
        <v>9</v>
      </c>
      <c r="B40" s="23" t="s">
        <v>59</v>
      </c>
      <c r="F40" s="9"/>
      <c r="G40" s="1">
        <f>Men!$U$390</f>
        <v>317</v>
      </c>
      <c r="I40" s="1">
        <v>9</v>
      </c>
      <c r="J40" s="23" t="s">
        <v>63</v>
      </c>
      <c r="N40" s="9">
        <f>Women!$AA$251</f>
        <v>129</v>
      </c>
      <c r="P40" s="1">
        <v>9</v>
      </c>
      <c r="Q40" s="23" t="s">
        <v>623</v>
      </c>
      <c r="V40" s="9">
        <f>Men!$AP$390</f>
        <v>326</v>
      </c>
      <c r="W40" s="38"/>
      <c r="X40" s="1">
        <v>9</v>
      </c>
      <c r="Y40" s="23" t="s">
        <v>758</v>
      </c>
      <c r="AC40" s="1">
        <f>Women!$AO$251</f>
        <v>170</v>
      </c>
      <c r="AD40" s="2"/>
      <c r="AL40" s="1">
        <v>12</v>
      </c>
      <c r="AM40" s="23" t="s">
        <v>77</v>
      </c>
      <c r="AR40" s="9">
        <v>1115</v>
      </c>
      <c r="AT40" s="1">
        <v>12</v>
      </c>
      <c r="AU40" s="23" t="s">
        <v>75</v>
      </c>
      <c r="AY40" s="9">
        <v>594</v>
      </c>
      <c r="BA40" s="1">
        <v>11</v>
      </c>
      <c r="BB40" s="10" t="s">
        <v>47</v>
      </c>
      <c r="BC40" s="28"/>
      <c r="BD40" s="28"/>
      <c r="BE40" s="28"/>
      <c r="BF40" s="11">
        <v>4</v>
      </c>
      <c r="BG40" s="29">
        <v>1512</v>
      </c>
      <c r="BH40" s="38"/>
      <c r="BI40" s="1">
        <v>11</v>
      </c>
      <c r="BJ40" s="23" t="s">
        <v>626</v>
      </c>
      <c r="BN40" s="9">
        <v>537</v>
      </c>
    </row>
    <row r="41" spans="1:66" x14ac:dyDescent="0.25">
      <c r="A41" s="1">
        <v>9</v>
      </c>
      <c r="B41" s="23" t="s">
        <v>65</v>
      </c>
      <c r="G41" s="9">
        <f>Men!$X$393</f>
        <v>317</v>
      </c>
      <c r="I41" s="1">
        <v>10</v>
      </c>
      <c r="J41" s="10" t="s">
        <v>51</v>
      </c>
      <c r="K41" s="8"/>
      <c r="L41" s="8"/>
      <c r="M41" s="6">
        <v>1</v>
      </c>
      <c r="N41" s="24">
        <f>Women!$Y$3</f>
        <v>161</v>
      </c>
      <c r="P41" s="1">
        <v>10</v>
      </c>
      <c r="Q41" s="23" t="s">
        <v>625</v>
      </c>
      <c r="V41" s="9">
        <f>Men!$AO$390</f>
        <v>329</v>
      </c>
      <c r="W41" s="38"/>
      <c r="X41" s="1">
        <v>10</v>
      </c>
      <c r="Y41" s="10" t="s">
        <v>50</v>
      </c>
      <c r="Z41" s="8"/>
      <c r="AA41" s="8"/>
      <c r="AB41" s="6">
        <v>4</v>
      </c>
      <c r="AC41" s="24">
        <f>Women!$AU$3</f>
        <v>172</v>
      </c>
      <c r="AD41" s="2"/>
      <c r="AL41" s="1">
        <v>13</v>
      </c>
      <c r="AM41" s="23" t="s">
        <v>59</v>
      </c>
      <c r="AQ41" s="9"/>
      <c r="AR41" s="9">
        <v>1174</v>
      </c>
      <c r="AT41" s="1">
        <v>13</v>
      </c>
      <c r="AU41" s="23" t="s">
        <v>65</v>
      </c>
      <c r="AY41" s="1">
        <v>644</v>
      </c>
      <c r="BA41" s="1"/>
      <c r="BB41" s="23"/>
      <c r="BG41" s="9"/>
      <c r="BH41" s="38"/>
      <c r="BI41" s="1">
        <v>12</v>
      </c>
      <c r="BJ41" s="10" t="s">
        <v>47</v>
      </c>
      <c r="BK41" s="28"/>
      <c r="BL41" s="28"/>
      <c r="BM41" s="11">
        <v>2</v>
      </c>
      <c r="BN41" s="29">
        <v>824</v>
      </c>
    </row>
    <row r="42" spans="1:66" x14ac:dyDescent="0.25">
      <c r="A42" s="1">
        <v>11</v>
      </c>
      <c r="B42" s="23" t="s">
        <v>76</v>
      </c>
      <c r="G42" s="9">
        <f>Men!$V$390</f>
        <v>375</v>
      </c>
      <c r="I42" s="1">
        <v>11</v>
      </c>
      <c r="J42" s="23" t="s">
        <v>76</v>
      </c>
      <c r="N42" s="9">
        <f>Women!$V$248</f>
        <v>178</v>
      </c>
      <c r="O42" s="2"/>
      <c r="P42" s="1">
        <v>11</v>
      </c>
      <c r="Q42" s="23" t="s">
        <v>53</v>
      </c>
      <c r="V42" s="9">
        <f>Men!$AS$390</f>
        <v>344</v>
      </c>
      <c r="W42" s="38"/>
      <c r="X42" s="1">
        <v>11</v>
      </c>
      <c r="Y42" s="10" t="s">
        <v>47</v>
      </c>
      <c r="Z42" s="28"/>
      <c r="AA42" s="28"/>
      <c r="AB42" s="11">
        <v>3</v>
      </c>
      <c r="AC42" s="29">
        <f>Women!$AQ$3</f>
        <v>178</v>
      </c>
      <c r="AD42" s="2"/>
      <c r="AL42" s="1">
        <v>14</v>
      </c>
      <c r="AM42" s="23" t="s">
        <v>63</v>
      </c>
      <c r="AR42" s="9">
        <v>1270</v>
      </c>
      <c r="AS42" s="1"/>
      <c r="AT42" s="1">
        <v>14</v>
      </c>
      <c r="AU42" s="23" t="s">
        <v>77</v>
      </c>
      <c r="AY42" s="9">
        <v>624</v>
      </c>
      <c r="AZ42" s="2"/>
      <c r="BA42" s="1"/>
      <c r="BB42" s="23"/>
      <c r="BG42" s="9"/>
      <c r="BH42" s="38"/>
      <c r="BI42" s="1">
        <v>13</v>
      </c>
      <c r="BJ42" s="10" t="s">
        <v>49</v>
      </c>
      <c r="BK42" s="8"/>
      <c r="BL42" s="8"/>
      <c r="BM42" s="6">
        <v>0</v>
      </c>
      <c r="BN42" s="24">
        <v>872</v>
      </c>
    </row>
    <row r="43" spans="1:66" x14ac:dyDescent="0.25">
      <c r="A43" s="1">
        <v>12</v>
      </c>
      <c r="B43" s="10" t="s">
        <v>51</v>
      </c>
      <c r="C43" s="8"/>
      <c r="D43" s="8"/>
      <c r="E43" s="8"/>
      <c r="F43" s="6">
        <v>1</v>
      </c>
      <c r="G43" s="24">
        <f>Men!$Y$3</f>
        <v>387</v>
      </c>
      <c r="I43" s="1">
        <v>12</v>
      </c>
      <c r="J43" s="23" t="s">
        <v>65</v>
      </c>
      <c r="N43" s="1">
        <f>Women!$X$251</f>
        <v>180</v>
      </c>
      <c r="O43" s="2"/>
      <c r="P43" s="1">
        <v>12</v>
      </c>
      <c r="Q43" s="23" t="s">
        <v>62</v>
      </c>
      <c r="V43" s="9">
        <f>Men!$AM$393</f>
        <v>401</v>
      </c>
      <c r="W43" s="38"/>
      <c r="X43" s="1">
        <v>12</v>
      </c>
      <c r="Y43" s="10" t="s">
        <v>43</v>
      </c>
      <c r="Z43" s="30"/>
      <c r="AA43" s="30"/>
      <c r="AB43" s="36">
        <v>2</v>
      </c>
      <c r="AC43" s="32">
        <f>Women!$AN$3</f>
        <v>184</v>
      </c>
      <c r="AD43" s="2"/>
      <c r="AL43" s="1">
        <v>15</v>
      </c>
      <c r="AM43" s="23" t="s">
        <v>60</v>
      </c>
      <c r="AQ43" s="1"/>
      <c r="AR43" s="9">
        <v>1387</v>
      </c>
      <c r="AS43" s="1"/>
      <c r="AT43" s="1">
        <v>15</v>
      </c>
      <c r="AU43" s="23" t="s">
        <v>59</v>
      </c>
      <c r="AY43" s="1">
        <v>718</v>
      </c>
      <c r="AZ43" s="2"/>
      <c r="BA43" s="1"/>
      <c r="BB43" s="23"/>
    </row>
    <row r="44" spans="1:66" x14ac:dyDescent="0.25">
      <c r="A44" s="1">
        <v>13</v>
      </c>
      <c r="B44" s="23" t="s">
        <v>63</v>
      </c>
      <c r="G44" s="9">
        <f>Men!$AA$393</f>
        <v>447</v>
      </c>
      <c r="I44" s="1">
        <v>13</v>
      </c>
      <c r="J44" s="23" t="s">
        <v>75</v>
      </c>
      <c r="N44" s="9">
        <f>Women!$Z$248</f>
        <v>216</v>
      </c>
      <c r="O44" s="2"/>
      <c r="P44" s="1">
        <v>13</v>
      </c>
      <c r="Q44" s="10" t="s">
        <v>49</v>
      </c>
      <c r="R44" s="8"/>
      <c r="S44" s="8"/>
      <c r="T44" s="8"/>
      <c r="U44" s="6">
        <v>2</v>
      </c>
      <c r="V44" s="24">
        <f>Men!$AR$3</f>
        <v>488</v>
      </c>
      <c r="X44" s="1">
        <v>13</v>
      </c>
      <c r="Y44" s="23" t="s">
        <v>626</v>
      </c>
      <c r="AC44" s="1">
        <f>Women!$AP$251</f>
        <v>186</v>
      </c>
      <c r="AD44" s="2"/>
      <c r="AL44" s="1">
        <v>16</v>
      </c>
      <c r="AM44" s="23" t="s">
        <v>61</v>
      </c>
      <c r="AQ44" s="1"/>
      <c r="AR44" s="9">
        <v>1576</v>
      </c>
      <c r="AT44" s="1">
        <v>16</v>
      </c>
      <c r="AU44" s="23" t="s">
        <v>61</v>
      </c>
      <c r="AY44" s="1">
        <v>724</v>
      </c>
      <c r="AZ44" s="2"/>
      <c r="BA44" s="1"/>
      <c r="BB44" s="23"/>
      <c r="BE44" s="12" t="s">
        <v>0</v>
      </c>
      <c r="BF44" s="13" t="s">
        <v>56</v>
      </c>
      <c r="BG44" s="13"/>
      <c r="BH44" s="13"/>
      <c r="BI44" s="14"/>
      <c r="BJ44" s="15" t="s">
        <v>11</v>
      </c>
      <c r="BK44" s="16" t="s">
        <v>10</v>
      </c>
    </row>
    <row r="45" spans="1:66" x14ac:dyDescent="0.25">
      <c r="A45" s="1">
        <v>14</v>
      </c>
      <c r="B45" s="23" t="s">
        <v>66</v>
      </c>
      <c r="G45" s="9">
        <f>Men!$X$396</f>
        <v>513</v>
      </c>
      <c r="H45" s="1"/>
      <c r="I45" s="1">
        <v>14</v>
      </c>
      <c r="J45" s="23" t="s">
        <v>59</v>
      </c>
      <c r="N45" s="1">
        <f>Women!$U$248</f>
        <v>223</v>
      </c>
      <c r="O45" s="2"/>
      <c r="P45" s="1">
        <v>14</v>
      </c>
      <c r="Q45" s="10" t="s">
        <v>47</v>
      </c>
      <c r="R45" s="28"/>
      <c r="S45" s="28"/>
      <c r="T45" s="28"/>
      <c r="U45" s="11">
        <v>1</v>
      </c>
      <c r="V45" s="29">
        <f>Men!$AQ$3</f>
        <v>535</v>
      </c>
      <c r="X45" s="1">
        <v>14</v>
      </c>
      <c r="Y45" s="23" t="s">
        <v>53</v>
      </c>
      <c r="AC45" s="1">
        <f>Women!$AS$248</f>
        <v>208</v>
      </c>
      <c r="AD45" s="2"/>
      <c r="AL45" s="1">
        <v>17</v>
      </c>
      <c r="AM45" s="23" t="s">
        <v>78</v>
      </c>
      <c r="AR45" s="9">
        <v>1661</v>
      </c>
      <c r="AT45" s="1">
        <v>17</v>
      </c>
      <c r="AU45" s="23" t="s">
        <v>78</v>
      </c>
      <c r="AY45" s="9">
        <v>933</v>
      </c>
      <c r="AZ45" s="2"/>
      <c r="BA45" s="1"/>
      <c r="BB45" s="23"/>
      <c r="BE45" s="17">
        <v>1</v>
      </c>
      <c r="BF45" s="2" t="s">
        <v>46</v>
      </c>
      <c r="BG45" s="2"/>
      <c r="BH45" s="2"/>
      <c r="BI45" s="2"/>
      <c r="BJ45" s="3">
        <v>50</v>
      </c>
      <c r="BK45" s="43">
        <v>414</v>
      </c>
    </row>
    <row r="46" spans="1:66" x14ac:dyDescent="0.25">
      <c r="A46" s="1">
        <v>15</v>
      </c>
      <c r="B46" s="23" t="s">
        <v>77</v>
      </c>
      <c r="G46" s="9">
        <f>Men!$V$393</f>
        <v>517</v>
      </c>
      <c r="H46" s="1"/>
      <c r="I46" s="1">
        <v>15</v>
      </c>
      <c r="J46" s="23" t="s">
        <v>77</v>
      </c>
      <c r="N46" s="9">
        <f>Women!$V$251</f>
        <v>232</v>
      </c>
      <c r="P46" s="1"/>
      <c r="Q46" s="23"/>
      <c r="V46" s="9"/>
      <c r="X46" s="1">
        <v>14</v>
      </c>
      <c r="Y46" s="23" t="s">
        <v>62</v>
      </c>
      <c r="AC46" s="9">
        <f>Women!$AM$251</f>
        <v>208</v>
      </c>
      <c r="AD46" s="2"/>
      <c r="AL46" s="1"/>
      <c r="AM46" s="23"/>
      <c r="AR46" s="9"/>
      <c r="AT46" s="1">
        <v>18</v>
      </c>
      <c r="AU46" s="23" t="s">
        <v>67</v>
      </c>
      <c r="AY46" s="1">
        <v>957</v>
      </c>
      <c r="BA46" s="1"/>
      <c r="BB46" s="23"/>
      <c r="BE46" s="19">
        <v>2</v>
      </c>
      <c r="BF46" t="s">
        <v>45</v>
      </c>
      <c r="BJ46" s="1">
        <v>45</v>
      </c>
      <c r="BK46" s="45">
        <v>461</v>
      </c>
    </row>
    <row r="47" spans="1:66" s="2" customFormat="1" x14ac:dyDescent="0.25">
      <c r="A47" s="1">
        <v>16</v>
      </c>
      <c r="B47" s="23" t="s">
        <v>69</v>
      </c>
      <c r="C47"/>
      <c r="D47"/>
      <c r="E47"/>
      <c r="F47" s="9"/>
      <c r="G47" s="1">
        <f>Men!$U$393</f>
        <v>522</v>
      </c>
      <c r="H47"/>
      <c r="I47" s="1">
        <v>16</v>
      </c>
      <c r="J47" s="23" t="s">
        <v>60</v>
      </c>
      <c r="K47"/>
      <c r="L47"/>
      <c r="M47"/>
      <c r="N47" s="9">
        <f>Women!$W$248</f>
        <v>234</v>
      </c>
      <c r="O47"/>
      <c r="P47" s="1"/>
      <c r="Q47" s="23"/>
      <c r="R47"/>
      <c r="S47"/>
      <c r="T47"/>
      <c r="U47" s="9"/>
      <c r="V47" s="1"/>
      <c r="W47"/>
      <c r="X47" s="1">
        <v>16</v>
      </c>
      <c r="Y47" s="10" t="s">
        <v>49</v>
      </c>
      <c r="Z47" s="8"/>
      <c r="AA47" s="8"/>
      <c r="AB47" s="6">
        <v>0</v>
      </c>
      <c r="AC47" s="24">
        <f>Women!$AR$3</f>
        <v>288</v>
      </c>
      <c r="AE47"/>
      <c r="AF47"/>
      <c r="AG47"/>
      <c r="AH47"/>
      <c r="AI47"/>
      <c r="AJ47"/>
      <c r="AK47"/>
      <c r="AL47" s="1"/>
      <c r="AM47" s="23"/>
      <c r="AN47"/>
      <c r="AO47"/>
      <c r="AP47"/>
      <c r="AQ47" s="1"/>
      <c r="AR47" s="1"/>
      <c r="AS47"/>
      <c r="AT47" s="1"/>
      <c r="AU47"/>
      <c r="AV47"/>
      <c r="AW47"/>
      <c r="AX47" s="1"/>
      <c r="AY47"/>
      <c r="AZ47"/>
      <c r="BA47" s="1"/>
      <c r="BB47" s="23"/>
      <c r="BC47"/>
      <c r="BD47"/>
      <c r="BE47" s="19">
        <v>3</v>
      </c>
      <c r="BF47" s="23" t="s">
        <v>42</v>
      </c>
      <c r="BG47" s="23"/>
      <c r="BH47" s="23"/>
      <c r="BI47" s="23"/>
      <c r="BJ47" s="38">
        <v>42</v>
      </c>
      <c r="BK47" s="44">
        <v>410</v>
      </c>
      <c r="BL47"/>
      <c r="BM47"/>
      <c r="BN47"/>
    </row>
    <row r="48" spans="1:66" x14ac:dyDescent="0.25">
      <c r="A48" s="1">
        <v>17</v>
      </c>
      <c r="B48" s="23" t="s">
        <v>61</v>
      </c>
      <c r="F48" s="1"/>
      <c r="G48" s="1">
        <f>Men!$Y$390</f>
        <v>597</v>
      </c>
      <c r="I48" s="1">
        <v>17</v>
      </c>
      <c r="J48" s="23" t="s">
        <v>64</v>
      </c>
      <c r="N48" s="9">
        <f>Women!$AA$254</f>
        <v>255</v>
      </c>
      <c r="P48" s="1"/>
      <c r="Q48" s="23"/>
      <c r="U48" s="9"/>
      <c r="V48" s="1"/>
      <c r="X48" s="1"/>
      <c r="AD48" s="2"/>
      <c r="AL48" s="1"/>
      <c r="AM48" s="23"/>
      <c r="AP48" s="12" t="s">
        <v>0</v>
      </c>
      <c r="AQ48" s="13" t="s">
        <v>56</v>
      </c>
      <c r="AR48" s="13"/>
      <c r="AS48" s="13"/>
      <c r="AT48" s="14"/>
      <c r="AU48" s="15" t="s">
        <v>11</v>
      </c>
      <c r="AV48" s="16" t="s">
        <v>10</v>
      </c>
      <c r="AX48" s="1"/>
      <c r="BE48" s="19">
        <v>4</v>
      </c>
      <c r="BF48" s="23" t="s">
        <v>39</v>
      </c>
      <c r="BG48" s="23"/>
      <c r="BH48" s="23"/>
      <c r="BI48" s="23"/>
      <c r="BJ48" s="38">
        <v>36</v>
      </c>
      <c r="BK48" s="44">
        <v>744</v>
      </c>
      <c r="BM48" s="1"/>
      <c r="BN48" s="1"/>
    </row>
    <row r="49" spans="1:66" x14ac:dyDescent="0.25">
      <c r="A49" s="1">
        <v>18</v>
      </c>
      <c r="B49" s="23" t="s">
        <v>78</v>
      </c>
      <c r="G49" s="9">
        <f>Men!$V$396</f>
        <v>680</v>
      </c>
      <c r="I49" s="1">
        <v>18</v>
      </c>
      <c r="J49" s="23" t="s">
        <v>66</v>
      </c>
      <c r="N49" s="1">
        <f>Women!$X$254</f>
        <v>270</v>
      </c>
      <c r="P49" s="1"/>
      <c r="Q49" s="23"/>
      <c r="U49" s="9"/>
      <c r="V49" s="1"/>
      <c r="X49" s="1"/>
      <c r="AP49" s="17">
        <v>1</v>
      </c>
      <c r="AQ49" s="2" t="s">
        <v>41</v>
      </c>
      <c r="AR49" s="2"/>
      <c r="AS49" s="2"/>
      <c r="AT49" s="2"/>
      <c r="AU49" s="3">
        <v>38.5</v>
      </c>
      <c r="AV49" s="43">
        <v>267</v>
      </c>
      <c r="AX49" s="1"/>
      <c r="AY49" s="1"/>
      <c r="BE49" s="19">
        <v>5</v>
      </c>
      <c r="BF49" s="23" t="s">
        <v>48</v>
      </c>
      <c r="BJ49" s="1">
        <v>35</v>
      </c>
      <c r="BK49" s="45">
        <v>780</v>
      </c>
      <c r="BM49" s="1"/>
      <c r="BN49" s="1"/>
    </row>
    <row r="50" spans="1:66" x14ac:dyDescent="0.25">
      <c r="A50" s="1">
        <v>19</v>
      </c>
      <c r="B50" s="23" t="s">
        <v>75</v>
      </c>
      <c r="G50" s="9">
        <f>Men!$Z$390</f>
        <v>687</v>
      </c>
      <c r="I50" s="1">
        <v>19</v>
      </c>
      <c r="J50" s="23" t="s">
        <v>61</v>
      </c>
      <c r="N50" s="1">
        <f>Women!$Y$248</f>
        <v>287</v>
      </c>
      <c r="P50" s="1"/>
      <c r="Q50" s="23"/>
      <c r="AL50" s="2"/>
      <c r="AM50" s="2"/>
      <c r="AN50" s="2"/>
      <c r="AO50" s="2"/>
      <c r="AP50" s="19">
        <v>2</v>
      </c>
      <c r="AQ50" s="23" t="s">
        <v>621</v>
      </c>
      <c r="AR50" s="23"/>
      <c r="AS50" s="23"/>
      <c r="AT50" s="23"/>
      <c r="AU50" s="38">
        <v>32.5</v>
      </c>
      <c r="AV50" s="44">
        <v>409</v>
      </c>
      <c r="AW50" s="2"/>
      <c r="AX50" s="3"/>
      <c r="AY50" s="3"/>
      <c r="BE50" s="19">
        <v>6</v>
      </c>
      <c r="BF50" s="23" t="s">
        <v>50</v>
      </c>
      <c r="BJ50" s="1">
        <v>21</v>
      </c>
      <c r="BK50" s="45">
        <v>1139</v>
      </c>
      <c r="BM50" s="1"/>
      <c r="BN50" s="1"/>
    </row>
    <row r="51" spans="1:66" x14ac:dyDescent="0.25">
      <c r="A51" s="1">
        <v>20</v>
      </c>
      <c r="B51" s="23" t="s">
        <v>624</v>
      </c>
      <c r="G51" s="9">
        <f>Men!$X$399</f>
        <v>691</v>
      </c>
      <c r="I51" s="1">
        <v>20</v>
      </c>
      <c r="J51" s="23" t="s">
        <v>69</v>
      </c>
      <c r="N51" s="1">
        <f>Women!$U$251</f>
        <v>309</v>
      </c>
      <c r="P51" s="1"/>
      <c r="Q51" s="23"/>
      <c r="AP51" s="19">
        <v>3</v>
      </c>
      <c r="AQ51" s="23" t="s">
        <v>40</v>
      </c>
      <c r="AR51" s="23"/>
      <c r="AS51" s="23"/>
      <c r="AT51" s="23"/>
      <c r="AU51" s="38">
        <v>30</v>
      </c>
      <c r="AV51" s="44">
        <v>557</v>
      </c>
      <c r="AX51" s="1"/>
      <c r="AY51" s="1"/>
      <c r="BE51" s="19">
        <v>7</v>
      </c>
      <c r="BF51" s="23" t="s">
        <v>43</v>
      </c>
      <c r="BG51" s="23"/>
      <c r="BH51" s="23"/>
      <c r="BI51" s="23"/>
      <c r="BJ51" s="38">
        <v>20</v>
      </c>
      <c r="BK51" s="44">
        <v>1169</v>
      </c>
    </row>
    <row r="52" spans="1:66" x14ac:dyDescent="0.25">
      <c r="A52" s="1">
        <v>21</v>
      </c>
      <c r="B52" s="23" t="s">
        <v>70</v>
      </c>
      <c r="F52" s="9"/>
      <c r="G52" s="1">
        <f>Men!$U$396</f>
        <v>716</v>
      </c>
      <c r="I52" s="1">
        <v>21</v>
      </c>
      <c r="J52" s="23" t="s">
        <v>78</v>
      </c>
      <c r="N52" s="9">
        <f>Women!$V$254</f>
        <v>348</v>
      </c>
      <c r="P52" s="1"/>
      <c r="Q52" s="23"/>
      <c r="AP52" s="19">
        <v>4</v>
      </c>
      <c r="AQ52" t="s">
        <v>74</v>
      </c>
      <c r="AU52" s="1">
        <v>28</v>
      </c>
      <c r="AV52" s="45">
        <v>483</v>
      </c>
      <c r="AX52" s="1"/>
      <c r="AY52" s="1"/>
      <c r="BE52" s="19">
        <v>8</v>
      </c>
      <c r="BF52" s="23" t="s">
        <v>47</v>
      </c>
      <c r="BG52" s="23"/>
      <c r="BH52" s="23"/>
      <c r="BI52" s="23"/>
      <c r="BJ52" s="38">
        <v>6</v>
      </c>
      <c r="BK52" s="44">
        <v>2336</v>
      </c>
      <c r="BM52" s="1"/>
      <c r="BN52" s="1"/>
    </row>
    <row r="53" spans="1:66" x14ac:dyDescent="0.25">
      <c r="A53" s="1">
        <v>22</v>
      </c>
      <c r="B53" s="23" t="s">
        <v>67</v>
      </c>
      <c r="F53" s="1"/>
      <c r="G53" s="1">
        <f>Men!$Y$393</f>
        <v>809</v>
      </c>
      <c r="I53" s="1">
        <v>22</v>
      </c>
      <c r="J53" s="23" t="s">
        <v>67</v>
      </c>
      <c r="N53" s="1">
        <f>Women!$Y$251</f>
        <v>385</v>
      </c>
      <c r="P53" s="1"/>
      <c r="Q53" s="23"/>
      <c r="AP53" s="19"/>
      <c r="AU53" s="1"/>
      <c r="AV53" s="45"/>
      <c r="AX53" s="1"/>
      <c r="AY53" s="1"/>
      <c r="BE53" s="19"/>
      <c r="BF53" s="23"/>
      <c r="BG53" s="23"/>
      <c r="BH53" s="23"/>
      <c r="BI53" s="23"/>
      <c r="BJ53" s="38"/>
      <c r="BK53" s="44"/>
      <c r="BM53" s="1"/>
      <c r="BN53" s="1"/>
    </row>
    <row r="54" spans="1:66" x14ac:dyDescent="0.25">
      <c r="A54" s="1">
        <v>23</v>
      </c>
      <c r="B54" s="23" t="s">
        <v>79</v>
      </c>
      <c r="G54" s="9">
        <f>Men!$V$399</f>
        <v>847</v>
      </c>
      <c r="I54" s="1">
        <v>23</v>
      </c>
      <c r="J54" s="23" t="s">
        <v>79</v>
      </c>
      <c r="N54" s="9">
        <f>Women!$V$257</f>
        <v>394</v>
      </c>
      <c r="P54" s="1"/>
      <c r="Q54" s="23"/>
      <c r="T54" s="12" t="s">
        <v>0</v>
      </c>
      <c r="U54" s="13" t="s">
        <v>56</v>
      </c>
      <c r="V54" s="13"/>
      <c r="W54" s="13"/>
      <c r="X54" s="14"/>
      <c r="Y54" s="15" t="s">
        <v>11</v>
      </c>
      <c r="Z54" s="16" t="s">
        <v>10</v>
      </c>
      <c r="AP54" s="19"/>
      <c r="AU54" s="1"/>
      <c r="AV54" s="45"/>
      <c r="AX54" s="1"/>
      <c r="AY54" s="1"/>
      <c r="BE54" s="19"/>
      <c r="BF54" s="23"/>
      <c r="BG54" s="23"/>
      <c r="BH54" s="23"/>
      <c r="BI54" s="23"/>
      <c r="BJ54" s="38"/>
      <c r="BK54" s="44"/>
      <c r="BM54" s="1"/>
      <c r="BN54" s="1"/>
    </row>
    <row r="55" spans="1:66" x14ac:dyDescent="0.25">
      <c r="A55" s="1"/>
      <c r="B55" s="23"/>
      <c r="F55" s="1"/>
      <c r="G55" s="1"/>
      <c r="I55" s="1"/>
      <c r="M55" s="1"/>
      <c r="P55" s="1"/>
      <c r="Q55" s="23"/>
      <c r="T55" s="17">
        <v>1</v>
      </c>
      <c r="U55" s="2" t="s">
        <v>46</v>
      </c>
      <c r="V55" s="2"/>
      <c r="W55" s="2"/>
      <c r="X55" s="2"/>
      <c r="Y55" s="3">
        <f>VLOOKUP($U55,$Q$32:$V$53,5,0)+VLOOKUP($U55,$Y$32:$AC$53,4,0)</f>
        <v>17</v>
      </c>
      <c r="Z55" s="18">
        <f>VLOOKUP($U55,$Q$32:$V$53,6,0)+VLOOKUP($U55,$Y$32:$AC$53,5,0)</f>
        <v>109</v>
      </c>
      <c r="AP55" s="19">
        <v>5</v>
      </c>
      <c r="AQ55" s="23" t="s">
        <v>44</v>
      </c>
      <c r="AR55" s="23"/>
      <c r="AS55" s="23"/>
      <c r="AT55" s="23"/>
      <c r="AU55" s="38">
        <v>17</v>
      </c>
      <c r="AV55" s="44">
        <v>948</v>
      </c>
      <c r="AX55" s="1"/>
      <c r="AY55" s="1"/>
      <c r="BE55" s="21">
        <v>9</v>
      </c>
      <c r="BF55" s="22" t="s">
        <v>49</v>
      </c>
      <c r="BG55" s="22"/>
      <c r="BH55" s="22"/>
      <c r="BI55" s="22"/>
      <c r="BJ55" s="49">
        <v>5</v>
      </c>
      <c r="BK55" s="46">
        <v>2096</v>
      </c>
      <c r="BM55" s="1"/>
      <c r="BN55" s="1"/>
    </row>
    <row r="56" spans="1:66" x14ac:dyDescent="0.25">
      <c r="A56" s="1"/>
      <c r="B56" s="23"/>
      <c r="E56" s="12" t="s">
        <v>0</v>
      </c>
      <c r="F56" s="13" t="s">
        <v>56</v>
      </c>
      <c r="G56" s="13"/>
      <c r="H56" s="13"/>
      <c r="I56" s="14"/>
      <c r="J56" s="15" t="s">
        <v>11</v>
      </c>
      <c r="K56" s="16" t="s">
        <v>10</v>
      </c>
      <c r="M56" s="1"/>
      <c r="P56" s="1"/>
      <c r="Q56" s="23"/>
      <c r="T56" s="19">
        <v>2</v>
      </c>
      <c r="U56" s="23" t="s">
        <v>42</v>
      </c>
      <c r="V56" s="23"/>
      <c r="W56" s="23"/>
      <c r="X56" s="23"/>
      <c r="Y56" s="38">
        <f>VLOOKUP($U56,$Q$32:$V$53,5,0)+VLOOKUP($U56,$Y$32:$AC$53,4,0)</f>
        <v>16</v>
      </c>
      <c r="Z56" s="34">
        <f>VLOOKUP($U56,$Q$32:$V$53,6,0)+VLOOKUP($U56,$Y$32:$AC$53,5,0)</f>
        <v>121</v>
      </c>
      <c r="AP56" s="19">
        <v>6</v>
      </c>
      <c r="AQ56" s="23" t="s">
        <v>68</v>
      </c>
      <c r="AR56" s="23"/>
      <c r="AS56" s="23"/>
      <c r="AT56" s="23"/>
      <c r="AU56" s="38">
        <v>12.5</v>
      </c>
      <c r="AV56" s="44">
        <v>1147</v>
      </c>
      <c r="AX56" s="1"/>
      <c r="AY56" s="1"/>
    </row>
    <row r="57" spans="1:66" x14ac:dyDescent="0.25">
      <c r="E57" s="17">
        <v>1</v>
      </c>
      <c r="F57" s="2" t="s">
        <v>41</v>
      </c>
      <c r="G57" s="2"/>
      <c r="H57" s="2"/>
      <c r="I57" s="2"/>
      <c r="J57" s="3">
        <f>VLOOKUP($F57,$B$32:$G$55,5,0)+VLOOKUP($F57,$J$32:$N$55,4,0)</f>
        <v>14</v>
      </c>
      <c r="K57" s="18">
        <f>VLOOKUP($F57,$B$32:$G$55,6,0)+VLOOKUP($F57,$J$32:$N$55,5,0)</f>
        <v>61</v>
      </c>
      <c r="M57" s="1"/>
      <c r="N57" s="1"/>
      <c r="P57" s="1"/>
      <c r="Q57" s="23"/>
      <c r="T57" s="19">
        <v>3</v>
      </c>
      <c r="U57" s="23" t="s">
        <v>48</v>
      </c>
      <c r="Y57" s="1">
        <f>VLOOKUP($U57,$Q$32:$V$53,5,0)+VLOOKUP($U57,$Y$32:$AC$53,4,0)</f>
        <v>13</v>
      </c>
      <c r="Z57" s="20">
        <f>VLOOKUP($U57,$Q$32:$V$53,6,0)+VLOOKUP($U57,$Y$32:$AC$53,5,0)</f>
        <v>266</v>
      </c>
      <c r="AP57" s="21">
        <v>7</v>
      </c>
      <c r="AQ57" s="47" t="s">
        <v>51</v>
      </c>
      <c r="AR57" s="47"/>
      <c r="AS57" s="47"/>
      <c r="AT57" s="47"/>
      <c r="AU57" s="50">
        <v>9.5</v>
      </c>
      <c r="AV57" s="51">
        <v>1331</v>
      </c>
      <c r="AX57" s="1"/>
      <c r="AY57" s="1"/>
    </row>
    <row r="58" spans="1:66" x14ac:dyDescent="0.25">
      <c r="A58" s="2"/>
      <c r="B58" s="2"/>
      <c r="C58" s="2"/>
      <c r="D58" s="2"/>
      <c r="E58" s="19">
        <v>2</v>
      </c>
      <c r="F58" s="23" t="s">
        <v>40</v>
      </c>
      <c r="G58" s="23"/>
      <c r="H58" s="23"/>
      <c r="I58" s="23"/>
      <c r="J58" s="38">
        <f>VLOOKUP($F58,$B$32:$G$55,5,0)+VLOOKUP($F58,$J$32:$N$55,4,0)</f>
        <v>10</v>
      </c>
      <c r="K58" s="34">
        <f>VLOOKUP($F58,$B$32:$G$55,6,0)+VLOOKUP($F58,$J$32:$N$55,5,0)</f>
        <v>157</v>
      </c>
      <c r="L58" s="2"/>
      <c r="M58" s="3"/>
      <c r="N58" s="3"/>
      <c r="T58" s="19">
        <v>4</v>
      </c>
      <c r="U58" s="23" t="s">
        <v>45</v>
      </c>
      <c r="V58" s="23"/>
      <c r="W58" s="23"/>
      <c r="X58" s="23"/>
      <c r="Y58" s="38">
        <f>VLOOKUP($U58,$Q$32:$V$53,5,0)+VLOOKUP($U58,$Y$32:$AC$53,4,0)</f>
        <v>12</v>
      </c>
      <c r="Z58" s="34">
        <f>VLOOKUP($U58,$Q$32:$V$53,6,0)+VLOOKUP($U58,$Y$32:$AC$53,5,0)</f>
        <v>167</v>
      </c>
      <c r="AB58" s="1"/>
      <c r="AC58" s="1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</row>
    <row r="59" spans="1:66" x14ac:dyDescent="0.25">
      <c r="E59" s="19">
        <v>3</v>
      </c>
      <c r="F59" s="23" t="s">
        <v>621</v>
      </c>
      <c r="G59" s="23"/>
      <c r="H59" s="23"/>
      <c r="I59" s="23"/>
      <c r="J59" s="38">
        <f>VLOOKUP($F59,$B$32:$G$55,5,0)+VLOOKUP($F59,$J$32:$N$55,4,0)</f>
        <v>10</v>
      </c>
      <c r="K59" s="34">
        <f>VLOOKUP($F59,$B$32:$G$55,6,0)+VLOOKUP($F59,$J$32:$N$55,5,0)</f>
        <v>176</v>
      </c>
      <c r="M59" s="1"/>
      <c r="N59" s="1"/>
      <c r="T59" s="19">
        <v>5</v>
      </c>
      <c r="U59" s="23" t="s">
        <v>39</v>
      </c>
      <c r="V59" s="23"/>
      <c r="W59" s="23"/>
      <c r="X59" s="23"/>
      <c r="Y59" s="38">
        <f>VLOOKUP($U59,$Q$32:$V$53,5,0)+VLOOKUP($U59,$Y$32:$AC$53,4,0)</f>
        <v>12</v>
      </c>
      <c r="Z59" s="34">
        <f>VLOOKUP($U59,$Q$32:$V$53,6,0)+VLOOKUP($U59,$Y$32:$AC$53,5,0)</f>
        <v>219</v>
      </c>
      <c r="AB59" s="1"/>
      <c r="AC59" s="1"/>
    </row>
    <row r="60" spans="1:66" x14ac:dyDescent="0.25">
      <c r="E60" s="19">
        <v>4</v>
      </c>
      <c r="F60" s="23" t="s">
        <v>44</v>
      </c>
      <c r="G60" s="23"/>
      <c r="H60" s="23"/>
      <c r="I60" s="23"/>
      <c r="J60" s="38">
        <f>VLOOKUP($F60,$B$32:$G$55,5,0)+VLOOKUP($F60,$J$32:$N$55,4,0)</f>
        <v>10</v>
      </c>
      <c r="K60" s="44">
        <f>VLOOKUP($F60,$B$32:$G$55,6,0)+VLOOKUP($F60,$J$32:$N$55,5,0)</f>
        <v>186</v>
      </c>
      <c r="M60" s="1"/>
      <c r="N60" s="1"/>
      <c r="T60" s="19">
        <v>6</v>
      </c>
      <c r="U60" s="23" t="s">
        <v>50</v>
      </c>
      <c r="Y60" s="1">
        <f>VLOOKUP($U60,$Q$32:$V$53,5,0)+VLOOKUP($U60,$Y$32:$AC$53,4,0)</f>
        <v>7</v>
      </c>
      <c r="Z60" s="20">
        <f>VLOOKUP($U60,$Q$32:$V$53,6,0)+VLOOKUP($U60,$Y$32:$AC$53,5,0)</f>
        <v>495</v>
      </c>
      <c r="AB60" s="1"/>
      <c r="AC60" s="1"/>
    </row>
    <row r="61" spans="1:66" x14ac:dyDescent="0.25">
      <c r="E61" s="19">
        <v>5</v>
      </c>
      <c r="F61" t="s">
        <v>74</v>
      </c>
      <c r="J61" s="1">
        <f>VLOOKUP($F61,$B$32:$G$55,5,0)+VLOOKUP($F61,$J$32:$N$55,4,0)</f>
        <v>5</v>
      </c>
      <c r="K61" s="20">
        <f>VLOOKUP($F61,$B$32:$G$55,6,0)+VLOOKUP($F61,$J$32:$N$55,5,0)</f>
        <v>316</v>
      </c>
      <c r="M61" s="1"/>
      <c r="N61" s="1"/>
      <c r="T61" s="19">
        <v>7</v>
      </c>
      <c r="U61" s="23" t="s">
        <v>43</v>
      </c>
      <c r="V61" s="23"/>
      <c r="W61" s="23"/>
      <c r="X61" s="23"/>
      <c r="Y61" s="38">
        <f>VLOOKUP($U61,$Q$32:$V$53,5,0)+VLOOKUP($U61,$Y$32:$AC$53,4,0)</f>
        <v>6</v>
      </c>
      <c r="Z61" s="34">
        <f>VLOOKUP($U61,$Q$32:$V$53,6,0)+VLOOKUP($U61,$Y$32:$AC$53,5,0)</f>
        <v>412</v>
      </c>
    </row>
    <row r="62" spans="1:66" x14ac:dyDescent="0.25">
      <c r="E62" s="19">
        <v>6</v>
      </c>
      <c r="F62" s="63" t="s">
        <v>68</v>
      </c>
      <c r="G62" s="63"/>
      <c r="H62" s="63"/>
      <c r="I62" s="63"/>
      <c r="J62" s="64">
        <f>VLOOKUP($F62,$B$32:$G$55,5,0)+VLOOKUP($F62,$J$32:$N$55,4,0)</f>
        <v>5</v>
      </c>
      <c r="K62" s="44">
        <f>VLOOKUP($F62,$B$32:$G$55,6,0)+VLOOKUP($F62,$J$32:$N$55,5,0)</f>
        <v>401</v>
      </c>
      <c r="M62" s="1"/>
      <c r="N62" s="1"/>
      <c r="T62" s="19">
        <v>8</v>
      </c>
      <c r="U62" s="63" t="s">
        <v>47</v>
      </c>
      <c r="V62" s="63"/>
      <c r="W62" s="63"/>
      <c r="X62" s="63"/>
      <c r="Y62" s="64">
        <f>VLOOKUP($U62,$Q$32:$V$53,5,0)+VLOOKUP($U62,$Y$32:$AC$53,4,0)</f>
        <v>4</v>
      </c>
      <c r="Z62" s="34">
        <f>VLOOKUP($U62,$Q$32:$V$53,6,0)+VLOOKUP($U62,$Y$32:$AC$53,5,0)</f>
        <v>713</v>
      </c>
      <c r="AB62" s="1"/>
      <c r="AC62" s="1"/>
    </row>
    <row r="63" spans="1:66" x14ac:dyDescent="0.25">
      <c r="E63" s="21">
        <v>7</v>
      </c>
      <c r="F63" s="47" t="s">
        <v>51</v>
      </c>
      <c r="G63" s="47"/>
      <c r="H63" s="47"/>
      <c r="I63" s="47"/>
      <c r="J63" s="50">
        <f>VLOOKUP($F63,$B$32:$G$55,5,0)+VLOOKUP($F63,$J$32:$N$55,4,0)</f>
        <v>2</v>
      </c>
      <c r="K63" s="55">
        <f>VLOOKUP($F63,$B$32:$G$55,6,0)+VLOOKUP($F63,$J$32:$N$55,5,0)</f>
        <v>548</v>
      </c>
      <c r="M63" s="1"/>
      <c r="N63" s="1"/>
      <c r="T63" s="21">
        <v>9</v>
      </c>
      <c r="U63" s="22" t="s">
        <v>49</v>
      </c>
      <c r="V63" s="22"/>
      <c r="W63" s="22"/>
      <c r="X63" s="22"/>
      <c r="Y63" s="49">
        <f>VLOOKUP($U63,$Q$32:$V$53,5,0)+VLOOKUP($U63,$Y$32:$AC$53,4,0)</f>
        <v>2</v>
      </c>
      <c r="Z63" s="71">
        <f>VLOOKUP($U63,$Q$32:$V$53,6,0)+VLOOKUP($U63,$Y$32:$AC$53,5,0)</f>
        <v>776</v>
      </c>
      <c r="AB63" s="1"/>
      <c r="AC63" s="1"/>
    </row>
    <row r="64" spans="1:66" x14ac:dyDescent="0.2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</row>
    <row r="66" spans="1:66" x14ac:dyDescent="0.25">
      <c r="A66" s="4" t="s">
        <v>629</v>
      </c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P66" s="4" t="str">
        <f>A66</f>
        <v>FINAL POSITIONS AFTER 4 RACES</v>
      </c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8" spans="1:66" x14ac:dyDescent="0.25">
      <c r="A68" s="3" t="s">
        <v>0</v>
      </c>
      <c r="B68" s="2" t="s">
        <v>9</v>
      </c>
      <c r="C68" s="2"/>
      <c r="D68" s="2"/>
      <c r="E68" s="2"/>
      <c r="F68" s="3" t="s">
        <v>11</v>
      </c>
      <c r="G68" s="3" t="s">
        <v>10</v>
      </c>
      <c r="H68" s="2"/>
      <c r="I68" s="3" t="s">
        <v>0</v>
      </c>
      <c r="J68" s="2" t="s">
        <v>12</v>
      </c>
      <c r="K68" s="2"/>
      <c r="L68" s="2"/>
      <c r="M68" s="3" t="s">
        <v>11</v>
      </c>
      <c r="N68" s="3" t="s">
        <v>10</v>
      </c>
      <c r="P68" s="3" t="s">
        <v>0</v>
      </c>
      <c r="Q68" s="2" t="s">
        <v>9</v>
      </c>
      <c r="R68" s="2"/>
      <c r="S68" s="2"/>
      <c r="T68" s="2"/>
      <c r="U68" s="3" t="s">
        <v>11</v>
      </c>
      <c r="V68" s="3" t="s">
        <v>10</v>
      </c>
      <c r="W68" s="2"/>
      <c r="X68" s="3" t="s">
        <v>0</v>
      </c>
      <c r="Y68" s="2" t="s">
        <v>12</v>
      </c>
      <c r="Z68" s="2"/>
      <c r="AA68" s="2"/>
      <c r="AB68" s="3" t="s">
        <v>11</v>
      </c>
      <c r="AC68" s="3" t="s">
        <v>10</v>
      </c>
    </row>
    <row r="69" spans="1:66" x14ac:dyDescent="0.25">
      <c r="A69" s="3">
        <v>1</v>
      </c>
      <c r="B69" s="7" t="s">
        <v>41</v>
      </c>
      <c r="C69" s="7"/>
      <c r="D69" s="7"/>
      <c r="E69" s="7"/>
      <c r="F69" s="5">
        <f>VLOOKUP($B69,$B$5:$G$16,5,0)+VLOOKUP($B69,$AM$5:$AR$15,5,0)</f>
        <v>28</v>
      </c>
      <c r="G69" s="33">
        <f>VLOOKUP($B69,$B$5:$G$21,6,0)+VLOOKUP($B69,$AM$5:$AR$16,6,0)</f>
        <v>818</v>
      </c>
      <c r="H69" s="2"/>
      <c r="I69" s="3">
        <v>1</v>
      </c>
      <c r="J69" s="7" t="s">
        <v>40</v>
      </c>
      <c r="K69" s="7"/>
      <c r="L69" s="7"/>
      <c r="M69" s="5">
        <f>VLOOKUP($J69,$J$5:$N$16,4,0)+VLOOKUP($J69,$AU$5:$AY$15,4,0)</f>
        <v>28</v>
      </c>
      <c r="N69" s="33">
        <f>VLOOKUP($J69,$J$5:$N$25,5,0)+VLOOKUP($J69,$AU$5:$AY$16,5,0)</f>
        <v>436</v>
      </c>
      <c r="P69" s="3">
        <v>1</v>
      </c>
      <c r="Q69" s="7" t="s">
        <v>42</v>
      </c>
      <c r="R69" s="7"/>
      <c r="S69" s="7"/>
      <c r="T69" s="7"/>
      <c r="U69" s="5">
        <f>VLOOKUP($Q69,$Q$5:$V$19,5,0)+VLOOKUP($Q69,$BB$5:$BG$15,5,0)</f>
        <v>33</v>
      </c>
      <c r="V69" s="33">
        <f>VLOOKUP($Q69,$Q$5:$V$19,6,0)+VLOOKUP($Q69,$BB$5:$BG$15,6,0)</f>
        <v>1480</v>
      </c>
      <c r="W69" s="2"/>
      <c r="X69" s="3">
        <v>1</v>
      </c>
      <c r="Y69" s="7" t="s">
        <v>46</v>
      </c>
      <c r="Z69" s="35"/>
      <c r="AA69" s="35"/>
      <c r="AB69" s="5">
        <f>VLOOKUP($Y69,$Y$5:$AC$19,4,0)+VLOOKUP($Y69,$BJ$5:$BN$15,4,0)</f>
        <v>35</v>
      </c>
      <c r="AC69" s="57">
        <f>VLOOKUP($Y69,$Y$5:$AC$19,5,0)+VLOOKUP($Y69,$BJ$5:$BN$15,5,0)</f>
        <v>553</v>
      </c>
    </row>
    <row r="70" spans="1:66" s="2" customFormat="1" x14ac:dyDescent="0.25">
      <c r="A70" s="1">
        <v>2</v>
      </c>
      <c r="B70" s="30" t="s">
        <v>621</v>
      </c>
      <c r="C70" s="8"/>
      <c r="D70" s="8"/>
      <c r="E70" s="8"/>
      <c r="F70" s="11">
        <f>VLOOKUP($B70,$B$5:$G$16,5,0)+VLOOKUP($B70,$AM$5:$AR$15,5,0)</f>
        <v>22</v>
      </c>
      <c r="G70" s="24">
        <f>VLOOKUP($B70,$B$5:$G$21,6,0)+VLOOKUP($B70,$AM$5:$AR$16,6,0)</f>
        <v>1537</v>
      </c>
      <c r="H70"/>
      <c r="I70" s="1">
        <v>2</v>
      </c>
      <c r="J70" s="10" t="s">
        <v>41</v>
      </c>
      <c r="K70" s="8"/>
      <c r="L70" s="8"/>
      <c r="M70" s="6">
        <f>VLOOKUP($J70,$J$5:$N$16,4,0)+VLOOKUP($J70,$AU$5:$AY$15,4,0)</f>
        <v>23</v>
      </c>
      <c r="N70" s="24">
        <f>VLOOKUP($J70,$J$5:$N$25,5,0)+VLOOKUP($J70,$AU$5:$AY$16,5,0)</f>
        <v>712</v>
      </c>
      <c r="O70"/>
      <c r="P70" s="1">
        <v>2</v>
      </c>
      <c r="Q70" s="10" t="s">
        <v>45</v>
      </c>
      <c r="R70" s="10"/>
      <c r="S70" s="10"/>
      <c r="T70" s="10"/>
      <c r="U70" s="11">
        <f>VLOOKUP($Q70,$Q$5:$V$19,5,0)+VLOOKUP($Q70,$BB$5:$BG$15,5,0)</f>
        <v>32</v>
      </c>
      <c r="V70" s="32">
        <f>VLOOKUP($Q70,$Q$5:$V$19,6,0)+VLOOKUP($Q70,$BB$5:$BG$15,6,0)</f>
        <v>1469</v>
      </c>
      <c r="X70" s="1">
        <v>2</v>
      </c>
      <c r="Y70" s="10" t="s">
        <v>39</v>
      </c>
      <c r="Z70" s="10"/>
      <c r="AA70" s="10"/>
      <c r="AB70" s="11">
        <f>VLOOKUP($Y70,$Y$5:$AC$19,4,0)+VLOOKUP($Y70,$BJ$5:$BN$15,4,0)</f>
        <v>33</v>
      </c>
      <c r="AC70" s="32">
        <f>VLOOKUP($Y70,$Y$5:$AC$19,5,0)+VLOOKUP($Y70,$BJ$5:$BN$15,5,0)</f>
        <v>669</v>
      </c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</row>
    <row r="71" spans="1:66" x14ac:dyDescent="0.25">
      <c r="A71" s="1">
        <v>3</v>
      </c>
      <c r="B71" s="10" t="s">
        <v>40</v>
      </c>
      <c r="C71" s="8"/>
      <c r="D71" s="8"/>
      <c r="E71" s="8"/>
      <c r="F71" s="6">
        <f>VLOOKUP($B71,$B$5:$G$16,5,0)+VLOOKUP($B71,$AM$5:$AR$15,5,0)</f>
        <v>19</v>
      </c>
      <c r="G71" s="24">
        <f>VLOOKUP($B71,$B$5:$G$21,6,0)+VLOOKUP($B71,$AM$5:$AR$16,6,0)</f>
        <v>1953</v>
      </c>
      <c r="I71" s="1">
        <v>3</v>
      </c>
      <c r="J71" s="30" t="s">
        <v>621</v>
      </c>
      <c r="K71" s="10"/>
      <c r="L71" s="10"/>
      <c r="M71" s="11">
        <f>VLOOKUP($J71,$J$5:$N$16,4,0)+VLOOKUP($J71,$AU$5:$AY$15,4,0)</f>
        <v>20</v>
      </c>
      <c r="N71" s="32">
        <f>VLOOKUP($J71,$J$5:$N$25,5,0)+VLOOKUP($J71,$AU$5:$AY$16,5,0)</f>
        <v>949</v>
      </c>
      <c r="P71" s="1">
        <v>3</v>
      </c>
      <c r="Q71" s="10" t="s">
        <v>39</v>
      </c>
      <c r="R71" s="10"/>
      <c r="S71" s="10"/>
      <c r="T71" s="10"/>
      <c r="U71" s="11">
        <f>VLOOKUP($Q71,$Q$5:$V$19,5,0)+VLOOKUP($Q71,$BB$5:$BG$15,5,0)</f>
        <v>31</v>
      </c>
      <c r="V71" s="32">
        <f>VLOOKUP($Q71,$Q$5:$V$19,6,0)+VLOOKUP($Q71,$BB$5:$BG$15,6,0)</f>
        <v>1529</v>
      </c>
      <c r="W71" s="2"/>
      <c r="X71" s="1">
        <v>3</v>
      </c>
      <c r="Y71" s="10" t="s">
        <v>42</v>
      </c>
      <c r="Z71" s="10"/>
      <c r="AA71" s="10"/>
      <c r="AB71" s="11">
        <f>VLOOKUP($Y71,$Y$5:$AC$19,4,0)+VLOOKUP($Y71,$BJ$5:$BN$15,4,0)</f>
        <v>28</v>
      </c>
      <c r="AC71" s="32">
        <f>VLOOKUP($Y71,$Y$5:$AC$19,5,0)+VLOOKUP($Y71,$BJ$5:$BN$15,5,0)</f>
        <v>775</v>
      </c>
    </row>
    <row r="72" spans="1:66" x14ac:dyDescent="0.25">
      <c r="A72" s="1">
        <v>4</v>
      </c>
      <c r="B72" s="10" t="s">
        <v>74</v>
      </c>
      <c r="C72" s="10"/>
      <c r="D72" s="10"/>
      <c r="E72" s="10"/>
      <c r="F72" s="11">
        <f>VLOOKUP($B72,$B$5:$G$16,5,0)+VLOOKUP($B72,$AM$5:$AR$15,5,0)</f>
        <v>15</v>
      </c>
      <c r="G72" s="32">
        <f>VLOOKUP($B72,$B$5:$G$21,6,0)+VLOOKUP($B72,$AM$5:$AR$16,6,0)</f>
        <v>3104</v>
      </c>
      <c r="I72" s="1">
        <v>4</v>
      </c>
      <c r="J72" s="10" t="s">
        <v>44</v>
      </c>
      <c r="K72" s="10"/>
      <c r="L72" s="10"/>
      <c r="M72" s="11">
        <f>VLOOKUP($J72,$J$5:$N$16,4,0)+VLOOKUP($J72,$AU$5:$AY$15,4,0)</f>
        <v>14</v>
      </c>
      <c r="N72" s="11">
        <f>VLOOKUP($J72,$J$5:$N$25,5,0)+VLOOKUP($J72,$AU$5:$AY$16,5,0)</f>
        <v>1282</v>
      </c>
      <c r="P72" s="1">
        <v>4</v>
      </c>
      <c r="Q72" s="10" t="s">
        <v>46</v>
      </c>
      <c r="R72" s="28"/>
      <c r="S72" s="28"/>
      <c r="T72" s="28"/>
      <c r="U72" s="11">
        <f>VLOOKUP($Q72,$Q$5:$V$19,5,0)+VLOOKUP($Q72,$BB$5:$BG$15,5,0)</f>
        <v>23</v>
      </c>
      <c r="V72" s="29">
        <f>VLOOKUP($Q72,$Q$5:$V$19,6,0)+VLOOKUP($Q72,$BB$5:$BG$15,6,0)</f>
        <v>2279</v>
      </c>
      <c r="X72" s="1">
        <v>4</v>
      </c>
      <c r="Y72" s="10" t="s">
        <v>45</v>
      </c>
      <c r="Z72" s="10"/>
      <c r="AA72" s="10"/>
      <c r="AB72" s="6">
        <f>VLOOKUP($Y72,$Y$5:$AC$19,4,0)+VLOOKUP($Y72,$BJ$5:$BN$15,4,0)</f>
        <v>24</v>
      </c>
      <c r="AC72" s="32">
        <f>VLOOKUP($Y72,$Y$5:$AC$19,5,0)+VLOOKUP($Y72,$BJ$5:$BN$15,5,0)</f>
        <v>901</v>
      </c>
    </row>
    <row r="73" spans="1:66" x14ac:dyDescent="0.25">
      <c r="A73" s="1">
        <v>5</v>
      </c>
      <c r="B73" s="10" t="s">
        <v>44</v>
      </c>
      <c r="C73" s="10"/>
      <c r="D73" s="10"/>
      <c r="E73" s="10"/>
      <c r="F73" s="6">
        <f>VLOOKUP($B73,$B$5:$G$16,5,0)+VLOOKUP($B73,$AM$5:$AR$15,5,0)</f>
        <v>14</v>
      </c>
      <c r="G73" s="32">
        <f>VLOOKUP($B73,$B$5:$G$21,6,0)+VLOOKUP($B73,$AM$5:$AR$16,6,0)</f>
        <v>2717</v>
      </c>
      <c r="I73" s="1">
        <v>5</v>
      </c>
      <c r="J73" s="10" t="s">
        <v>51</v>
      </c>
      <c r="K73" s="8"/>
      <c r="L73" s="8"/>
      <c r="M73" s="6">
        <f>VLOOKUP($J73,$J$5:$N$16,4,0)+VLOOKUP($J73,$AU$5:$AY$15,4,0)</f>
        <v>11</v>
      </c>
      <c r="N73" s="24">
        <f>VLOOKUP($J73,$J$5:$N$25,5,0)+VLOOKUP($J73,$AU$5:$AY$16,5,0)</f>
        <v>1483</v>
      </c>
      <c r="P73" s="1">
        <v>5</v>
      </c>
      <c r="Q73" s="10" t="s">
        <v>50</v>
      </c>
      <c r="R73" s="10"/>
      <c r="S73" s="10"/>
      <c r="T73" s="10"/>
      <c r="U73" s="11">
        <f>VLOOKUP($Q73,$Q$5:$V$19,5,0)+VLOOKUP($Q73,$BB$5:$BG$15,5,0)</f>
        <v>20</v>
      </c>
      <c r="V73" s="32">
        <f>VLOOKUP($Q73,$Q$5:$V$19,6,0)+VLOOKUP($Q73,$BB$5:$BG$15,6,0)</f>
        <v>2930</v>
      </c>
      <c r="X73" s="1">
        <v>5</v>
      </c>
      <c r="Y73" s="30" t="s">
        <v>48</v>
      </c>
      <c r="Z73" s="30"/>
      <c r="AA73" s="30"/>
      <c r="AB73" s="11">
        <f>VLOOKUP($Y73,$Y$5:$AC$19,4,0)+VLOOKUP($Y73,$BJ$5:$BN$15,4,0)</f>
        <v>18</v>
      </c>
      <c r="AC73" s="11">
        <f>VLOOKUP($Y73,$Y$5:$AC$19,5,0)+VLOOKUP($Y73,$BJ$5:$BN$15,5,0)</f>
        <v>1439</v>
      </c>
    </row>
    <row r="74" spans="1:66" x14ac:dyDescent="0.25">
      <c r="A74" s="1">
        <v>6</v>
      </c>
      <c r="B74" s="23" t="s">
        <v>55</v>
      </c>
      <c r="G74" s="9">
        <f>VLOOKUP($B74,$B$5:$G$21,6,0)+VLOOKUP($B74,$AM$5:$AR$16,6,0)</f>
        <v>3273</v>
      </c>
      <c r="I74" s="1">
        <v>6</v>
      </c>
      <c r="J74" s="10" t="s">
        <v>74</v>
      </c>
      <c r="K74" s="10"/>
      <c r="L74" s="10"/>
      <c r="M74" s="11">
        <f>VLOOKUP($J74,$J$5:$N$16,4,0)+VLOOKUP($J74,$AU$5:$AY$15,4,0)</f>
        <v>10</v>
      </c>
      <c r="N74" s="32">
        <f>VLOOKUP($J74,$J$5:$N$25,5,0)+VLOOKUP($J74,$AU$5:$AY$16,5,0)</f>
        <v>1297</v>
      </c>
      <c r="P74" s="1">
        <v>6</v>
      </c>
      <c r="Q74" s="10" t="s">
        <v>43</v>
      </c>
      <c r="R74" s="30"/>
      <c r="S74" s="30"/>
      <c r="T74" s="30"/>
      <c r="U74" s="11">
        <f>VLOOKUP($Q74,$Q$5:$V$19,5,0)+VLOOKUP($Q74,$BB$5:$BG$15,5,0)</f>
        <v>16</v>
      </c>
      <c r="V74" s="32">
        <f>VLOOKUP($Q74,$Q$5:$V$19,6,0)+VLOOKUP($Q74,$BB$5:$BG$15,6,0)</f>
        <v>3591</v>
      </c>
      <c r="X74" s="1">
        <v>6</v>
      </c>
      <c r="Y74" s="10" t="s">
        <v>43</v>
      </c>
      <c r="Z74" s="30"/>
      <c r="AA74" s="30"/>
      <c r="AB74" s="11">
        <f>VLOOKUP($Y74,$Y$5:$AC$19,4,0)+VLOOKUP($Y74,$BJ$5:$BN$15,4,0)</f>
        <v>17</v>
      </c>
      <c r="AC74" s="32">
        <f>VLOOKUP($Y74,$Y$5:$AC$19,5,0)+VLOOKUP($Y74,$BJ$5:$BN$15,5,0)</f>
        <v>1509</v>
      </c>
    </row>
    <row r="75" spans="1:66" x14ac:dyDescent="0.25">
      <c r="A75" s="1">
        <v>7</v>
      </c>
      <c r="B75" s="10" t="s">
        <v>51</v>
      </c>
      <c r="C75" s="10"/>
      <c r="D75" s="10"/>
      <c r="E75" s="10"/>
      <c r="F75" s="11">
        <f>VLOOKUP($B75,$B$5:$G$16,5,0)+VLOOKUP($B75,$AM$5:$AR$15,5,0)</f>
        <v>8</v>
      </c>
      <c r="G75" s="32">
        <f>VLOOKUP($B75,$B$5:$G$21,6,0)+VLOOKUP($B75,$AM$5:$AR$16,6,0)</f>
        <v>4085</v>
      </c>
      <c r="I75" s="1">
        <v>7</v>
      </c>
      <c r="J75" s="30" t="s">
        <v>68</v>
      </c>
      <c r="K75" s="28"/>
      <c r="L75" s="28"/>
      <c r="M75" s="11">
        <f>VLOOKUP($J75,$J$5:$N$16,4,0)+VLOOKUP($J75,$AU$5:$AY$15,4,0)</f>
        <v>6</v>
      </c>
      <c r="N75" s="29">
        <f>VLOOKUP($J75,$J$5:$N$25,5,0)+VLOOKUP($J75,$AU$5:$AY$16,5,0)</f>
        <v>1612</v>
      </c>
      <c r="O75" s="54"/>
      <c r="P75" s="1">
        <v>7</v>
      </c>
      <c r="Q75" s="10" t="s">
        <v>48</v>
      </c>
      <c r="R75" s="10"/>
      <c r="S75" s="10"/>
      <c r="T75" s="10"/>
      <c r="U75" s="36">
        <f>VLOOKUP($Q75,$Q$5:$V$19,5,0)+VLOOKUP($Q75,$BB$5:$BG$15,5,0)</f>
        <v>13</v>
      </c>
      <c r="V75" s="32">
        <f>VLOOKUP($Q75,$Q$5:$V$19,6,0)+VLOOKUP($Q75,$BB$5:$BG$15,6,0)</f>
        <v>4040</v>
      </c>
      <c r="X75" s="1">
        <v>7</v>
      </c>
      <c r="Y75" s="23" t="s">
        <v>52</v>
      </c>
      <c r="AC75" s="9">
        <f>VLOOKUP($Y75,$Y$5:$AC$19,5,0)+VLOOKUP($Y75,$BJ$5:$BN$15,5,0)</f>
        <v>1861</v>
      </c>
    </row>
    <row r="76" spans="1:66" x14ac:dyDescent="0.25">
      <c r="A76" s="1">
        <v>8</v>
      </c>
      <c r="B76" s="30" t="s">
        <v>68</v>
      </c>
      <c r="C76" s="28"/>
      <c r="D76" s="28"/>
      <c r="E76" s="28"/>
      <c r="F76" s="11">
        <f>VLOOKUP($B76,$B$5:$G$16,5,0)+VLOOKUP($B76,$AM$5:$AR$15,5,0)</f>
        <v>6</v>
      </c>
      <c r="G76" s="29">
        <f>VLOOKUP($B76,$B$5:$G$21,6,0)+VLOOKUP($B76,$AM$5:$AR$16,6,0)</f>
        <v>4269</v>
      </c>
      <c r="I76" s="1">
        <v>8</v>
      </c>
      <c r="J76" s="23" t="s">
        <v>76</v>
      </c>
      <c r="N76" s="9">
        <f>VLOOKUP($J76,$J$5:$N$25,5,0)+VLOOKUP($J76,$AU$5:$AY$16,5,0)</f>
        <v>2266</v>
      </c>
      <c r="P76" s="1">
        <v>8</v>
      </c>
      <c r="Q76" s="10" t="s">
        <v>47</v>
      </c>
      <c r="R76" s="28"/>
      <c r="S76" s="28"/>
      <c r="T76" s="28"/>
      <c r="U76" s="11">
        <f>VLOOKUP($Q76,$Q$5:$V$19,5,0)+VLOOKUP($Q76,$BB$5:$BG$15,5,0)</f>
        <v>7</v>
      </c>
      <c r="V76" s="29">
        <f>VLOOKUP($Q76,$Q$5:$V$19,6,0)+VLOOKUP($Q76,$BB$5:$BG$15,6,0)</f>
        <v>6506</v>
      </c>
      <c r="X76" s="1">
        <v>8</v>
      </c>
      <c r="Y76" s="10" t="s">
        <v>50</v>
      </c>
      <c r="Z76" s="8"/>
      <c r="AA76" s="8"/>
      <c r="AB76" s="36">
        <f>VLOOKUP($Y76,$Y$5:$AC$19,4,0)+VLOOKUP($Y76,$BJ$5:$BN$15,4,0)</f>
        <v>11</v>
      </c>
      <c r="AC76" s="24">
        <f>VLOOKUP($Y76,$Y$5:$AC$19,5,0)+VLOOKUP($Y76,$BJ$5:$BN$15,5,0)</f>
        <v>2124</v>
      </c>
    </row>
    <row r="77" spans="1:66" x14ac:dyDescent="0.25">
      <c r="A77" s="1">
        <v>9</v>
      </c>
      <c r="B77" s="23" t="s">
        <v>76</v>
      </c>
      <c r="F77" s="1"/>
      <c r="G77" s="9">
        <f>VLOOKUP($B77,$B$5:$G$21,6,0)+VLOOKUP($B77,$AM$5:$AR$16,6,0)</f>
        <v>4437</v>
      </c>
      <c r="I77" s="1">
        <v>9</v>
      </c>
      <c r="J77" s="23" t="s">
        <v>77</v>
      </c>
      <c r="N77" s="9">
        <f>VLOOKUP($J77,$J$5:$N$25,5,0)+VLOOKUP($J77,$AU$5:$AY$16,5,0)</f>
        <v>3663</v>
      </c>
      <c r="P77" s="1">
        <v>9</v>
      </c>
      <c r="Q77" s="10" t="s">
        <v>49</v>
      </c>
      <c r="R77" s="8"/>
      <c r="S77" s="8"/>
      <c r="T77" s="8"/>
      <c r="U77" s="11">
        <f>VLOOKUP($Q77,$Q$5:$V$19,5,0)+VLOOKUP($Q77,$BB$5:$BG$15,5,0)</f>
        <v>5</v>
      </c>
      <c r="V77" s="24">
        <f>VLOOKUP($Q77,$Q$5:$V$19,6,0)+VLOOKUP($Q77,$BB$5:$BG$15,6,0)</f>
        <v>6736</v>
      </c>
      <c r="X77" s="1">
        <v>9</v>
      </c>
      <c r="Y77" s="10" t="s">
        <v>47</v>
      </c>
      <c r="Z77" s="28"/>
      <c r="AA77" s="28"/>
      <c r="AB77" s="11">
        <f>VLOOKUP($Y77,$Y$5:$AC$19,4,0)+VLOOKUP($Y77,$BJ$5:$BN$15,4,0)</f>
        <v>6</v>
      </c>
      <c r="AC77" s="29">
        <f>VLOOKUP($Y77,$Y$5:$AC$19,5,0)+VLOOKUP($Y77,$BJ$5:$BN$15,5,0)</f>
        <v>2353</v>
      </c>
    </row>
    <row r="78" spans="1:66" x14ac:dyDescent="0.25">
      <c r="A78" s="1">
        <v>10</v>
      </c>
      <c r="B78" s="23" t="s">
        <v>59</v>
      </c>
      <c r="F78" s="1"/>
      <c r="G78" s="9">
        <f>VLOOKUP($B78,$B$5:$G$21,6,0)+VLOOKUP($B78,$AM$5:$AR$16,6,0)</f>
        <v>6449</v>
      </c>
      <c r="I78" s="1"/>
      <c r="J78" s="23"/>
      <c r="M78" s="9"/>
      <c r="N78" s="9"/>
      <c r="P78" s="1"/>
      <c r="Q78" s="23"/>
      <c r="V78" s="9"/>
      <c r="X78" s="1">
        <v>10</v>
      </c>
      <c r="Y78" s="10" t="s">
        <v>49</v>
      </c>
      <c r="Z78" s="8"/>
      <c r="AA78" s="8"/>
      <c r="AB78" s="11">
        <f>VLOOKUP($Y78,$Y$5:$AC$19,4,0)+VLOOKUP($Y78,$BJ$5:$BN$15,4,0)</f>
        <v>5</v>
      </c>
      <c r="AC78" s="24">
        <f>VLOOKUP($Y78,$Y$5:$AC$19,5,0)+VLOOKUP($Y78,$BJ$5:$BN$15,5,0)</f>
        <v>2502</v>
      </c>
    </row>
    <row r="79" spans="1:66" x14ac:dyDescent="0.25">
      <c r="A79" s="1">
        <v>11</v>
      </c>
      <c r="B79" s="23" t="s">
        <v>77</v>
      </c>
      <c r="F79" s="1"/>
      <c r="G79" s="9">
        <f>VLOOKUP($B79,$B$5:$G$21,6,0)+VLOOKUP($B79,$AM$5:$AR$16,6,0)</f>
        <v>7669</v>
      </c>
      <c r="I79" s="1"/>
      <c r="J79" s="23"/>
      <c r="M79" s="9"/>
      <c r="N79" s="9"/>
      <c r="O79" s="2"/>
      <c r="P79" s="1"/>
      <c r="Q79" s="23"/>
      <c r="U79" s="9"/>
      <c r="V79" s="1"/>
      <c r="X79" s="1"/>
    </row>
    <row r="80" spans="1:66" x14ac:dyDescent="0.25">
      <c r="A80" s="1"/>
      <c r="B80" s="23"/>
      <c r="F80" s="1"/>
      <c r="G80" s="9"/>
      <c r="I80" s="1"/>
      <c r="J80" s="23"/>
      <c r="M80" s="9"/>
      <c r="N80" s="1"/>
      <c r="O80" s="2"/>
      <c r="P80" s="1"/>
      <c r="Q80" s="23"/>
      <c r="T80" s="12" t="s">
        <v>0</v>
      </c>
      <c r="U80" s="13" t="s">
        <v>56</v>
      </c>
      <c r="V80" s="13"/>
      <c r="W80" s="13"/>
      <c r="X80" s="14"/>
      <c r="Y80" s="15" t="s">
        <v>11</v>
      </c>
      <c r="Z80" s="16" t="s">
        <v>10</v>
      </c>
    </row>
    <row r="81" spans="1:29" x14ac:dyDescent="0.25">
      <c r="A81" s="1"/>
      <c r="B81" s="23"/>
      <c r="F81" s="1"/>
      <c r="G81" s="9"/>
      <c r="I81" s="1"/>
      <c r="M81" s="1"/>
      <c r="P81" s="1"/>
      <c r="Q81" s="23"/>
      <c r="T81" s="17">
        <v>1</v>
      </c>
      <c r="U81" s="2" t="s">
        <v>39</v>
      </c>
      <c r="V81" s="2"/>
      <c r="W81" s="2"/>
      <c r="X81" s="2"/>
      <c r="Y81" s="3">
        <f>VLOOKUP($U81,$Q$69:$V$79,5,0)+VLOOKUP($U81,$Y$69:$AC$79,4,0)</f>
        <v>64</v>
      </c>
      <c r="Z81" s="43">
        <f>VLOOKUP($U81,$Q$69:$V$79,6,0)+VLOOKUP($U81,$Y$69:$AC$79,5,0)</f>
        <v>2198</v>
      </c>
      <c r="AB81" s="1"/>
    </row>
    <row r="82" spans="1:29" x14ac:dyDescent="0.25">
      <c r="E82" s="12" t="s">
        <v>0</v>
      </c>
      <c r="F82" s="13" t="s">
        <v>56</v>
      </c>
      <c r="G82" s="13"/>
      <c r="H82" s="13"/>
      <c r="I82" s="14"/>
      <c r="J82" s="15" t="s">
        <v>11</v>
      </c>
      <c r="K82" s="16" t="s">
        <v>10</v>
      </c>
      <c r="M82" s="1"/>
      <c r="N82" s="1"/>
      <c r="P82" s="1"/>
      <c r="Q82" s="23"/>
      <c r="T82" s="21">
        <v>2</v>
      </c>
      <c r="U82" s="47" t="s">
        <v>42</v>
      </c>
      <c r="V82" s="47"/>
      <c r="W82" s="47"/>
      <c r="X82" s="47"/>
      <c r="Y82" s="50">
        <f>VLOOKUP($U82,$Q$69:$V$79,5,0)+VLOOKUP($U82,$Y$69:$AC$79,4,0)</f>
        <v>61</v>
      </c>
      <c r="Z82" s="51">
        <f>VLOOKUP($U82,$Q$69:$V$79,6,0)+VLOOKUP($U82,$Y$69:$AC$79,5,0)</f>
        <v>2255</v>
      </c>
      <c r="AB82" s="1"/>
      <c r="AC82" s="1"/>
    </row>
    <row r="83" spans="1:29" x14ac:dyDescent="0.25">
      <c r="A83" s="2"/>
      <c r="B83" s="2"/>
      <c r="C83" s="2"/>
      <c r="D83" s="2"/>
      <c r="E83" s="17">
        <v>1</v>
      </c>
      <c r="F83" s="2" t="s">
        <v>41</v>
      </c>
      <c r="G83" s="2"/>
      <c r="H83" s="2"/>
      <c r="I83" s="2"/>
      <c r="J83" s="3">
        <f>VLOOKUP($F83,$B$69:$G$81,5,0)+VLOOKUP($F83,$J$69:$N$81,4,0)</f>
        <v>51</v>
      </c>
      <c r="K83" s="43">
        <f>VLOOKUP($F83,$B$69:$G$81,6,0)+VLOOKUP($F83,$J$69:$N$81,5,0)</f>
        <v>1530</v>
      </c>
      <c r="L83" s="2"/>
      <c r="M83" s="1"/>
      <c r="N83" s="3"/>
      <c r="T83" s="19">
        <v>3</v>
      </c>
      <c r="U83" s="23" t="s">
        <v>46</v>
      </c>
      <c r="V83" s="23"/>
      <c r="W83" s="23"/>
      <c r="X83" s="23"/>
      <c r="Y83" s="38">
        <f>VLOOKUP($U83,$Q$69:$V$79,5,0)+VLOOKUP($U83,$Y$69:$AC$79,4,0)</f>
        <v>58</v>
      </c>
      <c r="Z83" s="44">
        <f>VLOOKUP($U83,$Q$69:$V$79,6,0)+VLOOKUP($U83,$Y$69:$AC$79,5,0)</f>
        <v>2832</v>
      </c>
      <c r="AB83" s="1"/>
      <c r="AC83" s="1"/>
    </row>
    <row r="84" spans="1:29" x14ac:dyDescent="0.25">
      <c r="E84" s="21">
        <v>2</v>
      </c>
      <c r="F84" s="22" t="s">
        <v>40</v>
      </c>
      <c r="G84" s="22"/>
      <c r="H84" s="22"/>
      <c r="I84" s="22"/>
      <c r="J84" s="49">
        <f>VLOOKUP($F84,$B$69:$G$81,5,0)+VLOOKUP($F84,$J$69:$N$81,4,0)</f>
        <v>47</v>
      </c>
      <c r="K84" s="46">
        <f>VLOOKUP($F84,$B$69:$G$81,6,0)+VLOOKUP($F84,$J$69:$N$81,5,0)</f>
        <v>2389</v>
      </c>
      <c r="M84" s="1"/>
      <c r="N84" s="1"/>
      <c r="T84" s="19">
        <v>4</v>
      </c>
      <c r="U84" s="23" t="s">
        <v>45</v>
      </c>
      <c r="V84" s="23"/>
      <c r="W84" s="23"/>
      <c r="X84" s="23"/>
      <c r="Y84" s="38">
        <f>VLOOKUP($U84,$Q$69:$V$79,5,0)+VLOOKUP($U84,$Y$69:$AC$79,4,0)</f>
        <v>56</v>
      </c>
      <c r="Z84" s="44">
        <f>VLOOKUP($U84,$Q$69:$V$79,6,0)+VLOOKUP($U84,$Y$69:$AC$79,5,0)</f>
        <v>2370</v>
      </c>
      <c r="AB84" s="1"/>
      <c r="AC84" s="1"/>
    </row>
    <row r="85" spans="1:29" x14ac:dyDescent="0.25">
      <c r="E85" s="19">
        <v>3</v>
      </c>
      <c r="F85" s="63" t="s">
        <v>621</v>
      </c>
      <c r="G85" s="63"/>
      <c r="H85" s="63"/>
      <c r="I85" s="63"/>
      <c r="J85" s="64">
        <f>VLOOKUP($F85,$B$69:$G$81,5,0)+VLOOKUP($F85,$J$69:$N$81,4,0)</f>
        <v>42</v>
      </c>
      <c r="K85" s="44">
        <f>VLOOKUP($F85,$B$69:$G$81,6,0)+VLOOKUP($F85,$J$69:$N$81,5,0)</f>
        <v>2486</v>
      </c>
      <c r="M85" s="1"/>
      <c r="N85" s="1"/>
      <c r="T85" s="19">
        <v>5</v>
      </c>
      <c r="U85" s="23" t="s">
        <v>43</v>
      </c>
      <c r="V85" s="23"/>
      <c r="W85" s="23"/>
      <c r="X85" s="23"/>
      <c r="Y85" s="38">
        <f>VLOOKUP($U85,$Q$69:$V$79,5,0)+VLOOKUP($U85,$Y$69:$AC$79,4,0)</f>
        <v>33</v>
      </c>
      <c r="Z85" s="44">
        <f>VLOOKUP($U85,$Q$69:$V$79,6,0)+VLOOKUP($U85,$Y$69:$AC$79,5,0)</f>
        <v>5100</v>
      </c>
      <c r="AB85" s="1"/>
      <c r="AC85" s="1"/>
    </row>
    <row r="86" spans="1:29" x14ac:dyDescent="0.25">
      <c r="E86" s="19">
        <v>4</v>
      </c>
      <c r="F86" s="63" t="s">
        <v>44</v>
      </c>
      <c r="G86" s="63"/>
      <c r="H86" s="63"/>
      <c r="I86" s="63"/>
      <c r="J86" s="64">
        <f>VLOOKUP($F86,$B$69:$G$81,5,0)+VLOOKUP($F86,$J$69:$N$81,4,0)</f>
        <v>28</v>
      </c>
      <c r="K86" s="44">
        <f>VLOOKUP($F86,$B$69:$G$81,6,0)+VLOOKUP($F86,$J$69:$N$81,5,0)</f>
        <v>3999</v>
      </c>
      <c r="L86" s="23"/>
      <c r="M86" s="1"/>
      <c r="N86" s="1"/>
      <c r="T86" s="19">
        <v>6</v>
      </c>
      <c r="U86" s="23" t="s">
        <v>50</v>
      </c>
      <c r="Y86" s="1">
        <f>VLOOKUP($U86,$Q$69:$V$79,5,0)+VLOOKUP($U86,$Y$69:$AC$79,4,0)</f>
        <v>31</v>
      </c>
      <c r="Z86" s="45">
        <f>VLOOKUP($U86,$Q$69:$V$79,6,0)+VLOOKUP($U86,$Y$69:$AC$79,5,0)</f>
        <v>5054</v>
      </c>
      <c r="AB86" s="1"/>
      <c r="AC86" s="1"/>
    </row>
    <row r="87" spans="1:29" x14ac:dyDescent="0.25">
      <c r="E87" s="21">
        <v>5</v>
      </c>
      <c r="F87" s="47" t="s">
        <v>74</v>
      </c>
      <c r="G87" s="47"/>
      <c r="H87" s="47"/>
      <c r="I87" s="47"/>
      <c r="J87" s="50">
        <f>VLOOKUP($F87,$B$69:$G$81,5,0)+VLOOKUP($F87,$J$69:$N$81,4,0)</f>
        <v>25</v>
      </c>
      <c r="K87" s="51">
        <f>VLOOKUP($F87,$B$69:$G$81,6,0)+VLOOKUP($F87,$J$69:$N$81,5,0)</f>
        <v>4401</v>
      </c>
      <c r="M87" s="1"/>
      <c r="N87" s="1"/>
      <c r="T87" s="19">
        <v>7</v>
      </c>
      <c r="U87" s="23" t="s">
        <v>48</v>
      </c>
      <c r="Y87" s="1">
        <f>VLOOKUP($U87,$Q$69:$V$79,5,0)+VLOOKUP($U87,$Y$69:$AC$79,4,0)</f>
        <v>31</v>
      </c>
      <c r="Z87" s="45">
        <f>VLOOKUP($U87,$Q$69:$V$79,6,0)+VLOOKUP($U87,$Y$69:$AC$79,5,0)</f>
        <v>5479</v>
      </c>
      <c r="AB87" s="1"/>
      <c r="AC87" s="1"/>
    </row>
    <row r="88" spans="1:29" x14ac:dyDescent="0.25">
      <c r="E88" s="19">
        <v>6</v>
      </c>
      <c r="F88" t="s">
        <v>51</v>
      </c>
      <c r="J88" s="1">
        <f>VLOOKUP($F88,$B$69:$G$81,5,0)+VLOOKUP($F88,$J$69:$N$81,4,0)</f>
        <v>19</v>
      </c>
      <c r="K88" s="45">
        <f>VLOOKUP($F88,$B$69:$G$81,6,0)+VLOOKUP($F88,$J$69:$N$81,5,0)</f>
        <v>5568</v>
      </c>
      <c r="M88" s="1"/>
      <c r="N88" s="1"/>
      <c r="T88" s="19">
        <v>8</v>
      </c>
      <c r="U88" t="s">
        <v>47</v>
      </c>
      <c r="Y88" s="1">
        <f>VLOOKUP($U88,$Q$69:$V$79,5,0)+VLOOKUP($U88,$Y$69:$AC$79,4,0)</f>
        <v>13</v>
      </c>
      <c r="Z88" s="45">
        <f>VLOOKUP($U88,$Q$69:$V$79,6,0)+VLOOKUP($U88,$Y$69:$AC$79,5,0)</f>
        <v>8859</v>
      </c>
      <c r="AB88" s="1"/>
      <c r="AC88" s="1"/>
    </row>
    <row r="89" spans="1:29" x14ac:dyDescent="0.25">
      <c r="E89" s="21">
        <v>7</v>
      </c>
      <c r="F89" s="47" t="s">
        <v>68</v>
      </c>
      <c r="G89" s="47"/>
      <c r="H89" s="47"/>
      <c r="I89" s="47"/>
      <c r="J89" s="50">
        <f>VLOOKUP($F89,$B$69:$G$81,5,0)+VLOOKUP($F89,$J$69:$N$81,4,0)</f>
        <v>12</v>
      </c>
      <c r="K89" s="51">
        <f>VLOOKUP($F89,$B$69:$G$81,6,0)+VLOOKUP($F89,$J$69:$N$81,5,0)</f>
        <v>5881</v>
      </c>
      <c r="M89" s="1"/>
      <c r="N89" s="1"/>
      <c r="T89" s="21">
        <v>9</v>
      </c>
      <c r="U89" s="22" t="s">
        <v>49</v>
      </c>
      <c r="V89" s="22"/>
      <c r="W89" s="22"/>
      <c r="X89" s="22"/>
      <c r="Y89" s="49">
        <f>VLOOKUP($U89,$Q$69:$V$79,5,0)+VLOOKUP($U89,$Y$69:$AC$79,4,0)</f>
        <v>10</v>
      </c>
      <c r="Z89" s="46">
        <f>VLOOKUP($U89,$Q$69:$V$79,6,0)+VLOOKUP($U89,$Y$69:$AC$79,5,0)</f>
        <v>9238</v>
      </c>
      <c r="AB89" s="1"/>
      <c r="AC89" s="1"/>
    </row>
    <row r="90" spans="1:29" x14ac:dyDescent="0.25">
      <c r="F90" s="1"/>
      <c r="G90" s="1"/>
      <c r="M90" s="1"/>
      <c r="N90" s="1"/>
      <c r="U90" s="1"/>
      <c r="V90" s="1"/>
      <c r="AB90" s="1"/>
      <c r="AC90" s="1"/>
    </row>
    <row r="91" spans="1:29" x14ac:dyDescent="0.25">
      <c r="A91" s="3" t="s">
        <v>0</v>
      </c>
      <c r="B91" s="2" t="s">
        <v>57</v>
      </c>
      <c r="C91" s="2"/>
      <c r="D91" s="2"/>
      <c r="E91" s="2"/>
      <c r="F91" s="3" t="s">
        <v>11</v>
      </c>
      <c r="G91" s="3" t="s">
        <v>10</v>
      </c>
      <c r="H91" s="2"/>
      <c r="I91" s="3" t="s">
        <v>0</v>
      </c>
      <c r="J91" s="2" t="s">
        <v>58</v>
      </c>
      <c r="K91" s="2"/>
      <c r="L91" s="2"/>
      <c r="M91" s="3" t="s">
        <v>11</v>
      </c>
      <c r="N91" s="3" t="s">
        <v>10</v>
      </c>
      <c r="P91" s="3" t="s">
        <v>0</v>
      </c>
      <c r="Q91" s="2" t="s">
        <v>57</v>
      </c>
      <c r="R91" s="2"/>
      <c r="S91" s="2"/>
      <c r="T91" s="2"/>
      <c r="U91" s="3" t="s">
        <v>11</v>
      </c>
      <c r="V91" s="3" t="s">
        <v>10</v>
      </c>
      <c r="W91" s="2"/>
      <c r="X91" s="3" t="s">
        <v>0</v>
      </c>
      <c r="Y91" s="2" t="s">
        <v>58</v>
      </c>
      <c r="Z91" s="2"/>
      <c r="AA91" s="2"/>
      <c r="AB91" s="3" t="s">
        <v>11</v>
      </c>
      <c r="AC91" s="3" t="s">
        <v>10</v>
      </c>
    </row>
    <row r="92" spans="1:29" x14ac:dyDescent="0.25">
      <c r="A92" s="3">
        <v>1</v>
      </c>
      <c r="B92" s="7" t="s">
        <v>41</v>
      </c>
      <c r="C92" s="7"/>
      <c r="D92" s="7"/>
      <c r="E92" s="7"/>
      <c r="F92" s="5">
        <f>VLOOKUP($B92,$B$32:$G$55,5,0)+VLOOKUP($B92,$AM$29:$AR$47,5,0)</f>
        <v>28</v>
      </c>
      <c r="G92" s="33">
        <f>VLOOKUP($B92,$B$32:$G$55,6,0)+VLOOKUP($B92,$AM$29:$AR$47,6,0)</f>
        <v>180</v>
      </c>
      <c r="H92" s="2"/>
      <c r="I92" s="3">
        <v>1</v>
      </c>
      <c r="J92" s="35" t="s">
        <v>41</v>
      </c>
      <c r="K92" s="7"/>
      <c r="L92" s="7"/>
      <c r="M92" s="5">
        <f>VLOOKUP($J92,$J$32:$N$55,4,0)+VLOOKUP($J92,$AU$29:$AY$47,4,0)</f>
        <v>24.5</v>
      </c>
      <c r="N92" s="5">
        <f>VLOOKUP($J92,$J$32:$N$55,5,0)+VLOOKUP($J92,$AU$29:$AY$47,5,0)</f>
        <v>148</v>
      </c>
      <c r="O92" s="2"/>
      <c r="P92" s="3">
        <v>1</v>
      </c>
      <c r="Q92" s="7" t="s">
        <v>42</v>
      </c>
      <c r="R92" s="35"/>
      <c r="S92" s="35"/>
      <c r="T92" s="35"/>
      <c r="U92" s="5">
        <f>VLOOKUP($Q92,$Q$32:$V$53,5,0)+VLOOKUP($Q92,$BB$30:$BG$43,5,0)</f>
        <v>34</v>
      </c>
      <c r="V92" s="5">
        <f>VLOOKUP($Q92,$Q$32:$V$53,6,0)+VLOOKUP($Q92,$BB$30:$BG$43,6,0)</f>
        <v>293</v>
      </c>
      <c r="W92" s="38"/>
      <c r="X92" s="3">
        <v>1</v>
      </c>
      <c r="Y92" s="7" t="s">
        <v>46</v>
      </c>
      <c r="Z92" s="35"/>
      <c r="AA92" s="35"/>
      <c r="AB92" s="5">
        <f>VLOOKUP($Y92,$Y$32:$AC$53,4,0)+VLOOKUP($Y92,$BJ$30:$BN$43,4,0)</f>
        <v>36</v>
      </c>
      <c r="AC92" s="57">
        <f>VLOOKUP($Y92,$Y$32:$AC$53,5,0)+VLOOKUP($Y92,$BJ$30:$BN$43,5,0)</f>
        <v>108</v>
      </c>
    </row>
    <row r="93" spans="1:29" x14ac:dyDescent="0.25">
      <c r="A93" s="1">
        <v>2</v>
      </c>
      <c r="B93" s="10" t="s">
        <v>74</v>
      </c>
      <c r="C93" s="10"/>
      <c r="D93" s="10"/>
      <c r="E93" s="10"/>
      <c r="F93" s="11">
        <f>VLOOKUP($B93,$B$32:$G$55,5,0)+VLOOKUP($B93,$AM$29:$AR$47,5,0)</f>
        <v>21</v>
      </c>
      <c r="G93" s="32">
        <f>VLOOKUP($B93,$B$32:$G$55,6,0)+VLOOKUP($B93,$AM$29:$AR$47,6,0)</f>
        <v>430</v>
      </c>
      <c r="I93" s="1">
        <v>2</v>
      </c>
      <c r="J93" s="10" t="s">
        <v>621</v>
      </c>
      <c r="K93" s="10"/>
      <c r="L93" s="10"/>
      <c r="M93" s="11">
        <f>VLOOKUP($J93,$J$32:$N$55,4,0)+VLOOKUP($J93,$AU$29:$AY$47,4,0)</f>
        <v>22.5</v>
      </c>
      <c r="N93" s="32">
        <f>VLOOKUP($J93,$J$32:$N$55,5,0)+VLOOKUP($J93,$AU$29:$AY$47,5,0)</f>
        <v>156</v>
      </c>
      <c r="O93" s="2"/>
      <c r="P93" s="1">
        <v>2</v>
      </c>
      <c r="Q93" s="10" t="s">
        <v>45</v>
      </c>
      <c r="R93" s="10"/>
      <c r="S93" s="10"/>
      <c r="T93" s="10"/>
      <c r="U93" s="11">
        <f>VLOOKUP($Q93,$Q$32:$V$53,5,0)+VLOOKUP($Q93,$BB$30:$BG$43,5,0)</f>
        <v>31</v>
      </c>
      <c r="V93" s="32">
        <f>VLOOKUP($Q93,$Q$32:$V$53,6,0)+VLOOKUP($Q93,$BB$30:$BG$43,6,0)</f>
        <v>406</v>
      </c>
      <c r="W93" s="38"/>
      <c r="X93" s="1">
        <v>2</v>
      </c>
      <c r="Y93" s="10" t="s">
        <v>48</v>
      </c>
      <c r="Z93" s="10"/>
      <c r="AA93" s="10"/>
      <c r="AB93" s="11">
        <f>VLOOKUP($Y93,$Y$32:$AC$53,4,0)+VLOOKUP($Y93,$BJ$30:$BN$43,4,0)</f>
        <v>28</v>
      </c>
      <c r="AC93" s="11">
        <f>VLOOKUP($Y93,$Y$32:$AC$53,5,0)+VLOOKUP($Y93,$BJ$30:$BN$43,5,0)</f>
        <v>262</v>
      </c>
    </row>
    <row r="94" spans="1:29" x14ac:dyDescent="0.25">
      <c r="A94" s="1">
        <v>3</v>
      </c>
      <c r="B94" s="30" t="s">
        <v>621</v>
      </c>
      <c r="C94" s="10"/>
      <c r="D94" s="10"/>
      <c r="E94" s="10"/>
      <c r="F94" s="11">
        <f>VLOOKUP($B94,$B$32:$G$55,5,0)+VLOOKUP($B94,$AM$29:$AR$47,5,0)</f>
        <v>20</v>
      </c>
      <c r="G94" s="24">
        <f>VLOOKUP($B94,$B$32:$G$55,6,0)+VLOOKUP($B94,$AM$29:$AR$47,6,0)</f>
        <v>429</v>
      </c>
      <c r="I94" s="1">
        <v>3</v>
      </c>
      <c r="J94" s="10" t="s">
        <v>40</v>
      </c>
      <c r="K94" s="10"/>
      <c r="L94" s="10"/>
      <c r="M94" s="11">
        <f>VLOOKUP($J94,$J$32:$N$55,4,0)+VLOOKUP($J94,$AU$29:$AY$47,4,0)</f>
        <v>22</v>
      </c>
      <c r="N94" s="32">
        <f>VLOOKUP($J94,$J$32:$N$55,5,0)+VLOOKUP($J94,$AU$29:$AY$47,5,0)</f>
        <v>182</v>
      </c>
      <c r="O94" s="2"/>
      <c r="P94" s="1">
        <v>3</v>
      </c>
      <c r="Q94" s="10" t="s">
        <v>46</v>
      </c>
      <c r="R94" s="28"/>
      <c r="S94" s="28"/>
      <c r="T94" s="28"/>
      <c r="U94" s="11">
        <f>VLOOKUP($Q94,$Q$32:$V$53,5,0)+VLOOKUP($Q94,$BB$30:$BG$43,5,0)</f>
        <v>31</v>
      </c>
      <c r="V94" s="29">
        <f>VLOOKUP($Q94,$Q$32:$V$53,6,0)+VLOOKUP($Q94,$BB$30:$BG$43,6,0)</f>
        <v>415</v>
      </c>
      <c r="W94" s="38"/>
      <c r="X94" s="1">
        <v>3</v>
      </c>
      <c r="Y94" s="10" t="s">
        <v>39</v>
      </c>
      <c r="Z94" s="10"/>
      <c r="AA94" s="10"/>
      <c r="AB94" s="11">
        <f>VLOOKUP($Y94,$Y$32:$AC$53,4,0)+VLOOKUP($Y94,$BJ$30:$BN$43,4,0)</f>
        <v>26</v>
      </c>
      <c r="AC94" s="32">
        <f>VLOOKUP($Y94,$Y$32:$AC$53,5,0)+VLOOKUP($Y94,$BJ$30:$BN$43,5,0)</f>
        <v>222</v>
      </c>
    </row>
    <row r="95" spans="1:29" x14ac:dyDescent="0.25">
      <c r="A95" s="1">
        <v>4</v>
      </c>
      <c r="B95" s="10" t="s">
        <v>40</v>
      </c>
      <c r="C95" s="8"/>
      <c r="D95" s="8"/>
      <c r="E95" s="8"/>
      <c r="F95" s="11">
        <f>VLOOKUP($B95,$B$32:$G$55,5,0)+VLOOKUP($B95,$AM$29:$AR$47,5,0)</f>
        <v>18</v>
      </c>
      <c r="G95" s="24">
        <f>VLOOKUP($B95,$B$32:$G$55,6,0)+VLOOKUP($B95,$AM$29:$AR$47,6,0)</f>
        <v>532</v>
      </c>
      <c r="I95" s="1">
        <v>4</v>
      </c>
      <c r="J95" s="23" t="s">
        <v>55</v>
      </c>
      <c r="N95" s="9">
        <f>VLOOKUP($J95,$J$32:$N$55,5,0)+VLOOKUP($J95,$AU$29:$AY$47,5,0)</f>
        <v>346</v>
      </c>
      <c r="O95" s="2"/>
      <c r="P95" s="1">
        <v>4</v>
      </c>
      <c r="Q95" s="23" t="s">
        <v>52</v>
      </c>
      <c r="V95" s="9">
        <f>VLOOKUP($Q95,$Q$32:$V$53,6,0)+VLOOKUP($Q95,$BB$30:$BG$43,6,0)</f>
        <v>682</v>
      </c>
      <c r="W95" s="38"/>
      <c r="X95" s="1">
        <v>3</v>
      </c>
      <c r="Y95" s="10" t="s">
        <v>45</v>
      </c>
      <c r="Z95" s="10"/>
      <c r="AA95" s="10"/>
      <c r="AB95" s="11">
        <f>VLOOKUP($Y95,$Y$32:$AC$53,4,0)+VLOOKUP($Y95,$BJ$30:$BN$43,4,0)</f>
        <v>26</v>
      </c>
      <c r="AC95" s="32">
        <f>VLOOKUP($Y95,$Y$32:$AC$53,5,0)+VLOOKUP($Y95,$BJ$30:$BN$43,5,0)</f>
        <v>222</v>
      </c>
    </row>
    <row r="96" spans="1:29" x14ac:dyDescent="0.25">
      <c r="A96" s="1">
        <v>5</v>
      </c>
      <c r="B96" s="23" t="s">
        <v>55</v>
      </c>
      <c r="G96" s="9">
        <f>VLOOKUP($B96,$B$32:$G$55,6,0)+VLOOKUP($B96,$AM$29:$AR$47,6,0)</f>
        <v>659</v>
      </c>
      <c r="I96" s="1">
        <v>5</v>
      </c>
      <c r="J96" s="10" t="s">
        <v>44</v>
      </c>
      <c r="K96" s="10"/>
      <c r="L96" s="10"/>
      <c r="M96" s="11">
        <f>VLOOKUP($J96,$J$32:$N$55,4,0)+VLOOKUP($J96,$AU$29:$AY$47,4,0)</f>
        <v>14</v>
      </c>
      <c r="N96" s="32">
        <f>VLOOKUP($J96,$J$32:$N$55,5,0)+VLOOKUP($J96,$AU$29:$AY$47,5,0)</f>
        <v>393</v>
      </c>
      <c r="O96" s="2"/>
      <c r="P96" s="1">
        <v>5</v>
      </c>
      <c r="Q96" s="10" t="s">
        <v>39</v>
      </c>
      <c r="R96" s="10"/>
      <c r="S96" s="10"/>
      <c r="T96" s="10"/>
      <c r="U96" s="11">
        <f>VLOOKUP($Q96,$Q$32:$V$53,5,0)+VLOOKUP($Q96,$BB$30:$BG$43,5,0)</f>
        <v>22</v>
      </c>
      <c r="V96" s="32">
        <f>VLOOKUP($Q96,$Q$32:$V$53,6,0)+VLOOKUP($Q96,$BB$30:$BG$43,6,0)</f>
        <v>741</v>
      </c>
      <c r="W96" s="38"/>
      <c r="X96" s="1">
        <v>5</v>
      </c>
      <c r="Y96" s="10" t="s">
        <v>42</v>
      </c>
      <c r="Z96" s="10"/>
      <c r="AA96" s="10"/>
      <c r="AB96" s="11">
        <f>VLOOKUP($Y96,$Y$32:$AC$53,4,0)+VLOOKUP($Y96,$BJ$30:$BN$43,4,0)</f>
        <v>24</v>
      </c>
      <c r="AC96" s="32">
        <f>VLOOKUP($Y96,$Y$32:$AC$53,5,0)+VLOOKUP($Y96,$BJ$30:$BN$43,5,0)</f>
        <v>238</v>
      </c>
    </row>
    <row r="97" spans="1:29" x14ac:dyDescent="0.25">
      <c r="A97" s="1">
        <v>6</v>
      </c>
      <c r="B97" s="10" t="s">
        <v>44</v>
      </c>
      <c r="C97" s="10"/>
      <c r="D97" s="10"/>
      <c r="E97" s="10"/>
      <c r="F97" s="11">
        <f>VLOOKUP($B97,$B$32:$G$55,5,0)+VLOOKUP($B97,$AM$29:$AR$47,5,0)</f>
        <v>13</v>
      </c>
      <c r="G97" s="11">
        <f>VLOOKUP($B97,$B$32:$G$55,6,0)+VLOOKUP($B97,$AM$29:$AR$47,6,0)</f>
        <v>741</v>
      </c>
      <c r="I97" s="1">
        <v>6</v>
      </c>
      <c r="J97" s="10" t="s">
        <v>74</v>
      </c>
      <c r="K97" s="10"/>
      <c r="L97" s="10"/>
      <c r="M97" s="11">
        <f>VLOOKUP($J97,$J$32:$N$55,4,0)+VLOOKUP($J97,$AU$29:$AY$47,4,0)</f>
        <v>12</v>
      </c>
      <c r="N97" s="32">
        <f>VLOOKUP($J97,$J$32:$N$55,5,0)+VLOOKUP($J97,$AU$29:$AY$47,5,0)</f>
        <v>369</v>
      </c>
      <c r="O97" s="2"/>
      <c r="P97" s="1">
        <v>6</v>
      </c>
      <c r="Q97" s="10" t="s">
        <v>48</v>
      </c>
      <c r="R97" s="10"/>
      <c r="S97" s="10"/>
      <c r="T97" s="10"/>
      <c r="U97" s="6">
        <f>VLOOKUP($Q97,$Q$32:$V$53,5,0)+VLOOKUP($Q97,$BB$30:$BG$43,5,0)</f>
        <v>20</v>
      </c>
      <c r="V97" s="24">
        <f>VLOOKUP($Q97,$Q$32:$V$53,6,0)+VLOOKUP($Q97,$BB$30:$BG$43,6,0)</f>
        <v>784</v>
      </c>
      <c r="W97" s="38"/>
      <c r="X97" s="1">
        <v>6</v>
      </c>
      <c r="Y97" s="23" t="s">
        <v>623</v>
      </c>
      <c r="AC97" s="9">
        <f>VLOOKUP($Y97,$Y$32:$AC$53,5,0)+VLOOKUP($Y97,$BJ$30:$BN$43,5,0)</f>
        <v>340</v>
      </c>
    </row>
    <row r="98" spans="1:29" x14ac:dyDescent="0.25">
      <c r="A98" s="1">
        <v>7</v>
      </c>
      <c r="B98" s="23" t="s">
        <v>54</v>
      </c>
      <c r="G98" s="9">
        <f>VLOOKUP($B98,$B$32:$G$55,6,0)+VLOOKUP($B98,$AM$29:$AR$47,6,0)</f>
        <v>1041</v>
      </c>
      <c r="I98" s="1">
        <v>7</v>
      </c>
      <c r="J98" s="23" t="s">
        <v>54</v>
      </c>
      <c r="N98" s="9">
        <f>VLOOKUP($J98,$J$32:$N$55,5,0)+VLOOKUP($J98,$AU$29:$AY$47,5,0)</f>
        <v>393</v>
      </c>
      <c r="O98" s="2"/>
      <c r="P98" s="1">
        <v>7</v>
      </c>
      <c r="Q98" s="10" t="s">
        <v>50</v>
      </c>
      <c r="R98" s="8"/>
      <c r="S98" s="8"/>
      <c r="T98" s="8"/>
      <c r="U98" s="6">
        <f>VLOOKUP($Q98,$Q$32:$V$53,5,0)+VLOOKUP($Q98,$BB$30:$BG$43,5,0)</f>
        <v>14</v>
      </c>
      <c r="V98" s="24">
        <f>VLOOKUP($Q98,$Q$32:$V$53,6,0)+VLOOKUP($Q98,$BB$30:$BG$43,6,0)</f>
        <v>963</v>
      </c>
      <c r="W98" s="38"/>
      <c r="X98" s="1">
        <v>7</v>
      </c>
      <c r="Y98" s="23" t="s">
        <v>52</v>
      </c>
      <c r="AC98" s="9">
        <f>VLOOKUP($Y98,$Y$32:$AC$53,5,0)+VLOOKUP($Y98,$BJ$30:$BN$43,5,0)</f>
        <v>516</v>
      </c>
    </row>
    <row r="99" spans="1:29" x14ac:dyDescent="0.25">
      <c r="A99" s="1">
        <v>8</v>
      </c>
      <c r="B99" s="23" t="s">
        <v>76</v>
      </c>
      <c r="G99" s="9">
        <f>VLOOKUP($B99,$B$32:$G$55,6,0)+VLOOKUP($B99,$AM$29:$AR$47,6,0)</f>
        <v>1065</v>
      </c>
      <c r="I99" s="1">
        <v>8</v>
      </c>
      <c r="J99" s="30" t="s">
        <v>68</v>
      </c>
      <c r="K99" s="28"/>
      <c r="L99" s="28"/>
      <c r="M99" s="11">
        <f>VLOOKUP($J99,$J$32:$N$55,4,0)+VLOOKUP($J99,$AU$29:$AY$47,4,0)</f>
        <v>9.5</v>
      </c>
      <c r="N99" s="32">
        <f>VLOOKUP($J99,$J$32:$N$55,5,0)+VLOOKUP($J99,$AU$29:$AY$47,5,0)</f>
        <v>461</v>
      </c>
      <c r="O99" s="2"/>
      <c r="P99" s="1">
        <v>8</v>
      </c>
      <c r="Q99" s="10" t="s">
        <v>43</v>
      </c>
      <c r="R99" s="30"/>
      <c r="S99" s="30"/>
      <c r="T99" s="30"/>
      <c r="U99" s="36">
        <f>VLOOKUP($Q99,$Q$32:$V$53,5,0)+VLOOKUP($Q99,$BB$30:$BG$43,5,0)</f>
        <v>13</v>
      </c>
      <c r="V99" s="32">
        <f>VLOOKUP($Q99,$Q$32:$V$53,6,0)+VLOOKUP($Q99,$BB$30:$BG$43,6,0)</f>
        <v>982</v>
      </c>
      <c r="W99" s="38"/>
      <c r="X99" s="1">
        <v>8</v>
      </c>
      <c r="Y99" s="10" t="s">
        <v>43</v>
      </c>
      <c r="Z99" s="30"/>
      <c r="AA99" s="30"/>
      <c r="AB99" s="36">
        <f>VLOOKUP($Y99,$Y$32:$AC$53,4,0)+VLOOKUP($Y99,$BJ$30:$BN$43,4,0)</f>
        <v>13</v>
      </c>
      <c r="AC99" s="32">
        <f>VLOOKUP($Y99,$Y$32:$AC$53,5,0)+VLOOKUP($Y99,$BJ$30:$BN$43,5,0)</f>
        <v>599</v>
      </c>
    </row>
    <row r="100" spans="1:29" x14ac:dyDescent="0.25">
      <c r="A100" s="1">
        <v>9</v>
      </c>
      <c r="B100" s="30" t="s">
        <v>68</v>
      </c>
      <c r="C100" s="28"/>
      <c r="D100" s="28"/>
      <c r="E100" s="28"/>
      <c r="F100" s="11">
        <f>VLOOKUP($B100,$B$32:$G$55,5,0)+VLOOKUP($B100,$AM$29:$AR$47,5,0)</f>
        <v>8</v>
      </c>
      <c r="G100" s="32">
        <f>VLOOKUP($B100,$B$32:$G$55,6,0)+VLOOKUP($B100,$AM$29:$AR$47,6,0)</f>
        <v>1087</v>
      </c>
      <c r="I100" s="1">
        <v>9</v>
      </c>
      <c r="J100" s="10" t="s">
        <v>51</v>
      </c>
      <c r="K100" s="8"/>
      <c r="L100" s="8"/>
      <c r="M100" s="6">
        <f>VLOOKUP($J100,$J$32:$N$55,4,0)+VLOOKUP($J100,$AU$29:$AY$47,4,0)</f>
        <v>7.5</v>
      </c>
      <c r="N100" s="24">
        <f>VLOOKUP($J100,$J$32:$N$55,5,0)+VLOOKUP($J100,$AU$29:$AY$47,5,0)</f>
        <v>459</v>
      </c>
      <c r="O100" s="2"/>
      <c r="P100" s="1">
        <v>9</v>
      </c>
      <c r="Q100" s="23" t="s">
        <v>62</v>
      </c>
      <c r="V100" s="9">
        <f>VLOOKUP($Q100,$Q$32:$V$53,6,0)+VLOOKUP($Q100,$BB$30:$BG$43,6,0)</f>
        <v>1306</v>
      </c>
      <c r="W100" s="38"/>
      <c r="X100" s="1">
        <v>9</v>
      </c>
      <c r="Y100" s="10" t="s">
        <v>50</v>
      </c>
      <c r="Z100" s="8"/>
      <c r="AA100" s="8"/>
      <c r="AB100" s="6">
        <f>VLOOKUP($Y100,$Y$32:$AC$53,4,0)+VLOOKUP($Y100,$BJ$30:$BN$43,4,0)</f>
        <v>14</v>
      </c>
      <c r="AC100" s="24">
        <f>VLOOKUP($Y100,$Y$32:$AC$53,5,0)+VLOOKUP($Y100,$BJ$30:$BN$43,5,0)</f>
        <v>671</v>
      </c>
    </row>
    <row r="101" spans="1:29" x14ac:dyDescent="0.25">
      <c r="A101" s="1">
        <v>10</v>
      </c>
      <c r="B101" s="10" t="s">
        <v>51</v>
      </c>
      <c r="C101" s="8"/>
      <c r="D101" s="8"/>
      <c r="E101" s="8"/>
      <c r="F101" s="6">
        <f>VLOOKUP($B101,$B$32:$G$55,5,0)+VLOOKUP($B101,$AM$29:$AR$47,5,0)</f>
        <v>4</v>
      </c>
      <c r="G101" s="24">
        <f>VLOOKUP($B101,$B$32:$G$55,6,0)+VLOOKUP($B101,$AM$29:$AR$47,6,0)</f>
        <v>1420</v>
      </c>
      <c r="I101" s="1">
        <v>10</v>
      </c>
      <c r="J101" s="23" t="s">
        <v>76</v>
      </c>
      <c r="N101" s="9">
        <f>VLOOKUP($J101,$J$32:$N$55,5,0)+VLOOKUP($J101,$AU$29:$AY$47,5,0)</f>
        <v>508</v>
      </c>
      <c r="O101" s="2"/>
      <c r="P101" s="1">
        <v>10</v>
      </c>
      <c r="Q101" s="10" t="s">
        <v>49</v>
      </c>
      <c r="R101" s="8"/>
      <c r="S101" s="8"/>
      <c r="T101" s="8"/>
      <c r="U101" s="6">
        <f>VLOOKUP($Q101,$Q$32:$V$53,5,0)+VLOOKUP($Q101,$BB$30:$BG$43,5,0)</f>
        <v>7</v>
      </c>
      <c r="V101" s="24">
        <f>VLOOKUP($Q101,$Q$32:$V$53,6,0)+VLOOKUP($Q101,$BB$30:$BG$43,6,0)</f>
        <v>1712</v>
      </c>
      <c r="W101" s="38"/>
      <c r="X101" s="1">
        <v>10</v>
      </c>
      <c r="Y101" s="23" t="s">
        <v>62</v>
      </c>
      <c r="AC101" s="9">
        <f>VLOOKUP($Y101,$Y$32:$AC$53,5,0)+VLOOKUP($Y101,$BJ$30:$BN$43,5,0)</f>
        <v>719</v>
      </c>
    </row>
    <row r="102" spans="1:29" x14ac:dyDescent="0.25">
      <c r="A102" s="1">
        <v>11</v>
      </c>
      <c r="B102" s="23" t="s">
        <v>59</v>
      </c>
      <c r="F102" s="9"/>
      <c r="G102" s="9">
        <f>VLOOKUP($B102,$B$32:$G$55,6,0)+VLOOKUP($B102,$AM$29:$AR$47,6,0)</f>
        <v>1491</v>
      </c>
      <c r="I102" s="1">
        <v>11</v>
      </c>
      <c r="J102" s="23" t="s">
        <v>63</v>
      </c>
      <c r="N102" s="9">
        <f>VLOOKUP($J102,$J$32:$N$55,5,0)+VLOOKUP($J102,$AU$29:$AY$47,5,0)</f>
        <v>661</v>
      </c>
      <c r="O102" s="2"/>
      <c r="P102" s="1">
        <v>11</v>
      </c>
      <c r="Q102" s="10" t="s">
        <v>47</v>
      </c>
      <c r="R102" s="28"/>
      <c r="S102" s="28"/>
      <c r="T102" s="28"/>
      <c r="U102" s="11">
        <f>VLOOKUP($Q102,$Q$32:$V$53,5,0)+VLOOKUP($Q102,$BB$30:$BG$43,5,0)</f>
        <v>5</v>
      </c>
      <c r="V102" s="29">
        <f>VLOOKUP($Q102,$Q$32:$V$53,6,0)+VLOOKUP($Q102,$BB$30:$BG$43,6,0)</f>
        <v>2047</v>
      </c>
      <c r="W102" s="38"/>
      <c r="X102" s="1">
        <v>11</v>
      </c>
      <c r="Y102" s="10" t="s">
        <v>47</v>
      </c>
      <c r="Z102" s="28"/>
      <c r="AA102" s="28"/>
      <c r="AB102" s="11">
        <f>VLOOKUP($Y102,$Y$32:$AC$53,4,0)+VLOOKUP($Y102,$BJ$30:$BN$43,4,0)</f>
        <v>5</v>
      </c>
      <c r="AC102" s="29">
        <f>VLOOKUP($Y102,$Y$32:$AC$53,5,0)+VLOOKUP($Y102,$BJ$30:$BN$43,5,0)</f>
        <v>1002</v>
      </c>
    </row>
    <row r="103" spans="1:29" x14ac:dyDescent="0.25">
      <c r="A103" s="1">
        <v>12</v>
      </c>
      <c r="B103" s="23" t="s">
        <v>75</v>
      </c>
      <c r="G103" s="9">
        <f>VLOOKUP($B103,$B$32:$G$55,6,0)+VLOOKUP($B103,$AM$29:$AR$47,6,0)</f>
        <v>1621</v>
      </c>
      <c r="I103" s="1">
        <v>12</v>
      </c>
      <c r="J103" s="23" t="s">
        <v>75</v>
      </c>
      <c r="N103" s="9">
        <f>VLOOKUP($J103,$J$32:$N$55,5,0)+VLOOKUP($J103,$AU$29:$AY$47,5,0)</f>
        <v>810</v>
      </c>
      <c r="O103" s="2"/>
      <c r="P103" s="1"/>
      <c r="Q103" s="23"/>
      <c r="V103" s="9"/>
      <c r="X103" s="1">
        <v>12</v>
      </c>
      <c r="Y103" s="10" t="s">
        <v>49</v>
      </c>
      <c r="Z103" s="8"/>
      <c r="AA103" s="8"/>
      <c r="AB103" s="6">
        <f>VLOOKUP($Y103,$Y$32:$AC$53,4,0)+VLOOKUP($Y103,$BJ$30:$BN$43,4,0)</f>
        <v>0</v>
      </c>
      <c r="AC103" s="24">
        <f>VLOOKUP($Y103,$Y$32:$AC$53,5,0)+VLOOKUP($Y103,$BJ$30:$BN$43,5,0)</f>
        <v>1160</v>
      </c>
    </row>
    <row r="104" spans="1:29" x14ac:dyDescent="0.25">
      <c r="A104" s="1">
        <v>13</v>
      </c>
      <c r="B104" s="23" t="s">
        <v>77</v>
      </c>
      <c r="G104" s="9">
        <f>VLOOKUP($B104,$B$32:$G$55,6,0)+VLOOKUP($B104,$AM$29:$AR$47,6,0)</f>
        <v>1632</v>
      </c>
      <c r="I104" s="1">
        <v>13</v>
      </c>
      <c r="J104" s="23" t="s">
        <v>65</v>
      </c>
      <c r="N104" s="1">
        <f>VLOOKUP($J104,$J$32:$N$55,5,0)+VLOOKUP($J104,$AU$29:$AY$47,5,0)</f>
        <v>824</v>
      </c>
      <c r="P104" s="1"/>
      <c r="Q104" s="23"/>
      <c r="V104" s="9"/>
      <c r="X104" s="1"/>
    </row>
    <row r="105" spans="1:29" x14ac:dyDescent="0.25">
      <c r="A105" s="1">
        <v>14</v>
      </c>
      <c r="B105" s="23" t="s">
        <v>63</v>
      </c>
      <c r="G105" s="9">
        <f>VLOOKUP($B105,$B$32:$G$55,6,0)+VLOOKUP($B105,$AM$29:$AR$47,6,0)</f>
        <v>1717</v>
      </c>
      <c r="H105" s="1"/>
      <c r="I105" s="1">
        <v>14</v>
      </c>
      <c r="J105" s="23" t="s">
        <v>77</v>
      </c>
      <c r="N105" s="9">
        <f>VLOOKUP($J105,$J$32:$N$55,5,0)+VLOOKUP($J105,$AU$29:$AY$47,5,0)</f>
        <v>856</v>
      </c>
      <c r="P105" s="1"/>
      <c r="Q105" s="23"/>
      <c r="V105" s="9"/>
      <c r="X105" s="1"/>
    </row>
    <row r="106" spans="1:29" x14ac:dyDescent="0.25">
      <c r="A106" s="1">
        <v>15</v>
      </c>
      <c r="B106" s="23" t="s">
        <v>61</v>
      </c>
      <c r="F106" s="1"/>
      <c r="G106" s="9">
        <f>VLOOKUP($B106,$B$32:$G$55,6,0)+VLOOKUP($B106,$AM$29:$AR$47,6,0)</f>
        <v>2173</v>
      </c>
      <c r="H106" s="1"/>
      <c r="I106" s="1">
        <v>15</v>
      </c>
      <c r="J106" s="23" t="s">
        <v>59</v>
      </c>
      <c r="N106" s="1">
        <f>VLOOKUP($J106,$J$32:$N$55,5,0)+VLOOKUP($J106,$AU$29:$AY$47,5,0)</f>
        <v>941</v>
      </c>
      <c r="P106" s="1"/>
      <c r="Q106" s="23"/>
      <c r="U106" s="9"/>
      <c r="V106" s="1"/>
      <c r="X106" s="1"/>
    </row>
    <row r="107" spans="1:29" x14ac:dyDescent="0.25">
      <c r="A107" s="1">
        <v>16</v>
      </c>
      <c r="B107" s="23" t="s">
        <v>78</v>
      </c>
      <c r="G107" s="9">
        <f>VLOOKUP($B107,$B$32:$G$55,6,0)+VLOOKUP($B107,$AM$29:$AR$47,6,0)</f>
        <v>2341</v>
      </c>
      <c r="I107" s="1">
        <v>16</v>
      </c>
      <c r="J107" s="23" t="s">
        <v>61</v>
      </c>
      <c r="N107" s="9">
        <f>VLOOKUP($J107,$J$32:$N$55,5,0)+VLOOKUP($J107,$AU$29:$AY$47,5,0)</f>
        <v>1011</v>
      </c>
      <c r="O107" s="2"/>
      <c r="P107" s="1"/>
      <c r="Q107" s="23"/>
    </row>
    <row r="108" spans="1:29" x14ac:dyDescent="0.25">
      <c r="A108" s="1"/>
      <c r="B108" s="23"/>
      <c r="F108" s="1"/>
      <c r="G108" s="1"/>
      <c r="I108" s="1">
        <v>17</v>
      </c>
      <c r="J108" s="23" t="s">
        <v>78</v>
      </c>
      <c r="N108" s="9">
        <f>VLOOKUP($J108,$J$32:$N$55,5,0)+VLOOKUP($J108,$AU$29:$AY$47,5,0)</f>
        <v>1281</v>
      </c>
      <c r="O108" s="2"/>
      <c r="P108" s="1"/>
      <c r="Q108" s="23"/>
    </row>
    <row r="109" spans="1:29" x14ac:dyDescent="0.25">
      <c r="A109" s="1"/>
      <c r="B109" s="23"/>
      <c r="F109" s="1"/>
      <c r="G109" s="1"/>
      <c r="I109" s="1">
        <v>18</v>
      </c>
      <c r="J109" s="23" t="s">
        <v>67</v>
      </c>
      <c r="N109" s="9">
        <f>VLOOKUP($J109,$J$32:$N$55,5,0)+VLOOKUP($J109,$AU$29:$AY$47,5,0)</f>
        <v>1342</v>
      </c>
      <c r="P109" s="1"/>
      <c r="Q109" s="23"/>
      <c r="T109" s="12" t="s">
        <v>0</v>
      </c>
      <c r="U109" s="13" t="s">
        <v>56</v>
      </c>
      <c r="V109" s="13"/>
      <c r="W109" s="13"/>
      <c r="X109" s="14"/>
      <c r="Y109" s="15" t="s">
        <v>11</v>
      </c>
      <c r="Z109" s="16" t="s">
        <v>10</v>
      </c>
    </row>
    <row r="110" spans="1:29" x14ac:dyDescent="0.25">
      <c r="A110" s="1"/>
      <c r="B110" s="23"/>
      <c r="F110" s="1"/>
      <c r="G110" s="1"/>
      <c r="I110" s="1"/>
      <c r="J110" s="23"/>
      <c r="N110" s="9"/>
      <c r="P110" s="1"/>
      <c r="Q110" s="23"/>
      <c r="T110" s="17">
        <v>1</v>
      </c>
      <c r="U110" s="2" t="s">
        <v>46</v>
      </c>
      <c r="V110" s="2"/>
      <c r="W110" s="2"/>
      <c r="X110" s="2"/>
      <c r="Y110" s="3">
        <f>VLOOKUP($U110,$Q$92:$V$108,5,0)+VLOOKUP($U110,$Y$92:$AC$108,4,0)</f>
        <v>67</v>
      </c>
      <c r="Z110" s="43">
        <f>VLOOKUP($U110,$Q$92:$V$108,6,0)+VLOOKUP($U110,$Y$92:$AC$108,5,0)</f>
        <v>523</v>
      </c>
    </row>
    <row r="111" spans="1:29" x14ac:dyDescent="0.25">
      <c r="A111" s="1"/>
      <c r="B111" s="23"/>
      <c r="E111" s="12" t="s">
        <v>0</v>
      </c>
      <c r="F111" s="13" t="s">
        <v>56</v>
      </c>
      <c r="G111" s="13"/>
      <c r="H111" s="13"/>
      <c r="I111" s="14"/>
      <c r="J111" s="15" t="s">
        <v>11</v>
      </c>
      <c r="K111" s="16" t="s">
        <v>10</v>
      </c>
      <c r="M111" s="1"/>
      <c r="P111" s="1"/>
      <c r="Q111" s="23"/>
      <c r="T111" s="19">
        <v>2</v>
      </c>
      <c r="U111" s="23" t="s">
        <v>42</v>
      </c>
      <c r="V111" s="23"/>
      <c r="W111" s="23"/>
      <c r="X111" s="23"/>
      <c r="Y111" s="38">
        <f>VLOOKUP($U111,$Q$92:$V$108,5,0)+VLOOKUP($U111,$Y$92:$AC$108,4,0)</f>
        <v>58</v>
      </c>
      <c r="Z111" s="44">
        <f>VLOOKUP($U111,$Q$92:$V$108,6,0)+VLOOKUP($U111,$Y$92:$AC$108,5,0)</f>
        <v>531</v>
      </c>
    </row>
    <row r="112" spans="1:29" x14ac:dyDescent="0.25">
      <c r="E112" s="17">
        <v>1</v>
      </c>
      <c r="F112" s="2" t="s">
        <v>41</v>
      </c>
      <c r="G112" s="2"/>
      <c r="H112" s="2"/>
      <c r="I112" s="2"/>
      <c r="J112" s="3">
        <f>VLOOKUP($F112,$B$92:$G$110,5,0)+VLOOKUP($F112,$J$92:$N$110,4,0)</f>
        <v>52.5</v>
      </c>
      <c r="K112" s="18">
        <f>VLOOKUP($F112,$B$92:$G$110,6,0)+VLOOKUP($F112,$J$92:$N$110,5,0)</f>
        <v>328</v>
      </c>
      <c r="M112" s="1"/>
      <c r="N112" s="1"/>
      <c r="P112" s="1"/>
      <c r="Q112" s="23"/>
      <c r="T112" s="19">
        <v>3</v>
      </c>
      <c r="U112" t="s">
        <v>45</v>
      </c>
      <c r="Y112" s="1">
        <f>VLOOKUP($U112,$Q$92:$V$108,5,0)+VLOOKUP($U112,$Y$92:$AC$108,4,0)</f>
        <v>57</v>
      </c>
      <c r="Z112" s="45">
        <f>VLOOKUP($U112,$Q$92:$V$108,6,0)+VLOOKUP($U112,$Y$92:$AC$108,5,0)</f>
        <v>628</v>
      </c>
    </row>
    <row r="113" spans="1:29" x14ac:dyDescent="0.25">
      <c r="A113" s="2"/>
      <c r="B113" s="2"/>
      <c r="C113" s="2"/>
      <c r="D113" s="2"/>
      <c r="E113" s="19">
        <v>2</v>
      </c>
      <c r="F113" s="23" t="s">
        <v>621</v>
      </c>
      <c r="G113" s="23"/>
      <c r="H113" s="23"/>
      <c r="I113" s="23"/>
      <c r="J113" s="38">
        <f>VLOOKUP($F113,$B$92:$G$110,5,0)+VLOOKUP($F113,$J$92:$N$110,4,0)</f>
        <v>42.5</v>
      </c>
      <c r="K113" s="34">
        <f>VLOOKUP($F113,$B$92:$G$110,6,0)+VLOOKUP($F113,$J$92:$N$110,5,0)</f>
        <v>585</v>
      </c>
      <c r="L113" s="2"/>
      <c r="M113" s="3"/>
      <c r="N113" s="3"/>
      <c r="T113" s="19">
        <v>4</v>
      </c>
      <c r="U113" s="23" t="s">
        <v>39</v>
      </c>
      <c r="V113" s="23"/>
      <c r="W113" s="23"/>
      <c r="X113" s="23"/>
      <c r="Y113" s="38">
        <f>VLOOKUP($U113,$Q$92:$V$108,5,0)+VLOOKUP($U113,$Y$92:$AC$108,4,0)</f>
        <v>48</v>
      </c>
      <c r="Z113" s="44">
        <f>VLOOKUP($U113,$Q$92:$V$108,6,0)+VLOOKUP($U113,$Y$92:$AC$108,5,0)</f>
        <v>963</v>
      </c>
      <c r="AB113" s="1"/>
      <c r="AC113" s="1"/>
    </row>
    <row r="114" spans="1:29" x14ac:dyDescent="0.25">
      <c r="E114" s="19">
        <v>3</v>
      </c>
      <c r="F114" s="23" t="s">
        <v>40</v>
      </c>
      <c r="G114" s="23"/>
      <c r="H114" s="23"/>
      <c r="I114" s="23"/>
      <c r="J114" s="38">
        <f>VLOOKUP($F114,$B$92:$G$110,5,0)+VLOOKUP($F114,$J$92:$N$110,4,0)</f>
        <v>40</v>
      </c>
      <c r="K114" s="34">
        <f>VLOOKUP($F114,$B$92:$G$110,6,0)+VLOOKUP($F114,$J$92:$N$110,5,0)</f>
        <v>714</v>
      </c>
      <c r="M114" s="1"/>
      <c r="N114" s="1"/>
      <c r="T114" s="19">
        <v>5</v>
      </c>
      <c r="U114" s="23" t="s">
        <v>48</v>
      </c>
      <c r="Y114" s="1">
        <f>VLOOKUP($U114,$Q$92:$V$108,5,0)+VLOOKUP($U114,$Y$92:$AC$108,4,0)</f>
        <v>48</v>
      </c>
      <c r="Z114" s="45">
        <f>VLOOKUP($U114,$Q$92:$V$108,6,0)+VLOOKUP($U114,$Y$92:$AC$108,5,0)</f>
        <v>1046</v>
      </c>
      <c r="AB114" s="1"/>
      <c r="AC114" s="1"/>
    </row>
    <row r="115" spans="1:29" x14ac:dyDescent="0.25">
      <c r="E115" s="19">
        <v>4</v>
      </c>
      <c r="F115" t="s">
        <v>74</v>
      </c>
      <c r="J115" s="1">
        <f>VLOOKUP($F115,$B$92:$G$110,5,0)+VLOOKUP($F115,$J$92:$N$110,4,0)</f>
        <v>33</v>
      </c>
      <c r="K115" s="20">
        <f>VLOOKUP($F115,$B$92:$G$110,6,0)+VLOOKUP($F115,$J$92:$N$110,5,0)</f>
        <v>799</v>
      </c>
      <c r="M115" s="1"/>
      <c r="N115" s="1"/>
      <c r="O115" s="2"/>
      <c r="T115" s="19">
        <v>6</v>
      </c>
      <c r="U115" s="23" t="s">
        <v>50</v>
      </c>
      <c r="Y115" s="1">
        <f>VLOOKUP($U115,$Q$92:$V$108,5,0)+VLOOKUP($U115,$Y$92:$AC$108,4,0)</f>
        <v>28</v>
      </c>
      <c r="Z115" s="45">
        <f>VLOOKUP($U115,$Q$92:$V$108,6,0)+VLOOKUP($U115,$Y$92:$AC$108,5,0)</f>
        <v>1634</v>
      </c>
      <c r="AB115" s="1"/>
      <c r="AC115" s="1"/>
    </row>
    <row r="116" spans="1:29" x14ac:dyDescent="0.25">
      <c r="E116" s="19">
        <v>5</v>
      </c>
      <c r="F116" s="23" t="s">
        <v>44</v>
      </c>
      <c r="G116" s="23"/>
      <c r="H116" s="23"/>
      <c r="I116" s="23"/>
      <c r="J116" s="38">
        <f>VLOOKUP($F116,$B$92:$G$110,5,0)+VLOOKUP($F116,$J$92:$N$110,4,0)</f>
        <v>27</v>
      </c>
      <c r="K116" s="44">
        <f>VLOOKUP($F116,$B$92:$G$110,6,0)+VLOOKUP($F116,$J$92:$N$110,5,0)</f>
        <v>1134</v>
      </c>
      <c r="M116" s="1"/>
      <c r="N116" s="1"/>
      <c r="O116" s="2"/>
      <c r="T116" s="19">
        <v>7</v>
      </c>
      <c r="U116" s="23" t="s">
        <v>43</v>
      </c>
      <c r="V116" s="23"/>
      <c r="W116" s="23"/>
      <c r="X116" s="23"/>
      <c r="Y116" s="38">
        <f>VLOOKUP($U116,$Q$92:$V$108,5,0)+VLOOKUP($U116,$Y$92:$AC$108,4,0)</f>
        <v>26</v>
      </c>
      <c r="Z116" s="44">
        <f>VLOOKUP($U116,$Q$92:$V$108,6,0)+VLOOKUP($U116,$Y$92:$AC$108,5,0)</f>
        <v>1581</v>
      </c>
    </row>
    <row r="117" spans="1:29" x14ac:dyDescent="0.25">
      <c r="E117" s="19">
        <v>6</v>
      </c>
      <c r="F117" s="23" t="s">
        <v>68</v>
      </c>
      <c r="G117" s="23"/>
      <c r="H117" s="23"/>
      <c r="I117" s="23"/>
      <c r="J117" s="38">
        <f>VLOOKUP($F117,$B$92:$G$110,5,0)+VLOOKUP($F117,$J$92:$N$110,4,0)</f>
        <v>17.5</v>
      </c>
      <c r="K117" s="44">
        <f>VLOOKUP($F117,$B$92:$G$110,6,0)+VLOOKUP($F117,$J$92:$N$110,5,0)</f>
        <v>1548</v>
      </c>
      <c r="M117" s="1"/>
      <c r="N117" s="1"/>
      <c r="O117" s="2"/>
      <c r="T117" s="19">
        <v>8</v>
      </c>
      <c r="U117" s="63" t="s">
        <v>47</v>
      </c>
      <c r="V117" s="63"/>
      <c r="W117" s="63"/>
      <c r="X117" s="63"/>
      <c r="Y117" s="64">
        <f>VLOOKUP($U117,$Q$92:$V$108,5,0)+VLOOKUP($U117,$Y$92:$AC$108,4,0)</f>
        <v>10</v>
      </c>
      <c r="Z117" s="44">
        <f>VLOOKUP($U117,$Q$92:$V$108,6,0)+VLOOKUP($U117,$Y$92:$AC$108,5,0)</f>
        <v>3049</v>
      </c>
      <c r="AB117" s="1"/>
      <c r="AC117" s="1"/>
    </row>
    <row r="118" spans="1:29" x14ac:dyDescent="0.25">
      <c r="E118" s="21">
        <v>7</v>
      </c>
      <c r="F118" s="47" t="s">
        <v>51</v>
      </c>
      <c r="G118" s="47"/>
      <c r="H118" s="47"/>
      <c r="I118" s="47"/>
      <c r="J118" s="50">
        <f>VLOOKUP($F118,$B$92:$G$110,5,0)+VLOOKUP($F118,$J$92:$N$110,4,0)</f>
        <v>11.5</v>
      </c>
      <c r="K118" s="51">
        <f>VLOOKUP($F118,$B$92:$G$110,6,0)+VLOOKUP($F118,$J$92:$N$110,5,0)</f>
        <v>1879</v>
      </c>
      <c r="M118" s="1"/>
      <c r="N118" s="1"/>
      <c r="O118" s="2"/>
      <c r="T118" s="21">
        <v>9</v>
      </c>
      <c r="U118" s="22" t="s">
        <v>49</v>
      </c>
      <c r="V118" s="22"/>
      <c r="W118" s="22"/>
      <c r="X118" s="22"/>
      <c r="Y118" s="49">
        <f>VLOOKUP($U118,$Q$92:$V$108,5,0)+VLOOKUP($U118,$Y$92:$AC$108,4,0)</f>
        <v>7</v>
      </c>
      <c r="Z118" s="46">
        <f>VLOOKUP($U118,$Q$92:$V$108,6,0)+VLOOKUP($U118,$Y$92:$AC$108,5,0)</f>
        <v>2872</v>
      </c>
      <c r="AB118" s="1"/>
      <c r="AC118" s="1"/>
    </row>
    <row r="119" spans="1:29" x14ac:dyDescent="0.25">
      <c r="AB119" s="1"/>
      <c r="AC119" s="1"/>
    </row>
  </sheetData>
  <sortState xmlns:xlrd2="http://schemas.microsoft.com/office/spreadsheetml/2017/richdata2" ref="U117:Z118">
    <sortCondition ref="U117:U118"/>
  </sortState>
  <phoneticPr fontId="0" type="noConversion"/>
  <pageMargins left="0.46" right="0.75" top="1.4" bottom="1.64" header="0.5" footer="0.5"/>
  <pageSetup paperSize="9" scale="79" fitToHeight="0" orientation="portrait" r:id="rId1"/>
  <headerFooter alignWithMargins="0">
    <oddFooter>&amp;Lpaul.holgate@bt.com
07764 237659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65"/>
  <sheetViews>
    <sheetView zoomScale="80" zoomScaleNormal="80" workbookViewId="0">
      <pane xSplit="12" ySplit="4" topLeftCell="M5" activePane="bottomRight" state="frozen"/>
      <selection activeCell="E24" sqref="E24"/>
      <selection pane="topRight" activeCell="E24" sqref="E24"/>
      <selection pane="bottomLeft" activeCell="E24" sqref="E24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3" width="4.109375" customWidth="1"/>
    <col min="4" max="4" width="5" bestFit="1" customWidth="1"/>
    <col min="5" max="5" width="5.5546875" bestFit="1" customWidth="1"/>
    <col min="6" max="6" width="7.5546875" bestFit="1" customWidth="1"/>
    <col min="7" max="7" width="11.109375" bestFit="1" customWidth="1"/>
    <col min="8" max="8" width="18.109375" bestFit="1" customWidth="1"/>
    <col min="9" max="9" width="4.88671875" style="1" bestFit="1" customWidth="1"/>
    <col min="10" max="10" width="6.44140625" style="1" bestFit="1" customWidth="1"/>
    <col min="11" max="11" width="3.109375" style="1" customWidth="1"/>
    <col min="12" max="12" width="4.33203125" style="1" bestFit="1" customWidth="1"/>
    <col min="13" max="13" width="6.77734375" style="1" bestFit="1" customWidth="1"/>
    <col min="14" max="14" width="4.88671875" style="1" bestFit="1" customWidth="1"/>
    <col min="15" max="15" width="6.109375" style="1" bestFit="1" customWidth="1"/>
    <col min="16" max="16" width="5" style="1" bestFit="1" customWidth="1"/>
    <col min="17" max="17" width="4.88671875" style="1" customWidth="1"/>
    <col min="18" max="18" width="6.44140625" style="1" bestFit="1" customWidth="1"/>
    <col min="19" max="19" width="4.88671875" style="1" bestFit="1" customWidth="1"/>
    <col min="20" max="20" width="1.6640625" style="1" customWidth="1"/>
    <col min="21" max="21" width="6.77734375" style="1" bestFit="1" customWidth="1"/>
    <col min="22" max="22" width="4.88671875" style="1" customWidth="1"/>
    <col min="23" max="23" width="6.109375" style="1" bestFit="1" customWidth="1"/>
    <col min="24" max="24" width="5" style="1" customWidth="1"/>
    <col min="25" max="25" width="4.88671875" style="1" customWidth="1"/>
    <col min="26" max="26" width="6.109375" style="1" customWidth="1"/>
    <col min="27" max="27" width="4.88671875" style="1" customWidth="1"/>
    <col min="28" max="28" width="1.6640625" style="1" customWidth="1"/>
    <col min="29" max="29" width="4.88671875" style="1" bestFit="1" customWidth="1"/>
    <col min="30" max="30" width="4.88671875" style="1" customWidth="1"/>
    <col min="31" max="32" width="5" style="1" customWidth="1"/>
    <col min="33" max="33" width="4.5546875" style="1" customWidth="1"/>
    <col min="34" max="34" width="5.5546875" style="1" bestFit="1" customWidth="1"/>
    <col min="35" max="35" width="4.88671875" style="1" bestFit="1" customWidth="1"/>
    <col min="36" max="37" width="4.88671875" style="1" customWidth="1"/>
    <col min="38" max="38" width="1.6640625" style="1" customWidth="1"/>
    <col min="39" max="40" width="4.88671875" style="1" customWidth="1"/>
    <col min="41" max="42" width="5" style="1" customWidth="1"/>
    <col min="43" max="43" width="4.5546875" style="1" customWidth="1"/>
    <col min="44" max="47" width="4.88671875" style="1" customWidth="1"/>
    <col min="48" max="48" width="3.44140625" customWidth="1"/>
  </cols>
  <sheetData>
    <row r="1" spans="1:48" ht="49.95" customHeight="1" x14ac:dyDescent="0.25">
      <c r="A1" s="52" t="s">
        <v>73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M1"/>
      <c r="N1"/>
      <c r="O1" s="2"/>
      <c r="P1" s="2" t="s">
        <v>37</v>
      </c>
      <c r="R1" s="4"/>
      <c r="S1"/>
      <c r="T1"/>
      <c r="U1"/>
      <c r="W1"/>
      <c r="X1" s="2" t="s">
        <v>38</v>
      </c>
      <c r="Y1"/>
      <c r="Z1"/>
      <c r="AA1"/>
      <c r="AB1"/>
      <c r="AC1" s="4"/>
      <c r="AD1"/>
      <c r="AE1"/>
      <c r="AF1"/>
      <c r="AG1" s="2" t="s">
        <v>37</v>
      </c>
      <c r="AH1"/>
      <c r="AI1"/>
      <c r="AJ1" s="2"/>
      <c r="AK1"/>
      <c r="AL1"/>
      <c r="AM1"/>
      <c r="AN1"/>
      <c r="AO1"/>
      <c r="AP1"/>
      <c r="AQ1" s="2" t="s">
        <v>38</v>
      </c>
      <c r="AR1"/>
      <c r="AS1"/>
      <c r="AT1"/>
      <c r="AU1"/>
    </row>
    <row r="2" spans="1:48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20</v>
      </c>
      <c r="N2" s="3" t="s">
        <v>71</v>
      </c>
      <c r="O2" s="3" t="s">
        <v>32</v>
      </c>
      <c r="P2" s="3" t="s">
        <v>31</v>
      </c>
      <c r="Q2" s="3" t="s">
        <v>27</v>
      </c>
      <c r="R2" s="3" t="s">
        <v>72</v>
      </c>
      <c r="S2" s="3" t="s">
        <v>35</v>
      </c>
      <c r="T2" s="3"/>
      <c r="U2" s="3" t="s">
        <v>20</v>
      </c>
      <c r="V2" s="3" t="s">
        <v>71</v>
      </c>
      <c r="W2" s="3" t="s">
        <v>32</v>
      </c>
      <c r="X2" s="3" t="s">
        <v>31</v>
      </c>
      <c r="Y2" s="3" t="s">
        <v>27</v>
      </c>
      <c r="Z2" s="3" t="s">
        <v>72</v>
      </c>
      <c r="AA2" s="3" t="s">
        <v>35</v>
      </c>
      <c r="AB2" s="3"/>
      <c r="AC2" s="3" t="s">
        <v>30</v>
      </c>
      <c r="AD2" s="3" t="s">
        <v>18</v>
      </c>
      <c r="AE2" s="3" t="s">
        <v>36</v>
      </c>
      <c r="AF2" s="3" t="s">
        <v>21</v>
      </c>
      <c r="AG2" s="3" t="s">
        <v>24</v>
      </c>
      <c r="AH2" s="3" t="s">
        <v>19</v>
      </c>
      <c r="AI2" s="3" t="s">
        <v>23</v>
      </c>
      <c r="AJ2" s="3" t="s">
        <v>25</v>
      </c>
      <c r="AK2" s="3" t="s">
        <v>22</v>
      </c>
      <c r="AL2" s="3"/>
      <c r="AM2" s="3" t="s">
        <v>30</v>
      </c>
      <c r="AN2" s="3" t="s">
        <v>18</v>
      </c>
      <c r="AO2" s="3" t="s">
        <v>36</v>
      </c>
      <c r="AP2" s="3" t="s">
        <v>21</v>
      </c>
      <c r="AQ2" s="3" t="s">
        <v>24</v>
      </c>
      <c r="AR2" s="3" t="s">
        <v>19</v>
      </c>
      <c r="AS2" s="3" t="s">
        <v>23</v>
      </c>
      <c r="AT2" s="3" t="s">
        <v>25</v>
      </c>
      <c r="AU2" s="3" t="s">
        <v>22</v>
      </c>
    </row>
    <row r="3" spans="1:48" ht="15" customHeight="1" x14ac:dyDescent="0.25">
      <c r="A3" s="4" t="str">
        <f>Team!A2</f>
        <v>RACE 4 - Royston 10k - Wednesday 25th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SUM(SMALL(M$5:M$244,{1,2,3,4,5,6,7,8}))</f>
        <v>191</v>
      </c>
      <c r="N3" s="5">
        <f>SUM(SMALL(N$5:N$244,{1,2,3,4,5,6,7,8}))</f>
        <v>285</v>
      </c>
      <c r="O3" s="5">
        <f>SUM(SMALL(O$5:O$244,{1,2,3,4,5,6,7,8}))</f>
        <v>355</v>
      </c>
      <c r="P3" s="5">
        <f>SUM(SMALL(P$5:P$244,{1,2,3,4,5,6,7,8}))</f>
        <v>130</v>
      </c>
      <c r="Q3" s="5">
        <f>SUM(SMALL(Q$5:Q$244,{1,2,3,4,5,6,7,8}))</f>
        <v>479</v>
      </c>
      <c r="R3" s="5">
        <f>SUM(SMALL(R$5:R$244,{1,2,3,4,5,6,7,8}))</f>
        <v>369</v>
      </c>
      <c r="S3" s="5">
        <f>SUM(SMALL(S$5:S$244,{1,2,3,4,5,6,7,8}))</f>
        <v>158</v>
      </c>
      <c r="T3" s="3"/>
      <c r="U3" s="5">
        <f>SUM(SMALL(U$5:U$244,{1,2,3,4}))</f>
        <v>52</v>
      </c>
      <c r="V3" s="5">
        <f>SUM(SMALL(V$5:V$244,{1,2,3,4}))</f>
        <v>54</v>
      </c>
      <c r="W3" s="5">
        <f>SUM(SMALL(W$5:W$244,{1,2,3,4}))</f>
        <v>103</v>
      </c>
      <c r="X3" s="5">
        <f>SUM(SMALL(X$5:X$244,{1,2,3,4}))</f>
        <v>61</v>
      </c>
      <c r="Y3" s="5">
        <f>SUM(SMALL(Y$5:Y$244,{1,2,3,4}))</f>
        <v>161</v>
      </c>
      <c r="Z3" s="5">
        <f>SUM(SMALL(Z$5:Z$244,{1,2,3,4}))</f>
        <v>106</v>
      </c>
      <c r="AA3" s="5">
        <f>SUM(SMALL(AA$5:AA$244,{1,2,3,4}))</f>
        <v>28</v>
      </c>
      <c r="AB3" s="3"/>
      <c r="AC3" s="5">
        <f>SUM(SMALL(AC$5:AC$244,{1,2,3,4,5,6,7,8}))</f>
        <v>217</v>
      </c>
      <c r="AD3" s="5">
        <f>SUM(SMALL(AD$5:AD$244,{1,2,3,4,5,6,7,8}))</f>
        <v>430</v>
      </c>
      <c r="AE3" s="5">
        <f>SUM(SMALL(AE$5:AE$244,{1,2,3,4,5,6,7,8}))</f>
        <v>246</v>
      </c>
      <c r="AF3" s="5">
        <f>SUM(SMALL(AF$5:AF$244,{1,2,3,4,5,6,7,8}))</f>
        <v>98</v>
      </c>
      <c r="AG3" s="5">
        <f>SUM(SMALL(AG$5:AG$244,{1,2,3,4,5,6,7,8}))</f>
        <v>557</v>
      </c>
      <c r="AH3" s="5">
        <f>SUM(SMALL(AH$5:AH$244,{1,2,3,4,5,6,7,8}))</f>
        <v>659</v>
      </c>
      <c r="AI3" s="5">
        <f>SUM(SMALL(AI$5:AI$244,{1,2,3,4,5,6,7,8}))</f>
        <v>191</v>
      </c>
      <c r="AJ3" s="5">
        <f>SUM(SMALL(AJ$5:AJ$244,{1,2,3,4,5,6,7,8}))</f>
        <v>378</v>
      </c>
      <c r="AK3" s="5">
        <f>SUM(SMALL(AK$5:AK$244,{1,2,3,4,5,6,7,8}))</f>
        <v>549</v>
      </c>
      <c r="AL3" s="3"/>
      <c r="AM3" s="5">
        <f>SUM(SMALL(AM$5:AM$244,{1,2,3,4}))</f>
        <v>60</v>
      </c>
      <c r="AN3" s="5">
        <f>SUM(SMALL(AN$5:AN$244,{1,2,3,4}))</f>
        <v>184</v>
      </c>
      <c r="AO3" s="5">
        <f>SUM(SMALL(AO$5:AO$244,{1,2,3,4}))</f>
        <v>69</v>
      </c>
      <c r="AP3" s="5">
        <f>SUM(SMALL(AP$5:AP$244,{1,2,3,4}))</f>
        <v>24</v>
      </c>
      <c r="AQ3" s="5">
        <f>SUM(SMALL(AQ$5:AQ$244,{1,2,3,4}))</f>
        <v>178</v>
      </c>
      <c r="AR3" s="5">
        <f>SUM(SMALL(AR$5:AR$244,{1,2,3,4}))</f>
        <v>288</v>
      </c>
      <c r="AS3" s="5">
        <f>SUM(SMALL(AS$5:AS$244,{1,2,3,4}))</f>
        <v>66</v>
      </c>
      <c r="AT3" s="5">
        <f>SUM(SMALL(AT$5:AT$244,{1,2,3,4}))</f>
        <v>59</v>
      </c>
      <c r="AU3" s="5">
        <f>SUM(SMALL(AU$5:AU$244,{1,2,3,4}))</f>
        <v>172</v>
      </c>
    </row>
    <row r="4" spans="1:48" s="2" customFormat="1" ht="15" customHeight="1" x14ac:dyDescent="0.25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COUNT(SMALL(M$5:M$244,{1,2,3,4,5,6,7,8}))</f>
        <v>8</v>
      </c>
      <c r="N4" s="5">
        <f>COUNT(SMALL(N$5:N$244,{1,2,3,4,5,6,7,8}))</f>
        <v>8</v>
      </c>
      <c r="O4" s="5">
        <f>COUNT(SMALL(O$5:O$244,{1,2,3,4,5,6,7,8}))</f>
        <v>8</v>
      </c>
      <c r="P4" s="5">
        <f>COUNT(SMALL(P$5:P$244,{1,2,3,4,5,6,7,8}))</f>
        <v>8</v>
      </c>
      <c r="Q4" s="5">
        <f>COUNT(SMALL(Q$5:Q$244,{1,2,3,4,5,6,7,8}))</f>
        <v>8</v>
      </c>
      <c r="R4" s="5">
        <f>COUNT(SMALL(R$5:R$244,{1,2,3,4,5,6,7,8}))</f>
        <v>8</v>
      </c>
      <c r="S4" s="5">
        <f>COUNT(SMALL(S$5:S$244,{1,2,3,4,5,6,7,8}))</f>
        <v>8</v>
      </c>
      <c r="T4" s="3"/>
      <c r="U4" s="5">
        <f>COUNT(SMALL(U$5:U$244,{1,2,3,4}))</f>
        <v>4</v>
      </c>
      <c r="V4" s="5">
        <f>COUNT(SMALL(V$5:V$244,{1,2,3,4}))</f>
        <v>4</v>
      </c>
      <c r="W4" s="5">
        <f>COUNT(SMALL(W$5:W$244,{1,2,3,4}))</f>
        <v>4</v>
      </c>
      <c r="X4" s="5">
        <f>COUNT(SMALL(X$5:X$244,{1,2,3,4}))</f>
        <v>4</v>
      </c>
      <c r="Y4" s="5">
        <f>COUNT(SMALL(Y$5:Y$244,{1,2,3,4}))</f>
        <v>4</v>
      </c>
      <c r="Z4" s="5">
        <f>COUNT(SMALL(Z$5:Z$244,{1,2,3,4}))</f>
        <v>4</v>
      </c>
      <c r="AA4" s="5">
        <f>COUNT(SMALL(AA$5:AA$244,{1,2,3,4}))</f>
        <v>4</v>
      </c>
      <c r="AB4" s="3"/>
      <c r="AC4" s="5">
        <f>COUNT(SMALL(AC$5:AC$244,{1,2,3,4,5,6,7,8}))</f>
        <v>8</v>
      </c>
      <c r="AD4" s="5">
        <f>COUNT(SMALL(AD$5:AD$244,{1,2,3,4,5,6,7,8}))</f>
        <v>8</v>
      </c>
      <c r="AE4" s="5">
        <f>COUNT(SMALL(AE$5:AE$244,{1,2,3,4,5,6,7,8}))</f>
        <v>8</v>
      </c>
      <c r="AF4" s="5">
        <f>COUNT(SMALL(AF$5:AF$244,{1,2,3,4,5,6,7,8}))</f>
        <v>8</v>
      </c>
      <c r="AG4" s="5">
        <f>COUNT(SMALL(AG$5:AG$244,{1,2,3,4,5,6,7,8}))</f>
        <v>8</v>
      </c>
      <c r="AH4" s="5">
        <f>COUNT(SMALL(AH$5:AH$244,{1,2,3,4,5,6,7,8}))</f>
        <v>8</v>
      </c>
      <c r="AI4" s="5">
        <f>COUNT(SMALL(AI$5:AI$244,{1,2,3,4,5,6,7,8}))</f>
        <v>8</v>
      </c>
      <c r="AJ4" s="5">
        <f>COUNT(SMALL(AJ$5:AJ$244,{1,2,3,4,5,6,7,8}))</f>
        <v>8</v>
      </c>
      <c r="AK4" s="5">
        <f>COUNT(SMALL(AK$5:AK$244,{1,2,3,4,5,6,7,8}))</f>
        <v>8</v>
      </c>
      <c r="AL4" s="3"/>
      <c r="AM4" s="5">
        <f>COUNT(SMALL(AM$5:AM$244,{1,2,3,4}))</f>
        <v>4</v>
      </c>
      <c r="AN4" s="5">
        <f>COUNT(SMALL(AN$5:AN$244,{1,2,3,4}))</f>
        <v>4</v>
      </c>
      <c r="AO4" s="5">
        <f>COUNT(SMALL(AO$5:AO$244,{1,2,3,4}))</f>
        <v>4</v>
      </c>
      <c r="AP4" s="5">
        <f>COUNT(SMALL(AP$5:AP$244,{1,2,3,4}))</f>
        <v>4</v>
      </c>
      <c r="AQ4" s="5">
        <f>COUNT(SMALL(AQ$5:AQ$244,{1,2,3,4}))</f>
        <v>4</v>
      </c>
      <c r="AR4" s="5">
        <f>COUNT(SMALL(AR$5:AR$244,{1,2,3,4}))</f>
        <v>4</v>
      </c>
      <c r="AS4" s="5">
        <f>COUNT(SMALL(AS$5:AS$244,{1,2,3,4}))</f>
        <v>4</v>
      </c>
      <c r="AT4" s="5">
        <f>COUNT(SMALL(AT$5:AT$244,{1,2,3,4}))</f>
        <v>4</v>
      </c>
      <c r="AU4" s="5">
        <f>COUNT(SMALL(AU$5:AU$244,{1,2,3,4}))</f>
        <v>4</v>
      </c>
      <c r="AV4"/>
    </row>
    <row r="5" spans="1:48" ht="15" customHeight="1" x14ac:dyDescent="0.3">
      <c r="A5" s="42">
        <v>44</v>
      </c>
      <c r="B5" s="42">
        <v>1</v>
      </c>
      <c r="C5" s="42"/>
      <c r="D5" s="42"/>
      <c r="E5">
        <v>936</v>
      </c>
      <c r="F5" s="60">
        <v>2.675925925925926E-2</v>
      </c>
      <c r="G5" s="41" t="s">
        <v>80</v>
      </c>
      <c r="H5" s="41" t="s">
        <v>81</v>
      </c>
      <c r="I5" s="42" t="s">
        <v>82</v>
      </c>
      <c r="J5" s="42" t="s">
        <v>35</v>
      </c>
      <c r="K5" s="42">
        <v>2</v>
      </c>
      <c r="L5" s="42" t="s">
        <v>33</v>
      </c>
      <c r="M5" s="11"/>
      <c r="N5" s="6"/>
      <c r="O5" s="11"/>
      <c r="P5" s="11"/>
      <c r="Q5" s="6"/>
      <c r="R5" s="6"/>
      <c r="S5" s="6">
        <f>$B5</f>
        <v>1</v>
      </c>
      <c r="U5" s="6"/>
      <c r="V5" s="6"/>
      <c r="W5" s="6"/>
      <c r="X5" s="6"/>
      <c r="Y5" s="6"/>
      <c r="Z5" s="6"/>
      <c r="AA5" s="6"/>
      <c r="AC5" s="6"/>
      <c r="AD5" s="6"/>
      <c r="AE5" s="11"/>
      <c r="AF5" s="11"/>
      <c r="AG5" s="6"/>
      <c r="AH5" s="6"/>
      <c r="AI5" s="6"/>
      <c r="AJ5" s="6"/>
      <c r="AK5" s="6"/>
      <c r="AM5" s="6"/>
      <c r="AN5" s="6"/>
      <c r="AO5" s="6"/>
      <c r="AP5" s="6"/>
      <c r="AQ5" s="6"/>
      <c r="AR5" s="6"/>
      <c r="AS5" s="6"/>
      <c r="AT5" s="6"/>
      <c r="AU5" s="6"/>
    </row>
    <row r="6" spans="1:48" ht="15" customHeight="1" x14ac:dyDescent="0.3">
      <c r="A6" s="42">
        <v>67</v>
      </c>
      <c r="B6" s="42">
        <v>2</v>
      </c>
      <c r="C6" s="42"/>
      <c r="D6" s="42"/>
      <c r="E6">
        <v>1163</v>
      </c>
      <c r="F6" s="60">
        <v>2.7581018518518519E-2</v>
      </c>
      <c r="G6" s="41" t="s">
        <v>85</v>
      </c>
      <c r="H6" s="41" t="s">
        <v>86</v>
      </c>
      <c r="I6" s="42" t="s">
        <v>82</v>
      </c>
      <c r="J6" s="42" t="s">
        <v>31</v>
      </c>
      <c r="K6" s="42">
        <v>2</v>
      </c>
      <c r="L6" s="42" t="s">
        <v>33</v>
      </c>
      <c r="M6" s="6"/>
      <c r="N6" s="11"/>
      <c r="O6" s="11"/>
      <c r="P6" s="6">
        <f>$B6</f>
        <v>2</v>
      </c>
      <c r="Q6" s="6"/>
      <c r="R6" s="11"/>
      <c r="S6" s="6"/>
      <c r="U6" s="6"/>
      <c r="V6" s="6"/>
      <c r="W6" s="6"/>
      <c r="X6" s="6"/>
      <c r="Y6" s="6"/>
      <c r="Z6" s="6"/>
      <c r="AA6" s="6"/>
      <c r="AC6" s="6"/>
      <c r="AD6" s="11"/>
      <c r="AE6" s="11"/>
      <c r="AF6" s="11"/>
      <c r="AG6" s="6"/>
      <c r="AH6" s="6"/>
      <c r="AI6" s="6"/>
      <c r="AJ6" s="6"/>
      <c r="AK6" s="11"/>
      <c r="AM6" s="6"/>
      <c r="AN6" s="6"/>
      <c r="AO6" s="6"/>
      <c r="AP6" s="6"/>
      <c r="AQ6" s="6"/>
      <c r="AR6" s="6"/>
      <c r="AS6" s="6"/>
      <c r="AT6" s="6"/>
      <c r="AU6" s="6"/>
    </row>
    <row r="7" spans="1:48" ht="15" customHeight="1" x14ac:dyDescent="0.3">
      <c r="A7" s="42">
        <v>71</v>
      </c>
      <c r="B7" s="42">
        <v>3</v>
      </c>
      <c r="C7" s="42"/>
      <c r="D7" s="42"/>
      <c r="E7">
        <v>1003</v>
      </c>
      <c r="F7" s="60">
        <v>2.7743055555555556E-2</v>
      </c>
      <c r="G7" s="41" t="s">
        <v>83</v>
      </c>
      <c r="H7" s="41" t="s">
        <v>84</v>
      </c>
      <c r="I7" s="42" t="s">
        <v>82</v>
      </c>
      <c r="J7" s="42" t="s">
        <v>72</v>
      </c>
      <c r="K7" s="42">
        <v>2</v>
      </c>
      <c r="L7" s="42" t="s">
        <v>33</v>
      </c>
      <c r="M7" s="6"/>
      <c r="N7" s="11"/>
      <c r="O7" s="11"/>
      <c r="P7" s="11"/>
      <c r="Q7" s="6"/>
      <c r="R7" s="6">
        <f>$B7</f>
        <v>3</v>
      </c>
      <c r="S7" s="6"/>
      <c r="U7" s="6"/>
      <c r="V7" s="6"/>
      <c r="W7" s="6"/>
      <c r="X7" s="6"/>
      <c r="Y7" s="6"/>
      <c r="Z7" s="6"/>
      <c r="AA7" s="6"/>
      <c r="AC7" s="6"/>
      <c r="AD7" s="11"/>
      <c r="AE7" s="11"/>
      <c r="AF7" s="11"/>
      <c r="AG7" s="6"/>
      <c r="AH7" s="6"/>
      <c r="AI7" s="11"/>
      <c r="AJ7" s="6"/>
      <c r="AK7" s="6"/>
      <c r="AM7" s="6"/>
      <c r="AN7" s="6"/>
      <c r="AO7" s="6"/>
      <c r="AP7" s="6"/>
      <c r="AQ7" s="6"/>
      <c r="AR7" s="6"/>
      <c r="AS7" s="6"/>
      <c r="AT7" s="6"/>
      <c r="AU7" s="6"/>
    </row>
    <row r="8" spans="1:48" ht="15" customHeight="1" x14ac:dyDescent="0.3">
      <c r="A8" s="42">
        <v>99</v>
      </c>
      <c r="B8" s="42">
        <v>4</v>
      </c>
      <c r="C8" s="42"/>
      <c r="D8" s="42"/>
      <c r="E8">
        <v>1166</v>
      </c>
      <c r="F8" s="60">
        <v>2.8888888888888891E-2</v>
      </c>
      <c r="G8" s="41" t="s">
        <v>87</v>
      </c>
      <c r="H8" s="41" t="s">
        <v>88</v>
      </c>
      <c r="I8" s="42" t="s">
        <v>82</v>
      </c>
      <c r="J8" s="42" t="s">
        <v>31</v>
      </c>
      <c r="K8" s="42">
        <v>2</v>
      </c>
      <c r="L8" s="42" t="s">
        <v>33</v>
      </c>
      <c r="M8" s="11"/>
      <c r="N8" s="11"/>
      <c r="O8" s="6"/>
      <c r="P8" s="6">
        <f>$B8</f>
        <v>4</v>
      </c>
      <c r="Q8" s="6"/>
      <c r="R8" s="11"/>
      <c r="S8" s="6"/>
      <c r="U8" s="6"/>
      <c r="V8" s="6"/>
      <c r="W8" s="6"/>
      <c r="X8" s="6"/>
      <c r="Y8" s="6"/>
      <c r="Z8" s="6"/>
      <c r="AA8" s="6"/>
      <c r="AC8" s="6"/>
      <c r="AD8" s="11"/>
      <c r="AE8" s="11"/>
      <c r="AF8" s="11"/>
      <c r="AG8" s="6"/>
      <c r="AH8" s="6"/>
      <c r="AI8" s="11"/>
      <c r="AJ8" s="11"/>
      <c r="AK8" s="6"/>
      <c r="AM8" s="6"/>
      <c r="AN8" s="6"/>
      <c r="AO8" s="6"/>
      <c r="AP8" s="6"/>
      <c r="AQ8" s="6"/>
      <c r="AR8" s="6"/>
      <c r="AS8" s="6"/>
      <c r="AT8" s="6"/>
      <c r="AU8" s="6"/>
    </row>
    <row r="9" spans="1:48" ht="15" customHeight="1" x14ac:dyDescent="0.3">
      <c r="A9" s="42">
        <v>101</v>
      </c>
      <c r="B9" s="42">
        <v>1</v>
      </c>
      <c r="C9" s="42"/>
      <c r="D9" s="42"/>
      <c r="E9">
        <v>1896</v>
      </c>
      <c r="F9" s="60">
        <v>2.8912037037037038E-2</v>
      </c>
      <c r="G9" s="41" t="s">
        <v>630</v>
      </c>
      <c r="H9" s="41" t="s">
        <v>631</v>
      </c>
      <c r="I9" s="42" t="s">
        <v>82</v>
      </c>
      <c r="J9" s="42" t="s">
        <v>19</v>
      </c>
      <c r="K9" s="42">
        <v>3</v>
      </c>
      <c r="L9" s="42" t="s">
        <v>33</v>
      </c>
      <c r="M9" s="11"/>
      <c r="N9" s="11"/>
      <c r="O9" s="6"/>
      <c r="P9" s="6"/>
      <c r="Q9" s="6"/>
      <c r="R9" s="11"/>
      <c r="S9" s="6"/>
      <c r="U9" s="6"/>
      <c r="V9" s="6"/>
      <c r="W9" s="6"/>
      <c r="X9" s="6"/>
      <c r="Y9" s="6"/>
      <c r="Z9" s="6"/>
      <c r="AA9" s="6"/>
      <c r="AC9" s="11"/>
      <c r="AD9" s="6"/>
      <c r="AE9" s="6"/>
      <c r="AF9" s="6"/>
      <c r="AG9" s="6"/>
      <c r="AH9" s="6">
        <f>$B9</f>
        <v>1</v>
      </c>
      <c r="AI9" s="6"/>
      <c r="AJ9" s="6"/>
      <c r="AK9" s="6"/>
      <c r="AM9" s="6"/>
      <c r="AN9" s="6"/>
      <c r="AO9" s="6"/>
      <c r="AP9" s="6"/>
      <c r="AQ9" s="6"/>
      <c r="AR9" s="6"/>
      <c r="AS9" s="6"/>
      <c r="AT9" s="6"/>
      <c r="AU9" s="6"/>
    </row>
    <row r="10" spans="1:48" ht="15" customHeight="1" x14ac:dyDescent="0.3">
      <c r="A10" s="42">
        <v>108</v>
      </c>
      <c r="B10" s="42">
        <v>5</v>
      </c>
      <c r="C10" s="42">
        <v>1</v>
      </c>
      <c r="D10" s="42">
        <v>1</v>
      </c>
      <c r="E10">
        <v>891</v>
      </c>
      <c r="F10" s="60">
        <v>2.9039351851851851E-2</v>
      </c>
      <c r="G10" s="67" t="s">
        <v>886</v>
      </c>
      <c r="H10" s="67" t="s">
        <v>887</v>
      </c>
      <c r="I10" s="68" t="s">
        <v>117</v>
      </c>
      <c r="J10" s="42" t="s">
        <v>35</v>
      </c>
      <c r="K10" s="42">
        <v>2</v>
      </c>
      <c r="L10" s="42" t="s">
        <v>33</v>
      </c>
      <c r="M10" s="6"/>
      <c r="N10" s="11"/>
      <c r="O10" s="11"/>
      <c r="P10" s="11"/>
      <c r="Q10" s="6"/>
      <c r="R10" s="11"/>
      <c r="S10" s="6">
        <f>$B10</f>
        <v>5</v>
      </c>
      <c r="U10" s="6"/>
      <c r="V10" s="6"/>
      <c r="W10" s="6"/>
      <c r="X10" s="6"/>
      <c r="Y10" s="6"/>
      <c r="Z10" s="6"/>
      <c r="AA10" s="6">
        <f>$D10</f>
        <v>1</v>
      </c>
      <c r="AC10" s="6"/>
      <c r="AD10" s="11"/>
      <c r="AE10" s="11"/>
      <c r="AF10" s="11"/>
      <c r="AG10" s="6"/>
      <c r="AH10" s="6"/>
      <c r="AI10" s="11"/>
      <c r="AJ10" s="6"/>
      <c r="AK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8" ht="15" customHeight="1" x14ac:dyDescent="0.3">
      <c r="A11" s="42">
        <v>116</v>
      </c>
      <c r="B11" s="42">
        <v>6</v>
      </c>
      <c r="C11" s="42"/>
      <c r="D11" s="42"/>
      <c r="E11">
        <v>1345</v>
      </c>
      <c r="F11" s="60">
        <v>2.9363425925925928E-2</v>
      </c>
      <c r="G11" s="41" t="s">
        <v>633</v>
      </c>
      <c r="H11" s="41" t="s">
        <v>634</v>
      </c>
      <c r="I11" s="42" t="s">
        <v>82</v>
      </c>
      <c r="J11" s="42" t="s">
        <v>20</v>
      </c>
      <c r="K11" s="42">
        <v>2</v>
      </c>
      <c r="L11" s="42" t="s">
        <v>33</v>
      </c>
      <c r="M11" s="6">
        <f>$B11</f>
        <v>6</v>
      </c>
      <c r="N11" s="11"/>
      <c r="O11" s="11"/>
      <c r="P11" s="11"/>
      <c r="Q11" s="6"/>
      <c r="R11" s="11"/>
      <c r="S11" s="11"/>
      <c r="U11" s="6"/>
      <c r="V11" s="6"/>
      <c r="W11" s="6"/>
      <c r="X11" s="6"/>
      <c r="Y11" s="6"/>
      <c r="Z11" s="6"/>
      <c r="AA11" s="6"/>
      <c r="AC11" s="6"/>
      <c r="AD11" s="6"/>
      <c r="AE11" s="11"/>
      <c r="AF11" s="11"/>
      <c r="AG11" s="6"/>
      <c r="AH11" s="6"/>
      <c r="AI11" s="11"/>
      <c r="AJ11" s="6"/>
      <c r="AK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8" ht="15" customHeight="1" x14ac:dyDescent="0.3">
      <c r="A12" s="42">
        <v>119</v>
      </c>
      <c r="B12" s="42">
        <v>2</v>
      </c>
      <c r="C12" s="42">
        <v>1</v>
      </c>
      <c r="D12" s="42">
        <v>1</v>
      </c>
      <c r="E12">
        <v>1727</v>
      </c>
      <c r="F12" s="60">
        <v>2.943287037037037E-2</v>
      </c>
      <c r="G12" s="41" t="s">
        <v>195</v>
      </c>
      <c r="H12" s="41" t="s">
        <v>249</v>
      </c>
      <c r="I12" s="42" t="s">
        <v>114</v>
      </c>
      <c r="J12" s="42" t="s">
        <v>25</v>
      </c>
      <c r="K12" s="42">
        <v>3</v>
      </c>
      <c r="L12" s="42" t="s">
        <v>33</v>
      </c>
      <c r="M12" s="6"/>
      <c r="N12" s="11"/>
      <c r="O12" s="11"/>
      <c r="P12" s="11"/>
      <c r="Q12" s="6"/>
      <c r="R12" s="11"/>
      <c r="S12" s="6"/>
      <c r="U12" s="6"/>
      <c r="V12" s="6"/>
      <c r="W12" s="6"/>
      <c r="X12" s="6"/>
      <c r="Y12" s="6"/>
      <c r="Z12" s="6"/>
      <c r="AA12" s="6"/>
      <c r="AC12" s="6"/>
      <c r="AD12" s="11"/>
      <c r="AE12" s="11"/>
      <c r="AF12" s="11"/>
      <c r="AG12" s="6"/>
      <c r="AH12" s="6"/>
      <c r="AI12" s="11"/>
      <c r="AJ12" s="6">
        <f>$B12</f>
        <v>2</v>
      </c>
      <c r="AK12" s="6"/>
      <c r="AM12" s="6"/>
      <c r="AN12" s="6"/>
      <c r="AO12" s="6"/>
      <c r="AP12" s="6"/>
      <c r="AQ12" s="6"/>
      <c r="AR12" s="6"/>
      <c r="AS12" s="6"/>
      <c r="AT12" s="6">
        <f>$D12</f>
        <v>1</v>
      </c>
      <c r="AU12" s="6"/>
    </row>
    <row r="13" spans="1:48" ht="15" customHeight="1" x14ac:dyDescent="0.3">
      <c r="A13" s="42">
        <v>133</v>
      </c>
      <c r="B13" s="42">
        <v>3</v>
      </c>
      <c r="C13" s="42">
        <v>2</v>
      </c>
      <c r="D13" s="42">
        <v>2</v>
      </c>
      <c r="E13">
        <v>1848</v>
      </c>
      <c r="F13" s="60">
        <v>3.0150462962962962E-2</v>
      </c>
      <c r="G13" s="67" t="s">
        <v>888</v>
      </c>
      <c r="H13" s="67" t="s">
        <v>889</v>
      </c>
      <c r="I13" s="68" t="s">
        <v>114</v>
      </c>
      <c r="J13" s="68" t="s">
        <v>24</v>
      </c>
      <c r="K13" s="68">
        <v>3</v>
      </c>
      <c r="L13" s="68" t="s">
        <v>33</v>
      </c>
      <c r="M13" s="6"/>
      <c r="N13" s="11"/>
      <c r="O13" s="11"/>
      <c r="P13" s="11"/>
      <c r="Q13" s="6"/>
      <c r="R13" s="11"/>
      <c r="S13" s="6"/>
      <c r="U13" s="6"/>
      <c r="V13" s="6"/>
      <c r="W13" s="6"/>
      <c r="X13" s="6"/>
      <c r="Y13" s="6"/>
      <c r="Z13" s="6"/>
      <c r="AA13" s="6"/>
      <c r="AC13" s="6"/>
      <c r="AD13" s="11"/>
      <c r="AE13" s="11"/>
      <c r="AF13" s="11"/>
      <c r="AG13" s="6">
        <f>$B13</f>
        <v>3</v>
      </c>
      <c r="AH13" s="6"/>
      <c r="AI13" s="11"/>
      <c r="AJ13" s="6"/>
      <c r="AK13" s="6"/>
      <c r="AM13" s="6"/>
      <c r="AN13" s="6"/>
      <c r="AO13" s="6"/>
      <c r="AP13" s="6"/>
      <c r="AQ13" s="6">
        <f>$D13</f>
        <v>2</v>
      </c>
      <c r="AR13" s="6"/>
      <c r="AS13" s="6"/>
      <c r="AT13" s="6"/>
      <c r="AU13" s="6"/>
    </row>
    <row r="14" spans="1:48" ht="15" customHeight="1" x14ac:dyDescent="0.3">
      <c r="A14" s="42">
        <v>155</v>
      </c>
      <c r="B14" s="42">
        <v>7</v>
      </c>
      <c r="C14" s="42"/>
      <c r="D14" s="42"/>
      <c r="E14">
        <v>1451</v>
      </c>
      <c r="F14" s="60">
        <v>3.0844907407407408E-2</v>
      </c>
      <c r="G14" s="41" t="s">
        <v>90</v>
      </c>
      <c r="H14" s="41" t="s">
        <v>91</v>
      </c>
      <c r="I14" s="42" t="s">
        <v>82</v>
      </c>
      <c r="J14" s="42" t="s">
        <v>32</v>
      </c>
      <c r="K14" s="42">
        <v>2</v>
      </c>
      <c r="L14" s="42" t="s">
        <v>33</v>
      </c>
      <c r="M14" s="6"/>
      <c r="N14" s="11"/>
      <c r="O14" s="6">
        <f>$B14</f>
        <v>7</v>
      </c>
      <c r="P14" s="6"/>
      <c r="Q14" s="6"/>
      <c r="R14" s="11"/>
      <c r="S14" s="6"/>
      <c r="U14" s="6"/>
      <c r="V14" s="6"/>
      <c r="W14" s="6"/>
      <c r="X14" s="6"/>
      <c r="Y14" s="6"/>
      <c r="Z14" s="6"/>
      <c r="AA14" s="6"/>
      <c r="AC14" s="11"/>
      <c r="AD14" s="6"/>
      <c r="AE14" s="6"/>
      <c r="AF14" s="6"/>
      <c r="AG14" s="6"/>
      <c r="AH14" s="6"/>
      <c r="AI14" s="11"/>
      <c r="AJ14" s="11"/>
      <c r="AK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8" ht="15" customHeight="1" x14ac:dyDescent="0.3">
      <c r="A15" s="42">
        <v>157</v>
      </c>
      <c r="B15" s="42">
        <v>8</v>
      </c>
      <c r="C15" s="42">
        <v>1</v>
      </c>
      <c r="D15" s="42">
        <v>2</v>
      </c>
      <c r="E15">
        <v>1352</v>
      </c>
      <c r="F15" s="60">
        <v>3.0879629629629632E-2</v>
      </c>
      <c r="G15" s="41" t="s">
        <v>635</v>
      </c>
      <c r="H15" s="41" t="s">
        <v>636</v>
      </c>
      <c r="I15" s="42" t="s">
        <v>126</v>
      </c>
      <c r="J15" s="42" t="s">
        <v>20</v>
      </c>
      <c r="K15" s="42">
        <v>2</v>
      </c>
      <c r="L15" s="42" t="s">
        <v>33</v>
      </c>
      <c r="M15" s="6">
        <f>$B15</f>
        <v>8</v>
      </c>
      <c r="N15" s="11"/>
      <c r="O15" s="11"/>
      <c r="P15" s="11"/>
      <c r="Q15" s="6"/>
      <c r="R15" s="6"/>
      <c r="S15" s="6"/>
      <c r="U15" s="6">
        <f>$D15</f>
        <v>2</v>
      </c>
      <c r="V15" s="6"/>
      <c r="W15" s="6"/>
      <c r="X15" s="6"/>
      <c r="Y15" s="6"/>
      <c r="Z15" s="6"/>
      <c r="AA15" s="6"/>
      <c r="AC15" s="6"/>
      <c r="AD15" s="11"/>
      <c r="AE15" s="11"/>
      <c r="AF15" s="11"/>
      <c r="AG15" s="6"/>
      <c r="AH15" s="6"/>
      <c r="AI15" s="11"/>
      <c r="AJ15" s="6"/>
      <c r="AK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8" ht="15" customHeight="1" x14ac:dyDescent="0.3">
      <c r="A16" s="42">
        <v>159</v>
      </c>
      <c r="B16" s="42">
        <v>9</v>
      </c>
      <c r="C16" s="42"/>
      <c r="D16" s="42"/>
      <c r="E16">
        <v>2284</v>
      </c>
      <c r="F16" s="60">
        <v>3.0902777777777779E-2</v>
      </c>
      <c r="G16" s="67" t="s">
        <v>109</v>
      </c>
      <c r="H16" s="67" t="s">
        <v>890</v>
      </c>
      <c r="I16" s="42" t="s">
        <v>82</v>
      </c>
      <c r="J16" s="42" t="s">
        <v>71</v>
      </c>
      <c r="K16" s="42">
        <v>2</v>
      </c>
      <c r="L16" s="42" t="s">
        <v>33</v>
      </c>
      <c r="M16" s="6"/>
      <c r="N16" s="6">
        <f>$B16</f>
        <v>9</v>
      </c>
      <c r="O16" s="11"/>
      <c r="P16" s="11"/>
      <c r="Q16" s="6"/>
      <c r="R16" s="11"/>
      <c r="S16" s="6"/>
      <c r="U16" s="6"/>
      <c r="V16" s="6"/>
      <c r="W16" s="6"/>
      <c r="X16" s="6"/>
      <c r="Y16" s="6"/>
      <c r="Z16" s="6"/>
      <c r="AA16" s="6"/>
      <c r="AC16" s="6"/>
      <c r="AD16" s="11"/>
      <c r="AE16" s="6"/>
      <c r="AF16" s="11"/>
      <c r="AG16" s="6"/>
      <c r="AH16" s="11"/>
      <c r="AI16" s="11"/>
      <c r="AJ16" s="11"/>
      <c r="AK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15" customHeight="1" x14ac:dyDescent="0.3">
      <c r="A17" s="42">
        <v>166</v>
      </c>
      <c r="B17" s="42">
        <v>4</v>
      </c>
      <c r="C17" s="42"/>
      <c r="D17" s="42"/>
      <c r="E17">
        <v>1768</v>
      </c>
      <c r="F17" s="60">
        <v>3.1076388888888886E-2</v>
      </c>
      <c r="G17" s="41" t="s">
        <v>267</v>
      </c>
      <c r="H17" s="41" t="s">
        <v>156</v>
      </c>
      <c r="I17" s="42" t="s">
        <v>82</v>
      </c>
      <c r="J17" s="42" t="s">
        <v>21</v>
      </c>
      <c r="K17" s="42">
        <v>3</v>
      </c>
      <c r="L17" s="42" t="s">
        <v>33</v>
      </c>
      <c r="M17" s="11"/>
      <c r="N17" s="11"/>
      <c r="O17" s="11"/>
      <c r="P17" s="11"/>
      <c r="Q17" s="6"/>
      <c r="R17" s="11"/>
      <c r="S17" s="6"/>
      <c r="U17" s="6"/>
      <c r="V17" s="6"/>
      <c r="W17" s="6"/>
      <c r="X17" s="6"/>
      <c r="Y17" s="6"/>
      <c r="Z17" s="6"/>
      <c r="AA17" s="6"/>
      <c r="AC17" s="6"/>
      <c r="AD17" s="11"/>
      <c r="AE17" s="11"/>
      <c r="AF17" s="6">
        <f>$B17</f>
        <v>4</v>
      </c>
      <c r="AG17" s="6"/>
      <c r="AH17" s="6"/>
      <c r="AI17" s="6"/>
      <c r="AJ17" s="6"/>
      <c r="AK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ht="15" customHeight="1" x14ac:dyDescent="0.3">
      <c r="A18" s="42">
        <v>167</v>
      </c>
      <c r="B18" s="42">
        <v>10</v>
      </c>
      <c r="C18" s="42">
        <v>2</v>
      </c>
      <c r="D18" s="42">
        <v>3</v>
      </c>
      <c r="E18">
        <v>1126</v>
      </c>
      <c r="F18" s="60">
        <v>3.1099537037037037E-2</v>
      </c>
      <c r="G18" s="41" t="s">
        <v>142</v>
      </c>
      <c r="H18" s="41" t="s">
        <v>143</v>
      </c>
      <c r="I18" s="42" t="s">
        <v>117</v>
      </c>
      <c r="J18" s="42" t="s">
        <v>71</v>
      </c>
      <c r="K18" s="42">
        <v>2</v>
      </c>
      <c r="L18" s="42" t="s">
        <v>33</v>
      </c>
      <c r="M18" s="11"/>
      <c r="N18" s="6">
        <f>$B18</f>
        <v>10</v>
      </c>
      <c r="O18" s="6"/>
      <c r="P18" s="6"/>
      <c r="Q18" s="6"/>
      <c r="R18" s="11"/>
      <c r="S18" s="6"/>
      <c r="U18" s="6"/>
      <c r="V18" s="6">
        <f>$D18</f>
        <v>3</v>
      </c>
      <c r="W18" s="6"/>
      <c r="X18" s="6"/>
      <c r="Y18" s="6"/>
      <c r="Z18" s="6"/>
      <c r="AA18" s="6"/>
      <c r="AC18" s="6"/>
      <c r="AD18" s="11"/>
      <c r="AE18" s="6"/>
      <c r="AF18" s="6"/>
      <c r="AG18" s="6"/>
      <c r="AH18" s="6"/>
      <c r="AI18" s="11"/>
      <c r="AJ18" s="6"/>
      <c r="AK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ht="15" customHeight="1" x14ac:dyDescent="0.3">
      <c r="A19" s="42">
        <v>170</v>
      </c>
      <c r="B19" s="42">
        <v>11</v>
      </c>
      <c r="C19" s="42"/>
      <c r="D19" s="42"/>
      <c r="E19">
        <v>1219</v>
      </c>
      <c r="F19" s="60">
        <v>3.1122685185185184E-2</v>
      </c>
      <c r="G19" s="41" t="s">
        <v>637</v>
      </c>
      <c r="H19" s="41" t="s">
        <v>638</v>
      </c>
      <c r="I19" s="42" t="s">
        <v>82</v>
      </c>
      <c r="J19" s="42" t="s">
        <v>31</v>
      </c>
      <c r="K19" s="42">
        <v>2</v>
      </c>
      <c r="L19" s="42" t="s">
        <v>33</v>
      </c>
      <c r="M19" s="6"/>
      <c r="N19" s="11"/>
      <c r="O19" s="11"/>
      <c r="P19" s="6">
        <f>$B19</f>
        <v>11</v>
      </c>
      <c r="Q19" s="6"/>
      <c r="R19" s="11"/>
      <c r="S19" s="6"/>
      <c r="U19" s="6"/>
      <c r="V19" s="6"/>
      <c r="W19" s="6"/>
      <c r="X19" s="6"/>
      <c r="Y19" s="6"/>
      <c r="Z19" s="6"/>
      <c r="AA19" s="6"/>
      <c r="AC19" s="6"/>
      <c r="AD19" s="11"/>
      <c r="AE19" s="11"/>
      <c r="AF19" s="11"/>
      <c r="AG19" s="6"/>
      <c r="AH19" s="6"/>
      <c r="AI19" s="11"/>
      <c r="AJ19" s="6"/>
      <c r="AK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ht="15" customHeight="1" x14ac:dyDescent="0.3">
      <c r="A20" s="42">
        <v>172</v>
      </c>
      <c r="B20" s="42">
        <v>5</v>
      </c>
      <c r="C20" s="42"/>
      <c r="D20" s="42"/>
      <c r="E20">
        <v>1800</v>
      </c>
      <c r="F20" s="60">
        <v>3.1145833333333331E-2</v>
      </c>
      <c r="G20" s="41" t="s">
        <v>223</v>
      </c>
      <c r="H20" s="41" t="s">
        <v>224</v>
      </c>
      <c r="I20" s="42" t="s">
        <v>82</v>
      </c>
      <c r="J20" s="42" t="s">
        <v>18</v>
      </c>
      <c r="K20" s="42">
        <v>3</v>
      </c>
      <c r="L20" s="42" t="s">
        <v>33</v>
      </c>
      <c r="M20" s="11"/>
      <c r="N20" s="11"/>
      <c r="O20" s="6"/>
      <c r="P20" s="6"/>
      <c r="Q20" s="6"/>
      <c r="R20" s="6"/>
      <c r="S20" s="11"/>
      <c r="U20" s="6"/>
      <c r="V20" s="6"/>
      <c r="W20" s="6"/>
      <c r="X20" s="6"/>
      <c r="Y20" s="6"/>
      <c r="Z20" s="6"/>
      <c r="AA20" s="6"/>
      <c r="AC20" s="6"/>
      <c r="AD20" s="6">
        <f>$B20</f>
        <v>5</v>
      </c>
      <c r="AE20" s="6"/>
      <c r="AF20" s="6"/>
      <c r="AG20" s="6"/>
      <c r="AH20" s="11"/>
      <c r="AI20" s="6"/>
      <c r="AJ20" s="6"/>
      <c r="AK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ht="15" customHeight="1" x14ac:dyDescent="0.3">
      <c r="A21" s="42">
        <v>175</v>
      </c>
      <c r="B21" s="42">
        <v>6</v>
      </c>
      <c r="C21" s="42">
        <v>3</v>
      </c>
      <c r="D21" s="42">
        <v>3</v>
      </c>
      <c r="E21">
        <v>1968</v>
      </c>
      <c r="F21" s="60">
        <v>3.1284722222222221E-2</v>
      </c>
      <c r="G21" s="41" t="s">
        <v>250</v>
      </c>
      <c r="H21" s="41" t="s">
        <v>251</v>
      </c>
      <c r="I21" s="42" t="s">
        <v>114</v>
      </c>
      <c r="J21" s="42" t="s">
        <v>36</v>
      </c>
      <c r="K21" s="42">
        <v>3</v>
      </c>
      <c r="L21" s="42" t="s">
        <v>33</v>
      </c>
      <c r="M21" s="11"/>
      <c r="N21" s="6"/>
      <c r="O21" s="6"/>
      <c r="P21" s="11"/>
      <c r="Q21" s="6"/>
      <c r="R21" s="6"/>
      <c r="S21" s="11"/>
      <c r="U21" s="6"/>
      <c r="V21" s="6"/>
      <c r="W21" s="6"/>
      <c r="X21" s="6"/>
      <c r="Y21" s="6"/>
      <c r="Z21" s="6"/>
      <c r="AA21" s="6"/>
      <c r="AC21" s="11"/>
      <c r="AD21" s="6"/>
      <c r="AE21" s="6">
        <f>$B21</f>
        <v>6</v>
      </c>
      <c r="AF21" s="6"/>
      <c r="AG21" s="6"/>
      <c r="AH21" s="6"/>
      <c r="AI21" s="6"/>
      <c r="AJ21" s="6"/>
      <c r="AK21" s="6"/>
      <c r="AM21" s="6"/>
      <c r="AN21" s="6"/>
      <c r="AO21" s="6">
        <f>$D21</f>
        <v>3</v>
      </c>
      <c r="AP21" s="6"/>
      <c r="AQ21" s="6"/>
      <c r="AR21" s="6"/>
      <c r="AS21" s="6"/>
      <c r="AT21" s="6"/>
      <c r="AU21" s="6"/>
    </row>
    <row r="22" spans="1:47" ht="15" customHeight="1" x14ac:dyDescent="0.3">
      <c r="A22" s="42">
        <v>181</v>
      </c>
      <c r="B22" s="42">
        <v>12</v>
      </c>
      <c r="C22" s="42"/>
      <c r="D22" s="42"/>
      <c r="E22">
        <v>1165</v>
      </c>
      <c r="F22" s="60">
        <v>3.1446759259259258E-2</v>
      </c>
      <c r="G22" s="41" t="s">
        <v>89</v>
      </c>
      <c r="H22" s="41" t="s">
        <v>88</v>
      </c>
      <c r="I22" s="42" t="s">
        <v>82</v>
      </c>
      <c r="J22" s="42" t="s">
        <v>31</v>
      </c>
      <c r="K22" s="42">
        <v>2</v>
      </c>
      <c r="L22" s="42" t="s">
        <v>33</v>
      </c>
      <c r="M22" s="6"/>
      <c r="N22" s="11"/>
      <c r="O22" s="11"/>
      <c r="P22" s="6">
        <f>$B22</f>
        <v>12</v>
      </c>
      <c r="Q22" s="6"/>
      <c r="R22" s="11"/>
      <c r="S22" s="6"/>
      <c r="U22" s="6"/>
      <c r="V22" s="6"/>
      <c r="W22" s="6"/>
      <c r="X22" s="6"/>
      <c r="Y22" s="6"/>
      <c r="Z22" s="6"/>
      <c r="AA22" s="6"/>
      <c r="AC22" s="6"/>
      <c r="AD22" s="11"/>
      <c r="AE22" s="11"/>
      <c r="AF22" s="11"/>
      <c r="AG22" s="6"/>
      <c r="AH22" s="6"/>
      <c r="AI22" s="11"/>
      <c r="AJ22" s="6"/>
      <c r="AK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ht="15" customHeight="1" x14ac:dyDescent="0.3">
      <c r="A23" s="42">
        <v>182</v>
      </c>
      <c r="B23" s="42">
        <v>7</v>
      </c>
      <c r="C23" s="42">
        <v>1</v>
      </c>
      <c r="D23" s="42">
        <v>4</v>
      </c>
      <c r="E23">
        <v>1761</v>
      </c>
      <c r="F23" s="60">
        <v>3.1458333333333331E-2</v>
      </c>
      <c r="G23" s="41" t="s">
        <v>254</v>
      </c>
      <c r="H23" s="41" t="s">
        <v>255</v>
      </c>
      <c r="I23" s="42" t="s">
        <v>117</v>
      </c>
      <c r="J23" s="42" t="s">
        <v>21</v>
      </c>
      <c r="K23" s="42">
        <v>3</v>
      </c>
      <c r="L23" s="42" t="s">
        <v>33</v>
      </c>
      <c r="M23" s="11"/>
      <c r="N23" s="11"/>
      <c r="O23" s="11"/>
      <c r="P23" s="11"/>
      <c r="Q23" s="6"/>
      <c r="R23" s="11"/>
      <c r="S23" s="6"/>
      <c r="U23" s="6"/>
      <c r="V23" s="6"/>
      <c r="W23" s="6"/>
      <c r="X23" s="6"/>
      <c r="Y23" s="6"/>
      <c r="Z23" s="6"/>
      <c r="AA23" s="6"/>
      <c r="AC23" s="6"/>
      <c r="AD23" s="11"/>
      <c r="AE23" s="6"/>
      <c r="AF23" s="6">
        <f>$B23</f>
        <v>7</v>
      </c>
      <c r="AG23" s="6"/>
      <c r="AH23" s="6"/>
      <c r="AI23" s="11"/>
      <c r="AJ23" s="6"/>
      <c r="AK23" s="6"/>
      <c r="AM23" s="6"/>
      <c r="AN23" s="6"/>
      <c r="AO23" s="6"/>
      <c r="AP23" s="6">
        <f>$D23</f>
        <v>4</v>
      </c>
      <c r="AQ23" s="6"/>
      <c r="AR23" s="6"/>
      <c r="AS23" s="6"/>
      <c r="AT23" s="6"/>
      <c r="AU23" s="6"/>
    </row>
    <row r="24" spans="1:47" ht="15" customHeight="1" x14ac:dyDescent="0.3">
      <c r="A24" s="42">
        <v>185</v>
      </c>
      <c r="B24" s="42">
        <v>13</v>
      </c>
      <c r="C24" s="42">
        <v>3</v>
      </c>
      <c r="D24" s="42">
        <v>4</v>
      </c>
      <c r="E24">
        <v>864</v>
      </c>
      <c r="F24" s="60">
        <v>3.1504629629629625E-2</v>
      </c>
      <c r="G24" s="41" t="s">
        <v>639</v>
      </c>
      <c r="H24" s="41" t="s">
        <v>640</v>
      </c>
      <c r="I24" s="42" t="s">
        <v>117</v>
      </c>
      <c r="J24" s="42" t="s">
        <v>35</v>
      </c>
      <c r="K24" s="42">
        <v>2</v>
      </c>
      <c r="L24" s="42" t="s">
        <v>33</v>
      </c>
      <c r="M24" s="6"/>
      <c r="N24" s="6"/>
      <c r="O24" s="11"/>
      <c r="P24" s="6"/>
      <c r="Q24" s="11"/>
      <c r="R24" s="6"/>
      <c r="S24" s="6">
        <f>$B24</f>
        <v>13</v>
      </c>
      <c r="U24" s="6"/>
      <c r="V24" s="6"/>
      <c r="W24" s="6"/>
      <c r="X24" s="6"/>
      <c r="Y24" s="6"/>
      <c r="Z24" s="6"/>
      <c r="AA24" s="6">
        <f>$D24</f>
        <v>4</v>
      </c>
      <c r="AC24" s="6"/>
      <c r="AD24" s="11"/>
      <c r="AE24" s="11"/>
      <c r="AF24" s="11"/>
      <c r="AG24" s="6"/>
      <c r="AH24" s="6"/>
      <c r="AI24" s="11"/>
      <c r="AJ24" s="6"/>
      <c r="AK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ht="15" customHeight="1" x14ac:dyDescent="0.3">
      <c r="A25" s="68">
        <v>191</v>
      </c>
      <c r="B25" s="68">
        <v>14</v>
      </c>
      <c r="C25" s="42"/>
      <c r="D25" s="42"/>
      <c r="E25" s="69">
        <v>1464</v>
      </c>
      <c r="F25" s="60">
        <v>3.1643518518518515E-2</v>
      </c>
      <c r="G25" s="67" t="s">
        <v>80</v>
      </c>
      <c r="H25" s="67" t="s">
        <v>915</v>
      </c>
      <c r="I25" s="68" t="s">
        <v>82</v>
      </c>
      <c r="J25" s="68" t="s">
        <v>27</v>
      </c>
      <c r="K25" s="68">
        <v>2</v>
      </c>
      <c r="L25" s="68" t="s">
        <v>33</v>
      </c>
      <c r="M25" s="6"/>
      <c r="N25" s="6"/>
      <c r="O25" s="6"/>
      <c r="P25" s="6"/>
      <c r="Q25" s="6">
        <f>$B25</f>
        <v>14</v>
      </c>
      <c r="R25" s="11"/>
      <c r="S25" s="11"/>
      <c r="U25" s="6"/>
      <c r="V25" s="6"/>
      <c r="W25" s="6"/>
      <c r="X25" s="6"/>
      <c r="Y25" s="6"/>
      <c r="Z25" s="6"/>
      <c r="AA25" s="6"/>
      <c r="AC25" s="6"/>
      <c r="AD25" s="11"/>
      <c r="AE25" s="11"/>
      <c r="AF25" s="6"/>
      <c r="AG25" s="11"/>
      <c r="AH25" s="11"/>
      <c r="AI25" s="6"/>
      <c r="AJ25" s="6"/>
      <c r="AK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ht="15" customHeight="1" x14ac:dyDescent="0.3">
      <c r="A26" s="42">
        <v>195</v>
      </c>
      <c r="B26" s="42">
        <v>8</v>
      </c>
      <c r="C26" s="42">
        <v>2</v>
      </c>
      <c r="D26" s="42">
        <v>5</v>
      </c>
      <c r="E26">
        <v>2085</v>
      </c>
      <c r="F26" s="60">
        <v>3.1724537037037037E-2</v>
      </c>
      <c r="G26" s="41" t="s">
        <v>641</v>
      </c>
      <c r="H26" s="41" t="s">
        <v>642</v>
      </c>
      <c r="I26" s="42" t="s">
        <v>117</v>
      </c>
      <c r="J26" s="42" t="s">
        <v>21</v>
      </c>
      <c r="K26" s="42">
        <v>3</v>
      </c>
      <c r="L26" s="42" t="s">
        <v>33</v>
      </c>
      <c r="M26" s="11"/>
      <c r="N26" s="11"/>
      <c r="O26" s="6"/>
      <c r="P26" s="6"/>
      <c r="Q26" s="6"/>
      <c r="R26" s="6"/>
      <c r="S26" s="11"/>
      <c r="U26" s="6"/>
      <c r="V26" s="6"/>
      <c r="W26" s="6"/>
      <c r="X26" s="6"/>
      <c r="Y26" s="6"/>
      <c r="Z26" s="6"/>
      <c r="AA26" s="6"/>
      <c r="AC26" s="6"/>
      <c r="AD26" s="6"/>
      <c r="AE26" s="11"/>
      <c r="AF26" s="6">
        <f>$B26</f>
        <v>8</v>
      </c>
      <c r="AG26" s="6"/>
      <c r="AH26" s="6"/>
      <c r="AI26" s="6"/>
      <c r="AJ26" s="11"/>
      <c r="AK26" s="6"/>
      <c r="AM26" s="6"/>
      <c r="AN26" s="6"/>
      <c r="AO26" s="6"/>
      <c r="AP26" s="6">
        <f>$D26</f>
        <v>5</v>
      </c>
      <c r="AQ26" s="6"/>
      <c r="AR26" s="6"/>
      <c r="AS26" s="6"/>
      <c r="AT26" s="6"/>
      <c r="AU26" s="6"/>
    </row>
    <row r="27" spans="1:47" ht="15" customHeight="1" x14ac:dyDescent="0.3">
      <c r="A27" s="42">
        <v>200</v>
      </c>
      <c r="B27" s="42">
        <v>15</v>
      </c>
      <c r="C27" s="42">
        <v>1</v>
      </c>
      <c r="D27" s="42">
        <v>5</v>
      </c>
      <c r="E27">
        <v>1328</v>
      </c>
      <c r="F27" s="60">
        <v>3.1817129629629633E-2</v>
      </c>
      <c r="G27" s="41" t="s">
        <v>106</v>
      </c>
      <c r="H27" s="41" t="s">
        <v>118</v>
      </c>
      <c r="I27" s="42" t="s">
        <v>114</v>
      </c>
      <c r="J27" s="42" t="s">
        <v>20</v>
      </c>
      <c r="K27" s="42">
        <v>2</v>
      </c>
      <c r="L27" s="42" t="s">
        <v>33</v>
      </c>
      <c r="M27" s="6">
        <f>$B27</f>
        <v>15</v>
      </c>
      <c r="N27" s="6"/>
      <c r="O27" s="6"/>
      <c r="P27" s="6"/>
      <c r="Q27" s="6"/>
      <c r="R27" s="11"/>
      <c r="S27" s="11"/>
      <c r="U27" s="6">
        <f>$D27</f>
        <v>5</v>
      </c>
      <c r="V27" s="6"/>
      <c r="W27" s="6"/>
      <c r="X27" s="6"/>
      <c r="Y27" s="6"/>
      <c r="Z27" s="6"/>
      <c r="AA27" s="6"/>
      <c r="AC27" s="11"/>
      <c r="AD27" s="6"/>
      <c r="AE27" s="6"/>
      <c r="AF27" s="6"/>
      <c r="AG27" s="6"/>
      <c r="AH27" s="6"/>
      <c r="AI27" s="6"/>
      <c r="AJ27" s="6"/>
      <c r="AK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ht="15" customHeight="1" x14ac:dyDescent="0.3">
      <c r="A28" s="42">
        <v>205</v>
      </c>
      <c r="B28" s="42">
        <v>16</v>
      </c>
      <c r="C28" s="42">
        <v>2</v>
      </c>
      <c r="D28" s="42">
        <v>6</v>
      </c>
      <c r="E28">
        <v>1368</v>
      </c>
      <c r="F28" s="60">
        <v>3.1886574074074074E-2</v>
      </c>
      <c r="G28" s="41" t="s">
        <v>119</v>
      </c>
      <c r="H28" s="41" t="s">
        <v>120</v>
      </c>
      <c r="I28" s="42" t="s">
        <v>114</v>
      </c>
      <c r="J28" s="42" t="s">
        <v>20</v>
      </c>
      <c r="K28" s="42">
        <v>2</v>
      </c>
      <c r="L28" s="42" t="s">
        <v>33</v>
      </c>
      <c r="M28" s="6">
        <f>$B28</f>
        <v>16</v>
      </c>
      <c r="N28" s="6"/>
      <c r="O28" s="11"/>
      <c r="P28" s="11"/>
      <c r="Q28" s="6"/>
      <c r="R28" s="11"/>
      <c r="S28" s="6"/>
      <c r="U28" s="6">
        <f>$D28</f>
        <v>6</v>
      </c>
      <c r="V28" s="6"/>
      <c r="W28" s="6"/>
      <c r="X28" s="6"/>
      <c r="Y28" s="6"/>
      <c r="Z28" s="6"/>
      <c r="AA28" s="6"/>
      <c r="AC28" s="6"/>
      <c r="AD28" s="11"/>
      <c r="AE28" s="11"/>
      <c r="AF28" s="11"/>
      <c r="AG28" s="6"/>
      <c r="AH28" s="6"/>
      <c r="AI28" s="11"/>
      <c r="AJ28" s="6"/>
      <c r="AK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5" customHeight="1" x14ac:dyDescent="0.3">
      <c r="A29" s="42">
        <v>209</v>
      </c>
      <c r="B29" s="42">
        <v>17</v>
      </c>
      <c r="C29" s="42">
        <v>4</v>
      </c>
      <c r="D29" s="42">
        <v>7</v>
      </c>
      <c r="E29">
        <v>1456</v>
      </c>
      <c r="F29" s="60">
        <v>3.1990740740740743E-2</v>
      </c>
      <c r="G29" s="67" t="s">
        <v>287</v>
      </c>
      <c r="H29" s="67" t="s">
        <v>891</v>
      </c>
      <c r="I29" s="68" t="s">
        <v>117</v>
      </c>
      <c r="J29" s="68" t="s">
        <v>32</v>
      </c>
      <c r="K29" s="68">
        <v>2</v>
      </c>
      <c r="L29" s="68" t="s">
        <v>33</v>
      </c>
      <c r="M29" s="6"/>
      <c r="N29" s="11"/>
      <c r="O29" s="6">
        <f>$B29</f>
        <v>17</v>
      </c>
      <c r="P29" s="6"/>
      <c r="Q29" s="6"/>
      <c r="R29" s="6"/>
      <c r="S29" s="11"/>
      <c r="U29" s="6"/>
      <c r="V29" s="6"/>
      <c r="W29" s="6">
        <f>$D29</f>
        <v>7</v>
      </c>
      <c r="X29" s="6"/>
      <c r="Y29" s="6"/>
      <c r="Z29" s="6"/>
      <c r="AA29" s="6"/>
      <c r="AC29" s="6"/>
      <c r="AD29" s="11"/>
      <c r="AE29" s="6"/>
      <c r="AF29" s="6"/>
      <c r="AG29" s="6"/>
      <c r="AH29" s="6"/>
      <c r="AI29" s="11"/>
      <c r="AJ29" s="11"/>
      <c r="AK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15" customHeight="1" x14ac:dyDescent="0.3">
      <c r="A30" s="42">
        <v>212</v>
      </c>
      <c r="B30" s="42">
        <v>9</v>
      </c>
      <c r="C30" s="42">
        <v>3</v>
      </c>
      <c r="D30" s="42">
        <v>6</v>
      </c>
      <c r="E30">
        <v>1611</v>
      </c>
      <c r="F30" s="60">
        <v>3.2025462962962964E-2</v>
      </c>
      <c r="G30" s="41" t="s">
        <v>147</v>
      </c>
      <c r="H30" s="41" t="s">
        <v>256</v>
      </c>
      <c r="I30" s="42" t="s">
        <v>117</v>
      </c>
      <c r="J30" s="42" t="s">
        <v>30</v>
      </c>
      <c r="K30" s="42">
        <v>3</v>
      </c>
      <c r="L30" s="42" t="s">
        <v>33</v>
      </c>
      <c r="M30" s="6"/>
      <c r="N30" s="11"/>
      <c r="O30" s="11"/>
      <c r="P30" s="11"/>
      <c r="Q30" s="6"/>
      <c r="R30" s="11"/>
      <c r="S30" s="6"/>
      <c r="U30" s="6"/>
      <c r="V30" s="6"/>
      <c r="W30" s="6"/>
      <c r="X30" s="6"/>
      <c r="Y30" s="6"/>
      <c r="Z30" s="6"/>
      <c r="AA30" s="6"/>
      <c r="AC30" s="6">
        <f>$B30</f>
        <v>9</v>
      </c>
      <c r="AD30" s="11"/>
      <c r="AE30" s="11"/>
      <c r="AF30" s="11"/>
      <c r="AG30" s="6"/>
      <c r="AH30" s="6"/>
      <c r="AI30" s="6"/>
      <c r="AJ30" s="6"/>
      <c r="AK30" s="11"/>
      <c r="AM30" s="6">
        <f>$D30</f>
        <v>6</v>
      </c>
      <c r="AN30" s="6"/>
      <c r="AO30" s="6"/>
      <c r="AP30" s="6"/>
      <c r="AQ30" s="6"/>
      <c r="AR30" s="6"/>
      <c r="AS30" s="6"/>
      <c r="AT30" s="6"/>
      <c r="AU30" s="6"/>
    </row>
    <row r="31" spans="1:47" ht="15" customHeight="1" x14ac:dyDescent="0.3">
      <c r="A31" s="42">
        <v>213</v>
      </c>
      <c r="B31" s="42">
        <v>18</v>
      </c>
      <c r="C31" s="42">
        <v>5</v>
      </c>
      <c r="D31" s="42">
        <v>8</v>
      </c>
      <c r="E31">
        <v>1121</v>
      </c>
      <c r="F31" s="60">
        <v>3.2094907407407405E-2</v>
      </c>
      <c r="G31" s="41" t="s">
        <v>109</v>
      </c>
      <c r="H31" s="41" t="s">
        <v>121</v>
      </c>
      <c r="I31" s="42" t="s">
        <v>117</v>
      </c>
      <c r="J31" s="42" t="s">
        <v>71</v>
      </c>
      <c r="K31" s="42">
        <v>2</v>
      </c>
      <c r="L31" s="42" t="s">
        <v>33</v>
      </c>
      <c r="M31" s="11"/>
      <c r="N31" s="6">
        <f>$B31</f>
        <v>18</v>
      </c>
      <c r="O31" s="11"/>
      <c r="P31" s="11"/>
      <c r="Q31" s="6"/>
      <c r="R31" s="11"/>
      <c r="S31" s="6"/>
      <c r="U31" s="6"/>
      <c r="V31" s="6">
        <f>$D31</f>
        <v>8</v>
      </c>
      <c r="W31" s="6"/>
      <c r="X31" s="6"/>
      <c r="Y31" s="6"/>
      <c r="Z31" s="6"/>
      <c r="AA31" s="6"/>
      <c r="AC31" s="6"/>
      <c r="AD31" s="6"/>
      <c r="AE31" s="11"/>
      <c r="AF31" s="11"/>
      <c r="AG31" s="6"/>
      <c r="AH31" s="6"/>
      <c r="AI31" s="11"/>
      <c r="AJ31" s="6"/>
      <c r="AK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ht="15" customHeight="1" x14ac:dyDescent="0.3">
      <c r="A32" s="42">
        <v>220</v>
      </c>
      <c r="B32" s="42">
        <v>19</v>
      </c>
      <c r="E32">
        <v>1316</v>
      </c>
      <c r="F32" s="60">
        <v>3.2268518518518516E-2</v>
      </c>
      <c r="G32" s="41" t="s">
        <v>643</v>
      </c>
      <c r="H32" s="41" t="s">
        <v>644</v>
      </c>
      <c r="I32" s="42" t="s">
        <v>82</v>
      </c>
      <c r="J32" s="42" t="s">
        <v>20</v>
      </c>
      <c r="K32" s="42">
        <v>2</v>
      </c>
      <c r="L32" s="42" t="s">
        <v>33</v>
      </c>
      <c r="M32" s="6">
        <f>$B32</f>
        <v>19</v>
      </c>
      <c r="N32" s="11"/>
      <c r="O32" s="11"/>
      <c r="P32" s="11"/>
      <c r="Q32" s="6"/>
      <c r="R32" s="11"/>
      <c r="S32" s="6"/>
      <c r="U32" s="6"/>
      <c r="V32" s="6"/>
      <c r="W32" s="6"/>
      <c r="X32" s="6"/>
      <c r="Y32" s="6"/>
      <c r="Z32" s="6"/>
      <c r="AA32" s="6"/>
      <c r="AC32" s="6"/>
      <c r="AD32" s="11"/>
      <c r="AE32" s="11"/>
      <c r="AF32" s="11"/>
      <c r="AG32" s="6"/>
      <c r="AH32" s="11"/>
      <c r="AI32" s="6"/>
      <c r="AJ32" s="6"/>
      <c r="AK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ht="15" customHeight="1" x14ac:dyDescent="0.3">
      <c r="A33" s="42">
        <v>223</v>
      </c>
      <c r="B33" s="42">
        <v>20</v>
      </c>
      <c r="C33" s="42">
        <v>6</v>
      </c>
      <c r="D33" s="42">
        <v>9</v>
      </c>
      <c r="E33">
        <v>1256</v>
      </c>
      <c r="F33" s="60">
        <v>3.24537037037037E-2</v>
      </c>
      <c r="G33" s="41" t="s">
        <v>645</v>
      </c>
      <c r="H33" s="41" t="s">
        <v>646</v>
      </c>
      <c r="I33" s="42" t="s">
        <v>117</v>
      </c>
      <c r="J33" s="42" t="s">
        <v>31</v>
      </c>
      <c r="K33" s="42">
        <v>2</v>
      </c>
      <c r="L33" s="42" t="s">
        <v>33</v>
      </c>
      <c r="M33" s="6"/>
      <c r="N33" s="6"/>
      <c r="O33" s="6"/>
      <c r="P33" s="6">
        <f>$B33</f>
        <v>20</v>
      </c>
      <c r="Q33" s="6"/>
      <c r="R33" s="6"/>
      <c r="S33" s="6"/>
      <c r="U33" s="6"/>
      <c r="V33" s="6"/>
      <c r="W33" s="6"/>
      <c r="X33" s="6">
        <f>$D33</f>
        <v>9</v>
      </c>
      <c r="Y33" s="6"/>
      <c r="Z33" s="6"/>
      <c r="AA33" s="6"/>
      <c r="AC33" s="6"/>
      <c r="AD33" s="6"/>
      <c r="AE33" s="6"/>
      <c r="AF33" s="6"/>
      <c r="AG33" s="6"/>
      <c r="AH33" s="6"/>
      <c r="AI33" s="11"/>
      <c r="AJ33" s="6"/>
      <c r="AK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ht="15" customHeight="1" x14ac:dyDescent="0.3">
      <c r="A34" s="42">
        <v>224</v>
      </c>
      <c r="B34" s="42">
        <v>10</v>
      </c>
      <c r="C34" s="42">
        <v>1</v>
      </c>
      <c r="D34" s="42">
        <v>7</v>
      </c>
      <c r="E34">
        <v>1760</v>
      </c>
      <c r="F34" s="60">
        <v>3.2488425925925928E-2</v>
      </c>
      <c r="G34" s="41" t="s">
        <v>264</v>
      </c>
      <c r="H34" s="41" t="s">
        <v>265</v>
      </c>
      <c r="I34" s="42" t="s">
        <v>126</v>
      </c>
      <c r="J34" s="42" t="s">
        <v>21</v>
      </c>
      <c r="K34" s="42">
        <v>3</v>
      </c>
      <c r="L34" s="42" t="s">
        <v>33</v>
      </c>
      <c r="M34" s="6"/>
      <c r="N34" s="6"/>
      <c r="O34" s="6"/>
      <c r="P34" s="11"/>
      <c r="Q34" s="6"/>
      <c r="R34" s="11"/>
      <c r="S34" s="6"/>
      <c r="U34" s="6"/>
      <c r="V34" s="6"/>
      <c r="W34" s="6"/>
      <c r="X34" s="6"/>
      <c r="Y34" s="6"/>
      <c r="Z34" s="6"/>
      <c r="AA34" s="6"/>
      <c r="AC34" s="6"/>
      <c r="AD34" s="11"/>
      <c r="AE34" s="6"/>
      <c r="AF34" s="6">
        <f>$B34</f>
        <v>10</v>
      </c>
      <c r="AG34" s="6"/>
      <c r="AH34" s="6"/>
      <c r="AI34" s="6"/>
      <c r="AJ34" s="6"/>
      <c r="AK34" s="6"/>
      <c r="AM34" s="6"/>
      <c r="AN34" s="6"/>
      <c r="AO34" s="6"/>
      <c r="AP34" s="6">
        <f>$D34</f>
        <v>7</v>
      </c>
      <c r="AQ34" s="6"/>
      <c r="AR34" s="6"/>
      <c r="AS34" s="6"/>
      <c r="AT34" s="6"/>
      <c r="AU34" s="6"/>
    </row>
    <row r="35" spans="1:47" ht="15" customHeight="1" x14ac:dyDescent="0.3">
      <c r="A35" s="42">
        <v>228</v>
      </c>
      <c r="B35" s="42">
        <v>21</v>
      </c>
      <c r="C35" s="42">
        <v>3</v>
      </c>
      <c r="D35" s="42">
        <v>10</v>
      </c>
      <c r="E35">
        <v>1079</v>
      </c>
      <c r="F35" s="60">
        <v>3.2638888888888891E-2</v>
      </c>
      <c r="G35" s="41" t="s">
        <v>132</v>
      </c>
      <c r="H35" s="41" t="s">
        <v>133</v>
      </c>
      <c r="I35" s="42" t="s">
        <v>114</v>
      </c>
      <c r="J35" s="42" t="s">
        <v>71</v>
      </c>
      <c r="K35" s="42">
        <v>2</v>
      </c>
      <c r="L35" s="42" t="s">
        <v>33</v>
      </c>
      <c r="M35" s="6"/>
      <c r="N35" s="6">
        <f>$B35</f>
        <v>21</v>
      </c>
      <c r="O35" s="6"/>
      <c r="P35" s="11"/>
      <c r="Q35" s="6"/>
      <c r="R35" s="6"/>
      <c r="S35" s="6"/>
      <c r="U35" s="6"/>
      <c r="V35" s="6">
        <f>$D35</f>
        <v>10</v>
      </c>
      <c r="W35" s="6"/>
      <c r="X35" s="6"/>
      <c r="Y35" s="6"/>
      <c r="Z35" s="6"/>
      <c r="AA35" s="6"/>
      <c r="AC35" s="6"/>
      <c r="AD35" s="11"/>
      <c r="AE35" s="6"/>
      <c r="AF35" s="11"/>
      <c r="AG35" s="11"/>
      <c r="AH35" s="6"/>
      <c r="AI35" s="6"/>
      <c r="AJ35" s="6"/>
      <c r="AK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ht="15" customHeight="1" x14ac:dyDescent="0.3">
      <c r="A36" s="42">
        <v>232</v>
      </c>
      <c r="B36" s="42">
        <v>22</v>
      </c>
      <c r="C36" s="42">
        <v>4</v>
      </c>
      <c r="D36" s="42">
        <v>11</v>
      </c>
      <c r="E36">
        <v>942</v>
      </c>
      <c r="F36" s="60">
        <v>3.2766203703703707E-2</v>
      </c>
      <c r="G36" s="41" t="s">
        <v>647</v>
      </c>
      <c r="H36" s="41" t="s">
        <v>648</v>
      </c>
      <c r="I36" s="42" t="s">
        <v>114</v>
      </c>
      <c r="J36" s="42" t="s">
        <v>35</v>
      </c>
      <c r="K36" s="42">
        <v>2</v>
      </c>
      <c r="L36" s="42" t="s">
        <v>33</v>
      </c>
      <c r="M36" s="6"/>
      <c r="N36" s="6"/>
      <c r="O36" s="11"/>
      <c r="P36" s="11"/>
      <c r="Q36" s="11"/>
      <c r="R36" s="6"/>
      <c r="S36" s="6">
        <f>$B36</f>
        <v>22</v>
      </c>
      <c r="U36" s="6"/>
      <c r="V36" s="6"/>
      <c r="W36" s="6"/>
      <c r="X36" s="6"/>
      <c r="Y36" s="6"/>
      <c r="Z36" s="6"/>
      <c r="AA36" s="6">
        <f>$D36</f>
        <v>11</v>
      </c>
      <c r="AC36" s="6"/>
      <c r="AD36" s="11"/>
      <c r="AE36" s="11"/>
      <c r="AF36" s="6"/>
      <c r="AG36" s="11"/>
      <c r="AH36" s="6"/>
      <c r="AI36" s="6"/>
      <c r="AJ36" s="6"/>
      <c r="AK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ht="15" customHeight="1" x14ac:dyDescent="0.3">
      <c r="A37" s="42">
        <v>236</v>
      </c>
      <c r="B37" s="42">
        <v>23</v>
      </c>
      <c r="C37" s="42">
        <v>7</v>
      </c>
      <c r="D37" s="42">
        <v>12</v>
      </c>
      <c r="E37">
        <v>890</v>
      </c>
      <c r="F37" s="60">
        <v>3.2951388888888891E-2</v>
      </c>
      <c r="G37" s="41" t="s">
        <v>649</v>
      </c>
      <c r="H37" s="41" t="s">
        <v>650</v>
      </c>
      <c r="I37" s="42" t="s">
        <v>117</v>
      </c>
      <c r="J37" s="42" t="s">
        <v>35</v>
      </c>
      <c r="K37" s="42">
        <v>2</v>
      </c>
      <c r="L37" s="42" t="s">
        <v>33</v>
      </c>
      <c r="M37" s="6"/>
      <c r="N37" s="11"/>
      <c r="O37" s="11"/>
      <c r="P37" s="6"/>
      <c r="Q37" s="11"/>
      <c r="R37" s="11"/>
      <c r="S37" s="6">
        <f>$B37</f>
        <v>23</v>
      </c>
      <c r="U37" s="6"/>
      <c r="V37" s="6"/>
      <c r="W37" s="6"/>
      <c r="X37" s="6"/>
      <c r="Y37" s="6"/>
      <c r="Z37" s="6"/>
      <c r="AA37" s="6">
        <f>$D37</f>
        <v>12</v>
      </c>
      <c r="AC37" s="6"/>
      <c r="AD37" s="11"/>
      <c r="AE37" s="11"/>
      <c r="AF37" s="11"/>
      <c r="AG37" s="6"/>
      <c r="AH37" s="6"/>
      <c r="AI37" s="11"/>
      <c r="AJ37" s="6"/>
      <c r="AK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ht="15" customHeight="1" x14ac:dyDescent="0.3">
      <c r="A38" s="42">
        <v>238</v>
      </c>
      <c r="B38" s="42">
        <v>24</v>
      </c>
      <c r="E38">
        <v>1164</v>
      </c>
      <c r="F38" s="60">
        <v>3.3020833333333333E-2</v>
      </c>
      <c r="G38" s="41" t="s">
        <v>95</v>
      </c>
      <c r="H38" s="41" t="s">
        <v>88</v>
      </c>
      <c r="I38" s="42" t="s">
        <v>82</v>
      </c>
      <c r="J38" s="42" t="s">
        <v>31</v>
      </c>
      <c r="K38" s="42">
        <v>2</v>
      </c>
      <c r="L38" s="42" t="s">
        <v>33</v>
      </c>
      <c r="M38" s="6"/>
      <c r="N38" s="11"/>
      <c r="O38" s="11"/>
      <c r="P38" s="6">
        <f>$B38</f>
        <v>24</v>
      </c>
      <c r="Q38" s="6"/>
      <c r="R38" s="11"/>
      <c r="S38" s="6"/>
      <c r="U38" s="6"/>
      <c r="V38" s="6"/>
      <c r="W38" s="6"/>
      <c r="X38" s="6"/>
      <c r="Y38" s="6"/>
      <c r="Z38" s="6"/>
      <c r="AA38" s="6"/>
      <c r="AC38" s="6"/>
      <c r="AD38" s="11"/>
      <c r="AE38" s="11"/>
      <c r="AF38" s="11"/>
      <c r="AG38" s="6"/>
      <c r="AH38" s="6"/>
      <c r="AI38" s="6"/>
      <c r="AJ38" s="11"/>
      <c r="AK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ht="15" customHeight="1" x14ac:dyDescent="0.3">
      <c r="A39" s="42">
        <v>240</v>
      </c>
      <c r="B39" s="42">
        <v>25</v>
      </c>
      <c r="C39" s="42">
        <v>8</v>
      </c>
      <c r="D39" s="42">
        <v>13</v>
      </c>
      <c r="E39">
        <v>1487</v>
      </c>
      <c r="F39" s="60">
        <v>3.304398148148148E-2</v>
      </c>
      <c r="G39" s="41" t="s">
        <v>122</v>
      </c>
      <c r="H39" s="41" t="s">
        <v>123</v>
      </c>
      <c r="I39" s="42" t="s">
        <v>117</v>
      </c>
      <c r="J39" s="42" t="s">
        <v>27</v>
      </c>
      <c r="K39" s="42">
        <v>2</v>
      </c>
      <c r="L39" s="42" t="s">
        <v>33</v>
      </c>
      <c r="M39" s="6"/>
      <c r="N39" s="11"/>
      <c r="O39" s="11"/>
      <c r="P39" s="11"/>
      <c r="Q39" s="6">
        <f>$B39</f>
        <v>25</v>
      </c>
      <c r="R39" s="11"/>
      <c r="S39" s="6"/>
      <c r="U39" s="6"/>
      <c r="V39" s="6"/>
      <c r="W39" s="6"/>
      <c r="X39" s="6"/>
      <c r="Y39" s="6">
        <f>$D39</f>
        <v>13</v>
      </c>
      <c r="Z39" s="6"/>
      <c r="AA39" s="6"/>
      <c r="AC39" s="6"/>
      <c r="AD39" s="11"/>
      <c r="AE39" s="11"/>
      <c r="AF39" s="11"/>
      <c r="AG39" s="6"/>
      <c r="AH39" s="6"/>
      <c r="AI39" s="6"/>
      <c r="AJ39" s="11"/>
      <c r="AK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ht="15" customHeight="1" x14ac:dyDescent="0.3">
      <c r="A40" s="42">
        <v>245</v>
      </c>
      <c r="B40" s="42">
        <v>26</v>
      </c>
      <c r="C40" s="42">
        <v>5</v>
      </c>
      <c r="D40" s="42">
        <v>14</v>
      </c>
      <c r="E40">
        <v>862</v>
      </c>
      <c r="F40" s="60">
        <v>3.3136574074074075E-2</v>
      </c>
      <c r="G40" s="67" t="s">
        <v>632</v>
      </c>
      <c r="H40" s="67" t="s">
        <v>318</v>
      </c>
      <c r="I40" s="68" t="s">
        <v>114</v>
      </c>
      <c r="J40" s="42" t="s">
        <v>35</v>
      </c>
      <c r="K40" s="42">
        <v>2</v>
      </c>
      <c r="L40" s="42" t="s">
        <v>33</v>
      </c>
      <c r="M40" s="11"/>
      <c r="N40" s="11"/>
      <c r="O40" s="11"/>
      <c r="P40" s="6"/>
      <c r="Q40" s="11"/>
      <c r="R40" s="6"/>
      <c r="S40" s="6">
        <f>$B40</f>
        <v>26</v>
      </c>
      <c r="U40" s="6"/>
      <c r="V40" s="6"/>
      <c r="W40" s="6"/>
      <c r="X40" s="6"/>
      <c r="Y40" s="6"/>
      <c r="Z40" s="6"/>
      <c r="AA40" s="6">
        <f>$D40</f>
        <v>14</v>
      </c>
      <c r="AC40" s="11"/>
      <c r="AD40" s="11"/>
      <c r="AE40" s="6"/>
      <c r="AF40" s="6"/>
      <c r="AG40" s="6"/>
      <c r="AH40" s="6"/>
      <c r="AI40" s="6"/>
      <c r="AJ40" s="6"/>
      <c r="AK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ht="15" customHeight="1" x14ac:dyDescent="0.3">
      <c r="A41" s="42">
        <v>248</v>
      </c>
      <c r="B41" s="42">
        <v>11</v>
      </c>
      <c r="E41">
        <v>2032</v>
      </c>
      <c r="F41" s="60">
        <v>3.3194444444444443E-2</v>
      </c>
      <c r="G41" s="41" t="s">
        <v>106</v>
      </c>
      <c r="H41" s="41" t="s">
        <v>225</v>
      </c>
      <c r="I41" s="42" t="s">
        <v>82</v>
      </c>
      <c r="J41" s="42" t="s">
        <v>23</v>
      </c>
      <c r="K41" s="42">
        <v>3</v>
      </c>
      <c r="L41" s="42" t="s">
        <v>33</v>
      </c>
      <c r="M41" s="11"/>
      <c r="N41" s="6"/>
      <c r="O41" s="11"/>
      <c r="P41" s="11"/>
      <c r="Q41" s="11"/>
      <c r="R41" s="11"/>
      <c r="S41" s="6"/>
      <c r="U41" s="6"/>
      <c r="V41" s="6"/>
      <c r="W41" s="6"/>
      <c r="X41" s="6"/>
      <c r="Y41" s="6"/>
      <c r="Z41" s="6"/>
      <c r="AA41" s="6"/>
      <c r="AC41" s="11"/>
      <c r="AD41" s="6"/>
      <c r="AE41" s="11"/>
      <c r="AF41" s="11"/>
      <c r="AG41" s="6"/>
      <c r="AH41" s="6"/>
      <c r="AI41" s="6">
        <f>$B41</f>
        <v>11</v>
      </c>
      <c r="AJ41" s="6"/>
      <c r="AK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ht="15" customHeight="1" x14ac:dyDescent="0.3">
      <c r="A42" s="42">
        <v>250</v>
      </c>
      <c r="B42" s="42">
        <v>12</v>
      </c>
      <c r="C42" s="42">
        <v>4</v>
      </c>
      <c r="D42" s="42">
        <v>8</v>
      </c>
      <c r="E42">
        <v>1758</v>
      </c>
      <c r="F42" s="60">
        <v>3.3252314814814811E-2</v>
      </c>
      <c r="G42" s="41" t="s">
        <v>260</v>
      </c>
      <c r="H42" s="41" t="s">
        <v>261</v>
      </c>
      <c r="I42" s="42" t="s">
        <v>114</v>
      </c>
      <c r="J42" s="42" t="s">
        <v>21</v>
      </c>
      <c r="K42" s="42">
        <v>3</v>
      </c>
      <c r="L42" s="42" t="s">
        <v>33</v>
      </c>
      <c r="M42" s="6"/>
      <c r="N42" s="11"/>
      <c r="O42" s="11"/>
      <c r="P42" s="11"/>
      <c r="Q42" s="6"/>
      <c r="R42" s="11"/>
      <c r="S42" s="6"/>
      <c r="U42" s="6"/>
      <c r="V42" s="6"/>
      <c r="W42" s="6"/>
      <c r="X42" s="6"/>
      <c r="Y42" s="6"/>
      <c r="Z42" s="6"/>
      <c r="AA42" s="6"/>
      <c r="AC42" s="11"/>
      <c r="AD42" s="11"/>
      <c r="AE42" s="11"/>
      <c r="AF42" s="6">
        <f>$B42</f>
        <v>12</v>
      </c>
      <c r="AG42" s="6"/>
      <c r="AH42" s="11"/>
      <c r="AI42" s="11"/>
      <c r="AJ42" s="11"/>
      <c r="AK42" s="11"/>
      <c r="AM42" s="6"/>
      <c r="AN42" s="6"/>
      <c r="AO42" s="6"/>
      <c r="AP42" s="6">
        <f>$D42</f>
        <v>8</v>
      </c>
      <c r="AQ42" s="6"/>
      <c r="AR42" s="6"/>
      <c r="AS42" s="6"/>
      <c r="AT42" s="6"/>
      <c r="AU42" s="6"/>
    </row>
    <row r="43" spans="1:47" ht="15" customHeight="1" x14ac:dyDescent="0.3">
      <c r="A43" s="42">
        <v>251</v>
      </c>
      <c r="B43" s="42">
        <v>27</v>
      </c>
      <c r="C43" s="42">
        <v>6</v>
      </c>
      <c r="D43" s="42">
        <v>15</v>
      </c>
      <c r="E43">
        <v>1018</v>
      </c>
      <c r="F43" s="60">
        <v>3.3310185185185186E-2</v>
      </c>
      <c r="G43" s="41" t="s">
        <v>106</v>
      </c>
      <c r="H43" s="41" t="s">
        <v>163</v>
      </c>
      <c r="I43" s="42" t="s">
        <v>114</v>
      </c>
      <c r="J43" s="42" t="s">
        <v>72</v>
      </c>
      <c r="K43" s="42">
        <v>2</v>
      </c>
      <c r="L43" s="42" t="s">
        <v>33</v>
      </c>
      <c r="M43" s="11"/>
      <c r="N43" s="6"/>
      <c r="O43" s="6"/>
      <c r="P43" s="6"/>
      <c r="Q43" s="11"/>
      <c r="R43" s="6">
        <f>$B43</f>
        <v>27</v>
      </c>
      <c r="S43" s="6"/>
      <c r="U43" s="6"/>
      <c r="V43" s="6"/>
      <c r="W43" s="6"/>
      <c r="X43" s="6"/>
      <c r="Y43" s="6"/>
      <c r="Z43" s="6">
        <f>$D43</f>
        <v>15</v>
      </c>
      <c r="AA43" s="6"/>
      <c r="AC43" s="6"/>
      <c r="AD43" s="11"/>
      <c r="AE43" s="11"/>
      <c r="AF43" s="6"/>
      <c r="AG43" s="11"/>
      <c r="AH43" s="6"/>
      <c r="AI43" s="6"/>
      <c r="AJ43" s="6"/>
      <c r="AK43" s="11"/>
      <c r="AM43" s="6"/>
      <c r="AN43" s="6"/>
      <c r="AO43" s="6"/>
      <c r="AP43" s="6"/>
      <c r="AQ43" s="6"/>
      <c r="AR43" s="6"/>
      <c r="AS43" s="6"/>
      <c r="AT43" s="6"/>
      <c r="AU43" s="6"/>
    </row>
    <row r="44" spans="1:47" ht="15" customHeight="1" x14ac:dyDescent="0.3">
      <c r="A44" s="42">
        <v>253</v>
      </c>
      <c r="B44" s="42">
        <v>28</v>
      </c>
      <c r="C44" s="42">
        <v>9</v>
      </c>
      <c r="D44" s="42">
        <v>16</v>
      </c>
      <c r="E44">
        <v>1248</v>
      </c>
      <c r="F44" s="60">
        <v>3.3333333333333333E-2</v>
      </c>
      <c r="G44" s="41" t="s">
        <v>651</v>
      </c>
      <c r="H44" s="41" t="s">
        <v>652</v>
      </c>
      <c r="I44" s="42" t="s">
        <v>117</v>
      </c>
      <c r="J44" s="42" t="s">
        <v>31</v>
      </c>
      <c r="K44" s="42">
        <v>2</v>
      </c>
      <c r="L44" s="42" t="s">
        <v>33</v>
      </c>
      <c r="M44" s="11"/>
      <c r="N44" s="6"/>
      <c r="O44" s="6"/>
      <c r="P44" s="6">
        <f>$B44</f>
        <v>28</v>
      </c>
      <c r="Q44" s="6"/>
      <c r="R44" s="6"/>
      <c r="S44" s="6"/>
      <c r="U44" s="6"/>
      <c r="V44" s="6"/>
      <c r="W44" s="6"/>
      <c r="X44" s="6">
        <f>$D44</f>
        <v>16</v>
      </c>
      <c r="Y44" s="6"/>
      <c r="Z44" s="6"/>
      <c r="AA44" s="6"/>
      <c r="AC44" s="11"/>
      <c r="AD44" s="11"/>
      <c r="AE44" s="11"/>
      <c r="AF44" s="11"/>
      <c r="AG44" s="6"/>
      <c r="AH44" s="6"/>
      <c r="AI44" s="6"/>
      <c r="AJ44" s="6"/>
      <c r="AK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ht="15" customHeight="1" x14ac:dyDescent="0.3">
      <c r="A45" s="42">
        <v>255</v>
      </c>
      <c r="B45" s="42">
        <v>29</v>
      </c>
      <c r="C45" s="42">
        <v>10</v>
      </c>
      <c r="D45" s="42">
        <v>17</v>
      </c>
      <c r="E45">
        <v>1228</v>
      </c>
      <c r="F45" s="60">
        <v>3.3344907407407406E-2</v>
      </c>
      <c r="G45" s="41" t="s">
        <v>129</v>
      </c>
      <c r="H45" s="41" t="s">
        <v>130</v>
      </c>
      <c r="I45" s="42" t="s">
        <v>117</v>
      </c>
      <c r="J45" s="42" t="s">
        <v>31</v>
      </c>
      <c r="K45" s="42">
        <v>2</v>
      </c>
      <c r="L45" s="42" t="s">
        <v>33</v>
      </c>
      <c r="M45" s="6"/>
      <c r="N45" s="11"/>
      <c r="O45" s="11"/>
      <c r="P45" s="6">
        <f>$B45</f>
        <v>29</v>
      </c>
      <c r="Q45" s="6"/>
      <c r="R45" s="11"/>
      <c r="S45" s="6"/>
      <c r="U45" s="6"/>
      <c r="V45" s="6"/>
      <c r="W45" s="6"/>
      <c r="X45" s="6">
        <f>$D45</f>
        <v>17</v>
      </c>
      <c r="Y45" s="6"/>
      <c r="Z45" s="6"/>
      <c r="AA45" s="6"/>
      <c r="AC45" s="6"/>
      <c r="AD45" s="11"/>
      <c r="AE45" s="11"/>
      <c r="AF45" s="11"/>
      <c r="AG45" s="6"/>
      <c r="AH45" s="6"/>
      <c r="AI45" s="6"/>
      <c r="AJ45" s="6"/>
      <c r="AK45" s="11"/>
      <c r="AM45" s="6"/>
      <c r="AN45" s="6"/>
      <c r="AO45" s="6"/>
      <c r="AP45" s="6"/>
      <c r="AQ45" s="6"/>
      <c r="AR45" s="6"/>
      <c r="AS45" s="6"/>
      <c r="AT45" s="6"/>
      <c r="AU45" s="6"/>
    </row>
    <row r="46" spans="1:47" ht="15" customHeight="1" x14ac:dyDescent="0.3">
      <c r="A46" s="42">
        <v>256</v>
      </c>
      <c r="B46" s="42">
        <v>13</v>
      </c>
      <c r="C46" s="42">
        <v>5</v>
      </c>
      <c r="D46" s="42">
        <v>9</v>
      </c>
      <c r="E46" s="69">
        <v>1786</v>
      </c>
      <c r="F46" s="60">
        <v>3.3368055555555554E-2</v>
      </c>
      <c r="G46" s="67" t="s">
        <v>252</v>
      </c>
      <c r="H46" s="67" t="s">
        <v>253</v>
      </c>
      <c r="I46" s="68" t="s">
        <v>114</v>
      </c>
      <c r="J46" s="68" t="s">
        <v>21</v>
      </c>
      <c r="K46" s="68">
        <v>3</v>
      </c>
      <c r="L46" s="68" t="s">
        <v>33</v>
      </c>
      <c r="M46" s="11"/>
      <c r="N46" s="6"/>
      <c r="O46" s="11"/>
      <c r="P46" s="6"/>
      <c r="Q46" s="6"/>
      <c r="R46" s="6"/>
      <c r="S46" s="6"/>
      <c r="U46" s="6"/>
      <c r="V46" s="6"/>
      <c r="W46" s="6"/>
      <c r="X46" s="6"/>
      <c r="Y46" s="6"/>
      <c r="Z46" s="6"/>
      <c r="AA46" s="6"/>
      <c r="AC46" s="6"/>
      <c r="AD46" s="11"/>
      <c r="AE46" s="6"/>
      <c r="AF46" s="6">
        <f>$B46</f>
        <v>13</v>
      </c>
      <c r="AG46" s="11"/>
      <c r="AH46" s="6"/>
      <c r="AI46" s="6"/>
      <c r="AJ46" s="11"/>
      <c r="AK46" s="11"/>
      <c r="AM46" s="6"/>
      <c r="AN46" s="6"/>
      <c r="AO46" s="6"/>
      <c r="AP46" s="6">
        <f>$D46</f>
        <v>9</v>
      </c>
      <c r="AQ46" s="6"/>
      <c r="AR46" s="6"/>
      <c r="AS46" s="6"/>
      <c r="AT46" s="6"/>
      <c r="AU46" s="6"/>
    </row>
    <row r="47" spans="1:47" ht="15" customHeight="1" x14ac:dyDescent="0.3">
      <c r="A47" s="42">
        <v>257</v>
      </c>
      <c r="B47" s="42">
        <v>14</v>
      </c>
      <c r="E47">
        <v>1628</v>
      </c>
      <c r="F47" s="60">
        <v>3.3460648148148149E-2</v>
      </c>
      <c r="G47" s="41" t="s">
        <v>292</v>
      </c>
      <c r="H47" s="41" t="s">
        <v>335</v>
      </c>
      <c r="I47" s="42" t="s">
        <v>82</v>
      </c>
      <c r="J47" s="42" t="s">
        <v>30</v>
      </c>
      <c r="K47" s="42">
        <v>3</v>
      </c>
      <c r="L47" s="42" t="s">
        <v>33</v>
      </c>
      <c r="M47" s="6"/>
      <c r="N47" s="6"/>
      <c r="O47" s="11"/>
      <c r="P47" s="6"/>
      <c r="Q47" s="6"/>
      <c r="R47" s="11"/>
      <c r="S47" s="6"/>
      <c r="U47" s="6"/>
      <c r="V47" s="6"/>
      <c r="W47" s="6"/>
      <c r="X47" s="6"/>
      <c r="Y47" s="6"/>
      <c r="Z47" s="6"/>
      <c r="AA47" s="6"/>
      <c r="AC47" s="6">
        <f>$B47</f>
        <v>14</v>
      </c>
      <c r="AD47" s="6"/>
      <c r="AE47" s="11"/>
      <c r="AF47" s="11"/>
      <c r="AG47" s="6"/>
      <c r="AH47" s="6"/>
      <c r="AI47" s="6"/>
      <c r="AJ47" s="11"/>
      <c r="AK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ht="15" customHeight="1" x14ac:dyDescent="0.3">
      <c r="A48" s="42">
        <v>260</v>
      </c>
      <c r="B48" s="42">
        <v>30</v>
      </c>
      <c r="E48">
        <v>1343</v>
      </c>
      <c r="F48" s="60">
        <v>3.3622685185185186E-2</v>
      </c>
      <c r="G48" s="41" t="s">
        <v>653</v>
      </c>
      <c r="H48" s="41" t="s">
        <v>644</v>
      </c>
      <c r="I48" s="42" t="s">
        <v>82</v>
      </c>
      <c r="J48" s="42" t="s">
        <v>20</v>
      </c>
      <c r="K48" s="42">
        <v>2</v>
      </c>
      <c r="L48" s="42" t="s">
        <v>33</v>
      </c>
      <c r="M48" s="6">
        <f>$B48</f>
        <v>30</v>
      </c>
      <c r="N48" s="11"/>
      <c r="O48" s="11"/>
      <c r="P48" s="6"/>
      <c r="Q48" s="6"/>
      <c r="R48" s="11"/>
      <c r="S48" s="11"/>
      <c r="U48" s="6"/>
      <c r="V48" s="6"/>
      <c r="W48" s="6"/>
      <c r="X48" s="6"/>
      <c r="Y48" s="6"/>
      <c r="Z48" s="6"/>
      <c r="AA48" s="6"/>
      <c r="AC48" s="6"/>
      <c r="AD48" s="11"/>
      <c r="AE48" s="11"/>
      <c r="AF48" s="11"/>
      <c r="AG48" s="6"/>
      <c r="AH48" s="6"/>
      <c r="AI48" s="11"/>
      <c r="AJ48" s="6"/>
      <c r="AK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ht="15" customHeight="1" x14ac:dyDescent="0.3">
      <c r="A49" s="42">
        <v>262</v>
      </c>
      <c r="B49" s="42">
        <v>15</v>
      </c>
      <c r="C49" s="42">
        <v>4</v>
      </c>
      <c r="D49" s="42">
        <v>10</v>
      </c>
      <c r="E49">
        <v>1925</v>
      </c>
      <c r="F49" s="60">
        <v>3.366898148148148E-2</v>
      </c>
      <c r="G49" s="41" t="s">
        <v>80</v>
      </c>
      <c r="H49" s="41" t="s">
        <v>257</v>
      </c>
      <c r="I49" s="42" t="s">
        <v>117</v>
      </c>
      <c r="J49" s="42" t="s">
        <v>36</v>
      </c>
      <c r="K49" s="42">
        <v>3</v>
      </c>
      <c r="L49" s="42" t="s">
        <v>33</v>
      </c>
      <c r="M49" s="6"/>
      <c r="N49" s="11"/>
      <c r="O49" s="6"/>
      <c r="P49" s="11"/>
      <c r="Q49" s="6"/>
      <c r="R49" s="11"/>
      <c r="S49" s="6"/>
      <c r="U49" s="6"/>
      <c r="V49" s="6"/>
      <c r="W49" s="6"/>
      <c r="X49" s="6"/>
      <c r="Y49" s="6"/>
      <c r="Z49" s="6"/>
      <c r="AA49" s="6"/>
      <c r="AC49" s="6"/>
      <c r="AD49" s="11"/>
      <c r="AE49" s="6">
        <f>$B49</f>
        <v>15</v>
      </c>
      <c r="AF49" s="11"/>
      <c r="AG49" s="11"/>
      <c r="AH49" s="6"/>
      <c r="AI49" s="11"/>
      <c r="AJ49" s="6"/>
      <c r="AK49" s="6"/>
      <c r="AM49" s="6"/>
      <c r="AN49" s="6"/>
      <c r="AO49" s="6">
        <f>$D49</f>
        <v>10</v>
      </c>
      <c r="AP49" s="6"/>
      <c r="AQ49" s="6"/>
      <c r="AR49" s="6"/>
      <c r="AS49" s="6"/>
      <c r="AT49" s="6"/>
      <c r="AU49" s="6"/>
    </row>
    <row r="50" spans="1:47" ht="15" customHeight="1" x14ac:dyDescent="0.3">
      <c r="A50" s="42">
        <v>266</v>
      </c>
      <c r="B50" s="42">
        <v>16</v>
      </c>
      <c r="E50">
        <v>2088</v>
      </c>
      <c r="F50" s="60">
        <v>3.3773148148148149E-2</v>
      </c>
      <c r="G50" s="41" t="s">
        <v>226</v>
      </c>
      <c r="H50" s="41" t="s">
        <v>227</v>
      </c>
      <c r="I50" s="42" t="s">
        <v>82</v>
      </c>
      <c r="J50" s="42" t="s">
        <v>23</v>
      </c>
      <c r="K50" s="42">
        <v>3</v>
      </c>
      <c r="L50" s="42" t="s">
        <v>33</v>
      </c>
      <c r="M50" s="6"/>
      <c r="N50" s="11"/>
      <c r="O50" s="11"/>
      <c r="P50" s="6"/>
      <c r="Q50" s="11"/>
      <c r="R50" s="11"/>
      <c r="S50" s="6"/>
      <c r="U50" s="6"/>
      <c r="V50" s="6"/>
      <c r="W50" s="6"/>
      <c r="X50" s="6"/>
      <c r="Y50" s="6"/>
      <c r="Z50" s="6"/>
      <c r="AA50" s="6"/>
      <c r="AC50" s="6"/>
      <c r="AD50" s="11"/>
      <c r="AE50" s="11"/>
      <c r="AF50" s="11"/>
      <c r="AG50" s="6"/>
      <c r="AH50" s="6"/>
      <c r="AI50" s="6">
        <f>$B50</f>
        <v>16</v>
      </c>
      <c r="AJ50" s="6"/>
      <c r="AK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ht="15" customHeight="1" x14ac:dyDescent="0.3">
      <c r="A51" s="42">
        <v>273</v>
      </c>
      <c r="B51" s="42">
        <v>31</v>
      </c>
      <c r="E51">
        <v>1227</v>
      </c>
      <c r="F51" s="60">
        <v>3.3912037037037039E-2</v>
      </c>
      <c r="G51" s="41" t="s">
        <v>85</v>
      </c>
      <c r="H51" s="41" t="s">
        <v>92</v>
      </c>
      <c r="I51" s="42" t="s">
        <v>82</v>
      </c>
      <c r="J51" s="42" t="s">
        <v>31</v>
      </c>
      <c r="K51" s="42">
        <v>2</v>
      </c>
      <c r="L51" s="42" t="s">
        <v>33</v>
      </c>
      <c r="M51" s="6"/>
      <c r="N51" s="6"/>
      <c r="O51" s="11"/>
      <c r="P51" s="6">
        <f>$B51</f>
        <v>31</v>
      </c>
      <c r="Q51" s="6"/>
      <c r="R51" s="11"/>
      <c r="S51" s="6"/>
      <c r="U51" s="6"/>
      <c r="V51" s="6"/>
      <c r="W51" s="6"/>
      <c r="X51" s="6"/>
      <c r="Y51" s="6"/>
      <c r="Z51" s="6"/>
      <c r="AA51" s="6"/>
      <c r="AC51" s="11"/>
      <c r="AD51" s="11"/>
      <c r="AE51" s="11"/>
      <c r="AF51" s="11"/>
      <c r="AG51" s="6"/>
      <c r="AH51" s="6"/>
      <c r="AI51" s="11"/>
      <c r="AJ51" s="6"/>
      <c r="AK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ht="15" customHeight="1" x14ac:dyDescent="0.3">
      <c r="A52" s="42">
        <v>274</v>
      </c>
      <c r="B52" s="42">
        <v>17</v>
      </c>
      <c r="C52" s="42">
        <v>6</v>
      </c>
      <c r="D52" s="42">
        <v>11</v>
      </c>
      <c r="E52">
        <v>1567</v>
      </c>
      <c r="F52" s="60">
        <v>3.3923611111111113E-2</v>
      </c>
      <c r="G52" s="41" t="s">
        <v>267</v>
      </c>
      <c r="H52" s="41" t="s">
        <v>268</v>
      </c>
      <c r="I52" s="42" t="s">
        <v>114</v>
      </c>
      <c r="J52" s="42" t="s">
        <v>30</v>
      </c>
      <c r="K52" s="42">
        <v>3</v>
      </c>
      <c r="L52" s="42" t="s">
        <v>33</v>
      </c>
      <c r="M52" s="6"/>
      <c r="N52" s="11"/>
      <c r="O52" s="11"/>
      <c r="P52" s="11"/>
      <c r="Q52" s="6"/>
      <c r="R52" s="11"/>
      <c r="S52" s="6"/>
      <c r="U52" s="6"/>
      <c r="V52" s="6"/>
      <c r="W52" s="6"/>
      <c r="X52" s="6"/>
      <c r="Y52" s="6"/>
      <c r="Z52" s="6"/>
      <c r="AA52" s="6"/>
      <c r="AC52" s="6">
        <f>$B52</f>
        <v>17</v>
      </c>
      <c r="AD52" s="11"/>
      <c r="AE52" s="11"/>
      <c r="AF52" s="6"/>
      <c r="AG52" s="6"/>
      <c r="AH52" s="6"/>
      <c r="AI52" s="11"/>
      <c r="AJ52" s="6"/>
      <c r="AK52" s="6"/>
      <c r="AM52" s="6">
        <f>$D52</f>
        <v>11</v>
      </c>
      <c r="AN52" s="6"/>
      <c r="AO52" s="6"/>
      <c r="AP52" s="6"/>
      <c r="AQ52" s="6"/>
      <c r="AR52" s="6"/>
      <c r="AS52" s="6"/>
      <c r="AT52" s="6"/>
      <c r="AU52" s="6"/>
    </row>
    <row r="53" spans="1:47" ht="15" customHeight="1" x14ac:dyDescent="0.3">
      <c r="A53" s="42">
        <v>277</v>
      </c>
      <c r="B53" s="42">
        <v>18</v>
      </c>
      <c r="C53" s="42">
        <v>7</v>
      </c>
      <c r="D53" s="42">
        <v>12</v>
      </c>
      <c r="E53">
        <v>1719</v>
      </c>
      <c r="F53" s="60">
        <v>3.4027777777777775E-2</v>
      </c>
      <c r="G53" s="41" t="s">
        <v>258</v>
      </c>
      <c r="H53" s="41" t="s">
        <v>259</v>
      </c>
      <c r="I53" s="42" t="s">
        <v>114</v>
      </c>
      <c r="J53" s="42" t="s">
        <v>25</v>
      </c>
      <c r="K53" s="42">
        <v>3</v>
      </c>
      <c r="L53" s="42" t="s">
        <v>33</v>
      </c>
      <c r="M53" s="6"/>
      <c r="N53" s="6"/>
      <c r="O53" s="6"/>
      <c r="P53" s="11"/>
      <c r="Q53" s="6"/>
      <c r="R53" s="11"/>
      <c r="S53" s="6"/>
      <c r="T53" s="6"/>
      <c r="U53" s="6"/>
      <c r="V53" s="6"/>
      <c r="W53" s="6"/>
      <c r="X53" s="6"/>
      <c r="Y53" s="6"/>
      <c r="Z53" s="6"/>
      <c r="AA53" s="6"/>
      <c r="AC53" s="6"/>
      <c r="AD53" s="6"/>
      <c r="AE53" s="6"/>
      <c r="AF53" s="6"/>
      <c r="AG53" s="6"/>
      <c r="AH53" s="6"/>
      <c r="AI53" s="6"/>
      <c r="AJ53" s="6">
        <f>$B53</f>
        <v>18</v>
      </c>
      <c r="AK53" s="6"/>
      <c r="AM53" s="6"/>
      <c r="AN53" s="6"/>
      <c r="AO53" s="6"/>
      <c r="AP53" s="6"/>
      <c r="AQ53" s="6"/>
      <c r="AR53" s="6"/>
      <c r="AS53" s="6"/>
      <c r="AT53" s="6">
        <f>$D53</f>
        <v>12</v>
      </c>
      <c r="AU53" s="6"/>
    </row>
    <row r="54" spans="1:47" ht="15" customHeight="1" x14ac:dyDescent="0.3">
      <c r="A54" s="42">
        <v>280</v>
      </c>
      <c r="B54" s="42">
        <v>32</v>
      </c>
      <c r="C54" s="42">
        <v>2</v>
      </c>
      <c r="D54" s="42">
        <v>18</v>
      </c>
      <c r="E54">
        <v>863</v>
      </c>
      <c r="F54" s="60">
        <v>3.408564814814815E-2</v>
      </c>
      <c r="G54" s="41" t="s">
        <v>124</v>
      </c>
      <c r="H54" s="41" t="s">
        <v>125</v>
      </c>
      <c r="I54" s="42" t="s">
        <v>126</v>
      </c>
      <c r="J54" s="42" t="s">
        <v>35</v>
      </c>
      <c r="K54" s="42">
        <v>2</v>
      </c>
      <c r="L54" s="42" t="s">
        <v>33</v>
      </c>
      <c r="M54" s="6"/>
      <c r="N54" s="11"/>
      <c r="O54" s="11"/>
      <c r="P54" s="11"/>
      <c r="Q54" s="6"/>
      <c r="R54" s="11"/>
      <c r="S54" s="6">
        <f>$B54</f>
        <v>32</v>
      </c>
      <c r="U54" s="6"/>
      <c r="V54" s="6"/>
      <c r="W54" s="6"/>
      <c r="X54" s="6"/>
      <c r="Y54" s="6"/>
      <c r="Z54" s="6"/>
      <c r="AA54" s="6">
        <f>$D54</f>
        <v>18</v>
      </c>
      <c r="AC54" s="6"/>
      <c r="AD54" s="11"/>
      <c r="AE54" s="11"/>
      <c r="AF54" s="11"/>
      <c r="AG54" s="6"/>
      <c r="AH54" s="6"/>
      <c r="AI54" s="11"/>
      <c r="AJ54" s="6"/>
      <c r="AK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ht="15" customHeight="1" x14ac:dyDescent="0.3">
      <c r="A55" s="42">
        <v>282</v>
      </c>
      <c r="B55" s="42">
        <v>33</v>
      </c>
      <c r="C55" s="42">
        <v>7</v>
      </c>
      <c r="D55" s="42">
        <v>19</v>
      </c>
      <c r="E55">
        <v>1208</v>
      </c>
      <c r="F55" s="60">
        <v>3.4155092592592598E-2</v>
      </c>
      <c r="G55" s="41" t="s">
        <v>134</v>
      </c>
      <c r="H55" s="41" t="s">
        <v>135</v>
      </c>
      <c r="I55" s="42" t="s">
        <v>114</v>
      </c>
      <c r="J55" s="42" t="s">
        <v>31</v>
      </c>
      <c r="K55" s="42">
        <v>2</v>
      </c>
      <c r="L55" s="42" t="s">
        <v>33</v>
      </c>
      <c r="M55" s="11"/>
      <c r="N55" s="11"/>
      <c r="O55" s="11"/>
      <c r="P55" s="6">
        <f>$B55</f>
        <v>33</v>
      </c>
      <c r="Q55" s="11"/>
      <c r="R55" s="11"/>
      <c r="S55" s="6"/>
      <c r="U55" s="6"/>
      <c r="V55" s="6"/>
      <c r="W55" s="6"/>
      <c r="X55" s="6">
        <f>$D55</f>
        <v>19</v>
      </c>
      <c r="Y55" s="6"/>
      <c r="Z55" s="6"/>
      <c r="AA55" s="6"/>
      <c r="AC55" s="6"/>
      <c r="AD55" s="6"/>
      <c r="AE55" s="11"/>
      <c r="AF55" s="11"/>
      <c r="AG55" s="6"/>
      <c r="AH55" s="6"/>
      <c r="AI55" s="11"/>
      <c r="AJ55" s="6"/>
      <c r="AK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ht="15" customHeight="1" x14ac:dyDescent="0.3">
      <c r="A56" s="42">
        <v>283</v>
      </c>
      <c r="B56" s="42">
        <v>34</v>
      </c>
      <c r="C56" s="42">
        <v>3</v>
      </c>
      <c r="D56" s="42">
        <v>20</v>
      </c>
      <c r="E56">
        <v>1441</v>
      </c>
      <c r="F56" s="60">
        <v>3.4178240740740738E-2</v>
      </c>
      <c r="G56" s="41" t="s">
        <v>127</v>
      </c>
      <c r="H56" s="41" t="s">
        <v>128</v>
      </c>
      <c r="I56" s="42" t="s">
        <v>126</v>
      </c>
      <c r="J56" s="42" t="s">
        <v>32</v>
      </c>
      <c r="K56" s="42">
        <v>2</v>
      </c>
      <c r="L56" s="42" t="s">
        <v>33</v>
      </c>
      <c r="M56" s="6"/>
      <c r="N56" s="11"/>
      <c r="O56" s="6">
        <f>$B56</f>
        <v>34</v>
      </c>
      <c r="P56" s="11"/>
      <c r="Q56" s="6"/>
      <c r="R56" s="11"/>
      <c r="S56" s="6"/>
      <c r="U56" s="6"/>
      <c r="V56" s="6"/>
      <c r="W56" s="6">
        <f>$D56</f>
        <v>20</v>
      </c>
      <c r="X56" s="6"/>
      <c r="Y56" s="6"/>
      <c r="Z56" s="6"/>
      <c r="AA56" s="6"/>
      <c r="AC56" s="6"/>
      <c r="AD56" s="11"/>
      <c r="AE56" s="11"/>
      <c r="AF56" s="11"/>
      <c r="AG56" s="6"/>
      <c r="AH56" s="6"/>
      <c r="AI56" s="11"/>
      <c r="AJ56" s="6"/>
      <c r="AK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ht="15" customHeight="1" x14ac:dyDescent="0.3">
      <c r="A57" s="42">
        <v>286</v>
      </c>
      <c r="B57" s="42">
        <v>35</v>
      </c>
      <c r="C57" s="42">
        <v>8</v>
      </c>
      <c r="D57" s="42">
        <v>21</v>
      </c>
      <c r="E57">
        <v>1201</v>
      </c>
      <c r="F57" s="60">
        <v>3.4270833333333334E-2</v>
      </c>
      <c r="G57" s="41" t="s">
        <v>654</v>
      </c>
      <c r="H57" s="41" t="s">
        <v>655</v>
      </c>
      <c r="I57" s="42" t="s">
        <v>114</v>
      </c>
      <c r="J57" s="42" t="s">
        <v>31</v>
      </c>
      <c r="K57" s="42">
        <v>2</v>
      </c>
      <c r="L57" s="42" t="s">
        <v>33</v>
      </c>
      <c r="M57" s="6"/>
      <c r="N57" s="6"/>
      <c r="O57" s="6"/>
      <c r="P57" s="6">
        <f>$B57</f>
        <v>35</v>
      </c>
      <c r="Q57" s="6"/>
      <c r="R57" s="6"/>
      <c r="S57" s="6"/>
      <c r="U57" s="6"/>
      <c r="V57" s="6"/>
      <c r="W57" s="6"/>
      <c r="X57" s="6">
        <f>$D57</f>
        <v>21</v>
      </c>
      <c r="Y57" s="6"/>
      <c r="Z57" s="6"/>
      <c r="AA57" s="6"/>
      <c r="AC57" s="6"/>
      <c r="AD57" s="6"/>
      <c r="AE57" s="6"/>
      <c r="AF57" s="6"/>
      <c r="AG57" s="6"/>
      <c r="AH57" s="6"/>
      <c r="AI57" s="6"/>
      <c r="AJ57" s="6"/>
      <c r="AK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ht="15" customHeight="1" x14ac:dyDescent="0.3">
      <c r="A58" s="42">
        <v>289</v>
      </c>
      <c r="B58" s="42">
        <v>19</v>
      </c>
      <c r="E58">
        <v>1590</v>
      </c>
      <c r="F58" s="60">
        <v>3.4328703703703702E-2</v>
      </c>
      <c r="G58" s="41" t="s">
        <v>656</v>
      </c>
      <c r="H58" s="41" t="s">
        <v>657</v>
      </c>
      <c r="I58" s="42" t="s">
        <v>82</v>
      </c>
      <c r="J58" s="42" t="s">
        <v>30</v>
      </c>
      <c r="K58" s="42">
        <v>3</v>
      </c>
      <c r="L58" s="42" t="s">
        <v>33</v>
      </c>
      <c r="M58" s="6"/>
      <c r="N58" s="11"/>
      <c r="O58" s="11"/>
      <c r="P58" s="11"/>
      <c r="Q58" s="11"/>
      <c r="R58" s="11"/>
      <c r="S58" s="6"/>
      <c r="U58" s="6"/>
      <c r="V58" s="6"/>
      <c r="W58" s="6"/>
      <c r="X58" s="6"/>
      <c r="Y58" s="6"/>
      <c r="Z58" s="6"/>
      <c r="AA58" s="6"/>
      <c r="AC58" s="6">
        <f>$B58</f>
        <v>19</v>
      </c>
      <c r="AD58" s="6"/>
      <c r="AE58" s="11"/>
      <c r="AF58" s="11"/>
      <c r="AG58" s="6"/>
      <c r="AH58" s="6"/>
      <c r="AI58" s="11"/>
      <c r="AJ58" s="6"/>
      <c r="AK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ht="15" customHeight="1" x14ac:dyDescent="0.3">
      <c r="A59" s="42">
        <v>295</v>
      </c>
      <c r="B59" s="42">
        <v>36</v>
      </c>
      <c r="C59" s="42">
        <v>9</v>
      </c>
      <c r="D59" s="42">
        <v>22</v>
      </c>
      <c r="E59">
        <v>861</v>
      </c>
      <c r="F59" s="60">
        <v>3.4641203703703702E-2</v>
      </c>
      <c r="G59" s="41" t="s">
        <v>136</v>
      </c>
      <c r="H59" s="41" t="s">
        <v>137</v>
      </c>
      <c r="I59" s="42" t="s">
        <v>114</v>
      </c>
      <c r="J59" s="42" t="s">
        <v>35</v>
      </c>
      <c r="K59" s="42">
        <v>2</v>
      </c>
      <c r="L59" s="42" t="s">
        <v>33</v>
      </c>
      <c r="M59" s="11"/>
      <c r="N59" s="11"/>
      <c r="O59" s="11"/>
      <c r="P59" s="11"/>
      <c r="Q59" s="6"/>
      <c r="R59" s="11"/>
      <c r="S59" s="6">
        <f>$B59</f>
        <v>36</v>
      </c>
      <c r="U59" s="6"/>
      <c r="V59" s="6"/>
      <c r="W59" s="6"/>
      <c r="X59" s="6"/>
      <c r="Y59" s="6"/>
      <c r="Z59" s="6"/>
      <c r="AA59" s="6">
        <f>$D59</f>
        <v>22</v>
      </c>
      <c r="AC59" s="6"/>
      <c r="AD59" s="11"/>
      <c r="AE59" s="11"/>
      <c r="AF59" s="11"/>
      <c r="AG59" s="6"/>
      <c r="AH59" s="6"/>
      <c r="AI59" s="6"/>
      <c r="AJ59" s="6"/>
      <c r="AK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ht="15" customHeight="1" x14ac:dyDescent="0.3">
      <c r="A60" s="42">
        <v>299</v>
      </c>
      <c r="B60" s="42">
        <v>37</v>
      </c>
      <c r="C60" s="42">
        <v>10</v>
      </c>
      <c r="D60" s="42">
        <v>23</v>
      </c>
      <c r="E60">
        <v>986</v>
      </c>
      <c r="F60" s="60">
        <v>3.4722222222222224E-2</v>
      </c>
      <c r="G60" s="41" t="s">
        <v>119</v>
      </c>
      <c r="H60" s="41" t="s">
        <v>164</v>
      </c>
      <c r="I60" s="42" t="s">
        <v>114</v>
      </c>
      <c r="J60" s="42" t="s">
        <v>72</v>
      </c>
      <c r="K60" s="42">
        <v>2</v>
      </c>
      <c r="L60" s="42" t="s">
        <v>33</v>
      </c>
      <c r="M60" s="11"/>
      <c r="N60" s="11"/>
      <c r="O60" s="6"/>
      <c r="P60" s="11"/>
      <c r="Q60" s="11"/>
      <c r="R60" s="6">
        <f>$B60</f>
        <v>37</v>
      </c>
      <c r="S60" s="6"/>
      <c r="U60" s="6"/>
      <c r="V60" s="6"/>
      <c r="W60" s="6"/>
      <c r="X60" s="6"/>
      <c r="Y60" s="6"/>
      <c r="Z60" s="6">
        <f>$D60</f>
        <v>23</v>
      </c>
      <c r="AA60" s="6"/>
      <c r="AC60" s="6"/>
      <c r="AD60" s="11"/>
      <c r="AE60" s="11"/>
      <c r="AF60" s="11"/>
      <c r="AG60" s="6"/>
      <c r="AH60" s="6"/>
      <c r="AI60" s="11"/>
      <c r="AJ60" s="6"/>
      <c r="AK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15" customHeight="1" x14ac:dyDescent="0.3">
      <c r="A61" s="42">
        <v>301</v>
      </c>
      <c r="B61" s="42">
        <v>38</v>
      </c>
      <c r="E61">
        <v>1459</v>
      </c>
      <c r="F61" s="60">
        <v>3.484953703703704E-2</v>
      </c>
      <c r="G61" s="69" t="s">
        <v>893</v>
      </c>
      <c r="H61" s="69" t="s">
        <v>894</v>
      </c>
      <c r="I61" s="68" t="s">
        <v>82</v>
      </c>
      <c r="J61" s="42" t="s">
        <v>32</v>
      </c>
      <c r="K61" s="42">
        <v>2</v>
      </c>
      <c r="L61" s="42" t="s">
        <v>33</v>
      </c>
      <c r="M61" s="6"/>
      <c r="N61" s="11"/>
      <c r="O61" s="6">
        <f>$B61</f>
        <v>38</v>
      </c>
      <c r="P61" s="11"/>
      <c r="Q61" s="6"/>
      <c r="R61" s="11"/>
      <c r="S61" s="6"/>
      <c r="U61" s="6"/>
      <c r="V61" s="6"/>
      <c r="W61" s="6"/>
      <c r="X61" s="6"/>
      <c r="Y61" s="6"/>
      <c r="Z61" s="6"/>
      <c r="AA61" s="6"/>
      <c r="AC61" s="6"/>
      <c r="AD61" s="11"/>
      <c r="AE61" s="11"/>
      <c r="AF61" s="11"/>
      <c r="AG61" s="6"/>
      <c r="AH61" s="6"/>
      <c r="AI61" s="6"/>
      <c r="AJ61" s="6"/>
      <c r="AK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ht="15" customHeight="1" x14ac:dyDescent="0.3">
      <c r="A62" s="42">
        <v>303</v>
      </c>
      <c r="B62" s="42">
        <v>20</v>
      </c>
      <c r="C62" s="42">
        <v>5</v>
      </c>
      <c r="D62" s="42">
        <v>13</v>
      </c>
      <c r="E62">
        <v>2045</v>
      </c>
      <c r="F62" s="60">
        <v>3.487268518518518E-2</v>
      </c>
      <c r="G62" s="41" t="s">
        <v>99</v>
      </c>
      <c r="H62" s="41" t="s">
        <v>269</v>
      </c>
      <c r="I62" s="42" t="s">
        <v>117</v>
      </c>
      <c r="J62" s="42" t="s">
        <v>23</v>
      </c>
      <c r="K62" s="42">
        <v>3</v>
      </c>
      <c r="L62" s="42" t="s">
        <v>33</v>
      </c>
      <c r="M62" s="6"/>
      <c r="N62" s="6"/>
      <c r="O62" s="6"/>
      <c r="P62" s="6"/>
      <c r="Q62" s="11"/>
      <c r="R62" s="11"/>
      <c r="S62" s="6"/>
      <c r="U62" s="6"/>
      <c r="V62" s="6"/>
      <c r="W62" s="6"/>
      <c r="X62" s="6"/>
      <c r="Y62" s="6"/>
      <c r="Z62" s="6"/>
      <c r="AA62" s="6"/>
      <c r="AC62" s="6"/>
      <c r="AD62" s="11"/>
      <c r="AE62" s="11"/>
      <c r="AF62" s="11"/>
      <c r="AG62" s="11"/>
      <c r="AH62" s="6"/>
      <c r="AI62" s="6">
        <f>$B62</f>
        <v>20</v>
      </c>
      <c r="AJ62" s="11"/>
      <c r="AK62" s="6"/>
      <c r="AM62" s="6"/>
      <c r="AN62" s="6"/>
      <c r="AO62" s="6"/>
      <c r="AP62" s="6"/>
      <c r="AQ62" s="6"/>
      <c r="AR62" s="6"/>
      <c r="AS62" s="6">
        <f>$D62</f>
        <v>13</v>
      </c>
      <c r="AT62" s="6"/>
      <c r="AU62" s="6"/>
    </row>
    <row r="63" spans="1:47" ht="15" customHeight="1" x14ac:dyDescent="0.3">
      <c r="A63" s="42">
        <v>305</v>
      </c>
      <c r="B63" s="42">
        <v>21</v>
      </c>
      <c r="C63" s="42">
        <v>6</v>
      </c>
      <c r="D63" s="42">
        <v>14</v>
      </c>
      <c r="E63">
        <v>1795</v>
      </c>
      <c r="F63" s="60">
        <v>3.4918981481481488E-2</v>
      </c>
      <c r="G63" s="41" t="s">
        <v>658</v>
      </c>
      <c r="H63" s="41" t="s">
        <v>659</v>
      </c>
      <c r="I63" s="42" t="s">
        <v>117</v>
      </c>
      <c r="J63" s="42" t="s">
        <v>21</v>
      </c>
      <c r="K63" s="42">
        <v>3</v>
      </c>
      <c r="L63" s="42" t="s">
        <v>33</v>
      </c>
      <c r="M63" s="6"/>
      <c r="N63" s="6"/>
      <c r="O63" s="11"/>
      <c r="P63" s="11"/>
      <c r="Q63" s="11"/>
      <c r="R63" s="6"/>
      <c r="S63" s="6"/>
      <c r="U63" s="6"/>
      <c r="V63" s="6"/>
      <c r="W63" s="6"/>
      <c r="X63" s="6"/>
      <c r="Y63" s="6"/>
      <c r="Z63" s="6"/>
      <c r="AA63" s="6"/>
      <c r="AC63" s="11"/>
      <c r="AD63" s="11"/>
      <c r="AE63" s="6"/>
      <c r="AF63" s="6">
        <f>$B63</f>
        <v>21</v>
      </c>
      <c r="AG63" s="6"/>
      <c r="AH63" s="6"/>
      <c r="AI63" s="6"/>
      <c r="AJ63" s="6"/>
      <c r="AK63" s="11"/>
      <c r="AM63" s="6"/>
      <c r="AN63" s="6"/>
      <c r="AO63" s="6"/>
      <c r="AP63" s="6">
        <f>$D63</f>
        <v>14</v>
      </c>
      <c r="AQ63" s="6"/>
      <c r="AR63" s="6"/>
      <c r="AS63" s="6"/>
      <c r="AT63" s="6"/>
      <c r="AU63" s="6"/>
    </row>
    <row r="64" spans="1:47" ht="15" customHeight="1" x14ac:dyDescent="0.3">
      <c r="A64" s="42">
        <v>308</v>
      </c>
      <c r="B64" s="42">
        <v>39</v>
      </c>
      <c r="C64" s="42">
        <v>11</v>
      </c>
      <c r="D64" s="42">
        <v>24</v>
      </c>
      <c r="E64" s="69">
        <v>1167</v>
      </c>
      <c r="F64" s="60">
        <v>3.5000000000000003E-2</v>
      </c>
      <c r="G64" s="67" t="s">
        <v>85</v>
      </c>
      <c r="H64" s="67" t="s">
        <v>131</v>
      </c>
      <c r="I64" s="68" t="s">
        <v>114</v>
      </c>
      <c r="J64" s="68" t="s">
        <v>31</v>
      </c>
      <c r="K64" s="68">
        <v>2</v>
      </c>
      <c r="L64" s="68" t="s">
        <v>33</v>
      </c>
      <c r="M64" s="6"/>
      <c r="N64" s="11"/>
      <c r="O64" s="11"/>
      <c r="P64" s="6">
        <f>$B64</f>
        <v>39</v>
      </c>
      <c r="Q64" s="6"/>
      <c r="R64" s="11"/>
      <c r="S64" s="6"/>
      <c r="U64" s="6"/>
      <c r="V64" s="6"/>
      <c r="W64" s="6"/>
      <c r="X64" s="6">
        <f>$D64</f>
        <v>24</v>
      </c>
      <c r="Y64" s="6"/>
      <c r="Z64" s="6"/>
      <c r="AA64" s="6"/>
      <c r="AC64" s="6"/>
      <c r="AD64" s="11"/>
      <c r="AE64" s="11"/>
      <c r="AF64" s="11"/>
      <c r="AG64" s="6"/>
      <c r="AH64" s="6"/>
      <c r="AI64" s="6"/>
      <c r="AJ64" s="6"/>
      <c r="AK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ht="15" customHeight="1" x14ac:dyDescent="0.3">
      <c r="A65" s="42">
        <v>310</v>
      </c>
      <c r="B65" s="42">
        <v>22</v>
      </c>
      <c r="E65">
        <v>1917</v>
      </c>
      <c r="F65" s="60">
        <v>3.5069444444444445E-2</v>
      </c>
      <c r="G65" s="41" t="s">
        <v>229</v>
      </c>
      <c r="H65" s="41" t="s">
        <v>230</v>
      </c>
      <c r="I65" s="42" t="s">
        <v>82</v>
      </c>
      <c r="J65" s="42" t="s">
        <v>36</v>
      </c>
      <c r="K65" s="42">
        <v>3</v>
      </c>
      <c r="L65" s="42" t="s">
        <v>33</v>
      </c>
      <c r="M65" s="6"/>
      <c r="N65" s="11"/>
      <c r="O65" s="11"/>
      <c r="P65" s="11"/>
      <c r="Q65" s="6"/>
      <c r="R65" s="6"/>
      <c r="S65" s="6"/>
      <c r="U65" s="6"/>
      <c r="V65" s="6"/>
      <c r="W65" s="6"/>
      <c r="X65" s="6"/>
      <c r="Y65" s="6"/>
      <c r="Z65" s="6"/>
      <c r="AA65" s="6"/>
      <c r="AC65" s="6"/>
      <c r="AD65" s="11"/>
      <c r="AE65" s="6">
        <f>$B65</f>
        <v>22</v>
      </c>
      <c r="AF65" s="11"/>
      <c r="AG65" s="6"/>
      <c r="AH65" s="6"/>
      <c r="AI65" s="11"/>
      <c r="AJ65" s="6"/>
      <c r="AK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ht="15" customHeight="1" x14ac:dyDescent="0.3">
      <c r="A66" s="42">
        <v>312</v>
      </c>
      <c r="B66" s="42">
        <v>23</v>
      </c>
      <c r="C66" s="42">
        <v>2</v>
      </c>
      <c r="D66" s="42">
        <v>15</v>
      </c>
      <c r="E66" s="69">
        <v>1762</v>
      </c>
      <c r="F66" s="60">
        <v>3.5150462962962967E-2</v>
      </c>
      <c r="G66" s="67" t="s">
        <v>262</v>
      </c>
      <c r="H66" s="67" t="s">
        <v>263</v>
      </c>
      <c r="I66" s="68" t="s">
        <v>126</v>
      </c>
      <c r="J66" s="68" t="s">
        <v>21</v>
      </c>
      <c r="K66" s="68">
        <v>3</v>
      </c>
      <c r="L66" s="68" t="s">
        <v>33</v>
      </c>
      <c r="M66" s="11"/>
      <c r="N66" s="6"/>
      <c r="O66" s="11"/>
      <c r="P66" s="6"/>
      <c r="Q66" s="6"/>
      <c r="R66" s="11"/>
      <c r="S66" s="6"/>
      <c r="U66" s="6"/>
      <c r="V66" s="6"/>
      <c r="W66" s="6"/>
      <c r="X66" s="6"/>
      <c r="Y66" s="6"/>
      <c r="Z66" s="6"/>
      <c r="AA66" s="6"/>
      <c r="AC66" s="6"/>
      <c r="AD66" s="11"/>
      <c r="AE66" s="11"/>
      <c r="AF66" s="6">
        <f>$B66</f>
        <v>23</v>
      </c>
      <c r="AG66" s="6"/>
      <c r="AH66" s="6"/>
      <c r="AI66" s="11"/>
      <c r="AJ66" s="6"/>
      <c r="AK66" s="6"/>
      <c r="AM66" s="6"/>
      <c r="AN66" s="6"/>
      <c r="AO66" s="6"/>
      <c r="AP66" s="6">
        <f>$D66</f>
        <v>15</v>
      </c>
      <c r="AQ66" s="6"/>
      <c r="AR66" s="6"/>
      <c r="AS66" s="6"/>
      <c r="AT66" s="6"/>
      <c r="AU66" s="6"/>
    </row>
    <row r="67" spans="1:47" ht="15" customHeight="1" x14ac:dyDescent="0.3">
      <c r="A67" s="42">
        <v>313</v>
      </c>
      <c r="B67" s="42">
        <v>40</v>
      </c>
      <c r="C67" s="42">
        <v>12</v>
      </c>
      <c r="D67" s="42">
        <v>25</v>
      </c>
      <c r="E67">
        <v>867</v>
      </c>
      <c r="F67" s="60">
        <v>3.5231481481481482E-2</v>
      </c>
      <c r="G67" s="41" t="s">
        <v>188</v>
      </c>
      <c r="H67" s="41" t="s">
        <v>660</v>
      </c>
      <c r="I67" s="42" t="s">
        <v>114</v>
      </c>
      <c r="J67" s="42" t="s">
        <v>35</v>
      </c>
      <c r="K67" s="42">
        <v>2</v>
      </c>
      <c r="L67" s="42" t="s">
        <v>33</v>
      </c>
      <c r="M67" s="6"/>
      <c r="N67" s="6"/>
      <c r="O67" s="11"/>
      <c r="P67" s="11"/>
      <c r="Q67" s="6"/>
      <c r="R67" s="11"/>
      <c r="S67" s="6">
        <f>$B67</f>
        <v>40</v>
      </c>
      <c r="U67" s="6"/>
      <c r="V67" s="6"/>
      <c r="W67" s="6"/>
      <c r="X67" s="6"/>
      <c r="Y67" s="6"/>
      <c r="Z67" s="6"/>
      <c r="AA67" s="6">
        <f>$D67</f>
        <v>25</v>
      </c>
      <c r="AC67" s="6"/>
      <c r="AD67" s="11"/>
      <c r="AE67" s="11"/>
      <c r="AF67" s="11"/>
      <c r="AG67" s="6"/>
      <c r="AH67" s="6"/>
      <c r="AI67" s="6"/>
      <c r="AJ67" s="6"/>
      <c r="AK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ht="15" customHeight="1" x14ac:dyDescent="0.3">
      <c r="A68" s="42">
        <v>315</v>
      </c>
      <c r="B68" s="42">
        <v>24</v>
      </c>
      <c r="C68" s="42">
        <v>7</v>
      </c>
      <c r="D68" s="42">
        <v>16</v>
      </c>
      <c r="E68">
        <v>1688</v>
      </c>
      <c r="F68" s="60">
        <v>3.5300925925925923E-2</v>
      </c>
      <c r="G68" s="41" t="s">
        <v>270</v>
      </c>
      <c r="H68" s="41" t="s">
        <v>271</v>
      </c>
      <c r="I68" s="42" t="s">
        <v>117</v>
      </c>
      <c r="J68" s="42" t="s">
        <v>23</v>
      </c>
      <c r="K68" s="42">
        <v>3</v>
      </c>
      <c r="L68" s="42" t="s">
        <v>33</v>
      </c>
      <c r="M68" s="6"/>
      <c r="N68" s="11"/>
      <c r="O68" s="11"/>
      <c r="P68" s="11"/>
      <c r="Q68" s="11"/>
      <c r="R68" s="6"/>
      <c r="S68" s="6"/>
      <c r="U68" s="6"/>
      <c r="V68" s="6"/>
      <c r="W68" s="6"/>
      <c r="X68" s="6"/>
      <c r="Y68" s="6"/>
      <c r="Z68" s="6"/>
      <c r="AA68" s="6"/>
      <c r="AC68" s="11"/>
      <c r="AD68" s="11"/>
      <c r="AE68" s="6"/>
      <c r="AF68" s="11"/>
      <c r="AG68" s="6"/>
      <c r="AH68" s="6"/>
      <c r="AI68" s="6">
        <f>$B68</f>
        <v>24</v>
      </c>
      <c r="AJ68" s="6"/>
      <c r="AK68" s="6"/>
      <c r="AM68" s="6"/>
      <c r="AN68" s="6"/>
      <c r="AO68" s="6"/>
      <c r="AP68" s="6"/>
      <c r="AQ68" s="6"/>
      <c r="AR68" s="6"/>
      <c r="AS68" s="6">
        <f>$D68</f>
        <v>16</v>
      </c>
      <c r="AT68" s="6"/>
      <c r="AU68" s="6"/>
    </row>
    <row r="69" spans="1:47" ht="15" customHeight="1" x14ac:dyDescent="0.3">
      <c r="A69" s="42">
        <v>318</v>
      </c>
      <c r="B69" s="42">
        <v>41</v>
      </c>
      <c r="C69" s="42">
        <v>4</v>
      </c>
      <c r="D69" s="42">
        <v>26</v>
      </c>
      <c r="E69">
        <v>1194</v>
      </c>
      <c r="F69" s="60">
        <v>3.5347222222222217E-2</v>
      </c>
      <c r="G69" s="41" t="s">
        <v>138</v>
      </c>
      <c r="H69" s="41" t="s">
        <v>139</v>
      </c>
      <c r="I69" s="42" t="s">
        <v>126</v>
      </c>
      <c r="J69" s="42" t="s">
        <v>31</v>
      </c>
      <c r="K69" s="42">
        <v>2</v>
      </c>
      <c r="L69" s="42" t="s">
        <v>33</v>
      </c>
      <c r="M69" s="6"/>
      <c r="N69" s="11"/>
      <c r="O69" s="11"/>
      <c r="P69" s="6">
        <f>$B69</f>
        <v>41</v>
      </c>
      <c r="Q69" s="6"/>
      <c r="R69" s="11"/>
      <c r="S69" s="6"/>
      <c r="U69" s="6"/>
      <c r="V69" s="6"/>
      <c r="W69" s="6"/>
      <c r="X69" s="6">
        <f>$D69</f>
        <v>26</v>
      </c>
      <c r="Y69" s="6"/>
      <c r="Z69" s="6"/>
      <c r="AA69" s="6"/>
      <c r="AC69" s="11"/>
      <c r="AD69" s="6"/>
      <c r="AE69" s="11"/>
      <c r="AF69" s="11"/>
      <c r="AG69" s="6"/>
      <c r="AH69" s="6"/>
      <c r="AI69" s="6"/>
      <c r="AJ69" s="11"/>
      <c r="AK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ht="15" customHeight="1" x14ac:dyDescent="0.3">
      <c r="A70" s="42">
        <v>319</v>
      </c>
      <c r="B70" s="42">
        <v>42</v>
      </c>
      <c r="C70" s="42">
        <v>11</v>
      </c>
      <c r="D70" s="42">
        <v>27</v>
      </c>
      <c r="E70">
        <v>1200</v>
      </c>
      <c r="F70" s="60">
        <v>3.5358796296296298E-2</v>
      </c>
      <c r="G70" s="41" t="s">
        <v>115</v>
      </c>
      <c r="H70" s="41" t="s">
        <v>116</v>
      </c>
      <c r="I70" s="42" t="s">
        <v>117</v>
      </c>
      <c r="J70" s="42" t="s">
        <v>31</v>
      </c>
      <c r="K70" s="42">
        <v>2</v>
      </c>
      <c r="L70" s="42" t="s">
        <v>33</v>
      </c>
      <c r="M70" s="6"/>
      <c r="N70" s="11"/>
      <c r="O70" s="6"/>
      <c r="P70" s="6">
        <f>$B70</f>
        <v>42</v>
      </c>
      <c r="Q70" s="6"/>
      <c r="R70" s="6"/>
      <c r="S70" s="11"/>
      <c r="U70" s="6"/>
      <c r="V70" s="6"/>
      <c r="W70" s="6"/>
      <c r="X70" s="6">
        <f>$D70</f>
        <v>27</v>
      </c>
      <c r="Y70" s="6"/>
      <c r="Z70" s="6"/>
      <c r="AA70" s="6"/>
      <c r="AC70" s="11"/>
      <c r="AD70" s="6"/>
      <c r="AE70" s="11"/>
      <c r="AF70" s="11"/>
      <c r="AG70" s="6"/>
      <c r="AH70" s="6"/>
      <c r="AI70" s="6"/>
      <c r="AJ70" s="6"/>
      <c r="AK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ht="15" customHeight="1" x14ac:dyDescent="0.3">
      <c r="A71" s="42">
        <v>320</v>
      </c>
      <c r="B71" s="42">
        <v>43</v>
      </c>
      <c r="C71" s="42">
        <v>5</v>
      </c>
      <c r="D71" s="42">
        <v>28</v>
      </c>
      <c r="E71">
        <v>908</v>
      </c>
      <c r="F71" s="60">
        <v>3.5381944444444445E-2</v>
      </c>
      <c r="G71" s="41" t="s">
        <v>140</v>
      </c>
      <c r="H71" s="41" t="s">
        <v>141</v>
      </c>
      <c r="I71" s="42" t="s">
        <v>126</v>
      </c>
      <c r="J71" s="42" t="s">
        <v>35</v>
      </c>
      <c r="K71" s="42">
        <v>2</v>
      </c>
      <c r="L71" s="42" t="s">
        <v>33</v>
      </c>
      <c r="M71" s="11"/>
      <c r="N71" s="6"/>
      <c r="O71" s="6"/>
      <c r="P71" s="6"/>
      <c r="Q71" s="6"/>
      <c r="R71" s="11"/>
      <c r="S71" s="6">
        <f>$B71</f>
        <v>43</v>
      </c>
      <c r="U71" s="6"/>
      <c r="V71" s="6"/>
      <c r="W71" s="6"/>
      <c r="X71" s="6"/>
      <c r="Y71" s="6"/>
      <c r="Z71" s="6"/>
      <c r="AA71" s="6">
        <f>$D71</f>
        <v>28</v>
      </c>
      <c r="AC71" s="11"/>
      <c r="AD71" s="6"/>
      <c r="AE71" s="6"/>
      <c r="AF71" s="6"/>
      <c r="AG71" s="6"/>
      <c r="AH71" s="6"/>
      <c r="AI71" s="6"/>
      <c r="AJ71" s="6"/>
      <c r="AK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ht="15" customHeight="1" x14ac:dyDescent="0.3">
      <c r="A72" s="42">
        <v>326</v>
      </c>
      <c r="B72" s="42">
        <v>44</v>
      </c>
      <c r="C72" s="42">
        <v>1</v>
      </c>
      <c r="D72" s="42">
        <v>29</v>
      </c>
      <c r="E72">
        <v>856</v>
      </c>
      <c r="F72" s="60">
        <v>3.5659722222222225E-2</v>
      </c>
      <c r="G72" s="41" t="s">
        <v>661</v>
      </c>
      <c r="H72" s="41" t="s">
        <v>662</v>
      </c>
      <c r="I72" s="42" t="s">
        <v>162</v>
      </c>
      <c r="J72" s="42" t="s">
        <v>35</v>
      </c>
      <c r="K72" s="42">
        <v>2</v>
      </c>
      <c r="L72" s="42" t="s">
        <v>33</v>
      </c>
      <c r="M72" s="6"/>
      <c r="N72" s="6"/>
      <c r="O72" s="6"/>
      <c r="P72" s="6"/>
      <c r="Q72" s="11"/>
      <c r="R72" s="6"/>
      <c r="S72" s="6">
        <f>$B72</f>
        <v>44</v>
      </c>
      <c r="U72" s="6"/>
      <c r="V72" s="6"/>
      <c r="W72" s="6"/>
      <c r="X72" s="6"/>
      <c r="Y72" s="6"/>
      <c r="Z72" s="6"/>
      <c r="AA72" s="6">
        <f>$D72</f>
        <v>29</v>
      </c>
      <c r="AC72" s="6"/>
      <c r="AD72" s="11"/>
      <c r="AE72" s="11"/>
      <c r="AF72" s="6"/>
      <c r="AG72" s="11"/>
      <c r="AH72" s="6"/>
      <c r="AI72" s="6"/>
      <c r="AJ72" s="11"/>
      <c r="AK72" s="11"/>
      <c r="AM72" s="6"/>
      <c r="AN72" s="6"/>
      <c r="AO72" s="6"/>
      <c r="AP72" s="6"/>
      <c r="AQ72" s="6"/>
      <c r="AR72" s="6"/>
      <c r="AS72" s="6"/>
      <c r="AT72" s="6"/>
      <c r="AU72" s="6"/>
    </row>
    <row r="73" spans="1:47" ht="15" customHeight="1" x14ac:dyDescent="0.3">
      <c r="A73" s="42">
        <v>327</v>
      </c>
      <c r="B73" s="42">
        <v>45</v>
      </c>
      <c r="C73" s="42">
        <v>13</v>
      </c>
      <c r="D73" s="42">
        <v>30</v>
      </c>
      <c r="E73">
        <v>971</v>
      </c>
      <c r="F73" s="60">
        <v>3.5682870370370365E-2</v>
      </c>
      <c r="G73" s="41" t="s">
        <v>113</v>
      </c>
      <c r="H73" s="41" t="s">
        <v>663</v>
      </c>
      <c r="I73" s="42" t="s">
        <v>114</v>
      </c>
      <c r="J73" s="42" t="s">
        <v>72</v>
      </c>
      <c r="K73" s="42">
        <v>2</v>
      </c>
      <c r="L73" s="42" t="s">
        <v>33</v>
      </c>
      <c r="M73" s="11"/>
      <c r="N73" s="11"/>
      <c r="O73" s="11"/>
      <c r="P73" s="6"/>
      <c r="Q73" s="6"/>
      <c r="R73" s="6">
        <f>$B73</f>
        <v>45</v>
      </c>
      <c r="S73" s="11"/>
      <c r="U73" s="6"/>
      <c r="V73" s="6"/>
      <c r="W73" s="6"/>
      <c r="X73" s="6"/>
      <c r="Y73" s="6"/>
      <c r="Z73" s="6">
        <f>$D73</f>
        <v>30</v>
      </c>
      <c r="AA73" s="6"/>
      <c r="AC73" s="6"/>
      <c r="AD73" s="6"/>
      <c r="AE73" s="6"/>
      <c r="AF73" s="6"/>
      <c r="AG73" s="11"/>
      <c r="AH73" s="6"/>
      <c r="AI73" s="6"/>
      <c r="AJ73" s="6"/>
      <c r="AK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ht="15" customHeight="1" x14ac:dyDescent="0.3">
      <c r="A74" s="42">
        <v>331</v>
      </c>
      <c r="B74" s="42">
        <v>46</v>
      </c>
      <c r="C74" s="42">
        <v>14</v>
      </c>
      <c r="D74" s="42">
        <v>31</v>
      </c>
      <c r="E74" s="69">
        <v>898</v>
      </c>
      <c r="F74" s="60">
        <v>3.5752314814814813E-2</v>
      </c>
      <c r="G74" s="67" t="s">
        <v>80</v>
      </c>
      <c r="H74" s="67" t="s">
        <v>230</v>
      </c>
      <c r="I74" s="68" t="s">
        <v>114</v>
      </c>
      <c r="J74" s="68" t="s">
        <v>35</v>
      </c>
      <c r="K74" s="68">
        <v>2</v>
      </c>
      <c r="L74" s="68" t="s">
        <v>33</v>
      </c>
      <c r="M74" s="6"/>
      <c r="N74" s="11"/>
      <c r="O74" s="11"/>
      <c r="P74" s="6"/>
      <c r="Q74" s="6"/>
      <c r="R74" s="11"/>
      <c r="S74" s="6">
        <f>$B74</f>
        <v>46</v>
      </c>
      <c r="U74" s="6"/>
      <c r="V74" s="6"/>
      <c r="W74" s="6"/>
      <c r="X74" s="6"/>
      <c r="Y74" s="6"/>
      <c r="Z74" s="6"/>
      <c r="AA74" s="6">
        <f>$D74</f>
        <v>31</v>
      </c>
      <c r="AC74" s="6"/>
      <c r="AD74" s="11"/>
      <c r="AE74" s="11"/>
      <c r="AF74" s="11"/>
      <c r="AG74" s="6"/>
      <c r="AH74" s="6"/>
      <c r="AI74" s="11"/>
      <c r="AJ74" s="6"/>
      <c r="AK74" s="6"/>
      <c r="AM74" s="6"/>
      <c r="AN74" s="6"/>
      <c r="AO74" s="6"/>
      <c r="AP74" s="6"/>
      <c r="AQ74" s="6"/>
      <c r="AR74" s="6"/>
      <c r="AS74" s="6"/>
      <c r="AT74" s="6"/>
      <c r="AU74" s="6"/>
    </row>
    <row r="75" spans="1:47" ht="15" customHeight="1" x14ac:dyDescent="0.3">
      <c r="A75" s="42">
        <v>332</v>
      </c>
      <c r="B75" s="42">
        <v>25</v>
      </c>
      <c r="E75">
        <v>1819</v>
      </c>
      <c r="F75" s="60">
        <v>3.5798611111111114E-2</v>
      </c>
      <c r="G75" s="41" t="s">
        <v>233</v>
      </c>
      <c r="H75" s="41" t="s">
        <v>234</v>
      </c>
      <c r="I75" s="42" t="s">
        <v>82</v>
      </c>
      <c r="J75" s="42" t="s">
        <v>18</v>
      </c>
      <c r="K75" s="42">
        <v>3</v>
      </c>
      <c r="L75" s="42" t="s">
        <v>33</v>
      </c>
      <c r="M75" s="11"/>
      <c r="N75" s="6"/>
      <c r="O75" s="6"/>
      <c r="P75" s="11"/>
      <c r="Q75" s="6"/>
      <c r="R75" s="11"/>
      <c r="S75" s="6"/>
      <c r="U75" s="6"/>
      <c r="V75" s="6"/>
      <c r="W75" s="6"/>
      <c r="X75" s="6"/>
      <c r="Y75" s="6"/>
      <c r="Z75" s="6"/>
      <c r="AA75" s="6"/>
      <c r="AC75" s="6"/>
      <c r="AD75" s="6">
        <f>$B75</f>
        <v>25</v>
      </c>
      <c r="AE75" s="6"/>
      <c r="AF75" s="6"/>
      <c r="AG75" s="11"/>
      <c r="AH75" s="6"/>
      <c r="AI75" s="6"/>
      <c r="AJ75" s="6"/>
      <c r="AK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ht="15" customHeight="1" x14ac:dyDescent="0.3">
      <c r="A76" s="42">
        <v>337</v>
      </c>
      <c r="B76" s="42">
        <v>26</v>
      </c>
      <c r="C76" s="42">
        <v>8</v>
      </c>
      <c r="D76" s="42">
        <v>17</v>
      </c>
      <c r="E76">
        <v>1882</v>
      </c>
      <c r="F76" s="60">
        <v>3.5995370370370372E-2</v>
      </c>
      <c r="G76" s="41" t="s">
        <v>664</v>
      </c>
      <c r="H76" s="41" t="s">
        <v>665</v>
      </c>
      <c r="I76" s="42" t="s">
        <v>117</v>
      </c>
      <c r="J76" s="42" t="s">
        <v>22</v>
      </c>
      <c r="K76" s="42">
        <v>3</v>
      </c>
      <c r="L76" s="42" t="s">
        <v>33</v>
      </c>
      <c r="M76" s="6"/>
      <c r="N76" s="11"/>
      <c r="O76" s="11"/>
      <c r="P76" s="11"/>
      <c r="Q76" s="6"/>
      <c r="R76" s="11"/>
      <c r="S76" s="6"/>
      <c r="U76" s="6"/>
      <c r="V76" s="6"/>
      <c r="W76" s="6"/>
      <c r="X76" s="6"/>
      <c r="Y76" s="6"/>
      <c r="Z76" s="6"/>
      <c r="AA76" s="6"/>
      <c r="AC76" s="6"/>
      <c r="AD76" s="11"/>
      <c r="AE76" s="11"/>
      <c r="AF76" s="11"/>
      <c r="AG76" s="6"/>
      <c r="AH76" s="6"/>
      <c r="AI76" s="6"/>
      <c r="AJ76" s="6"/>
      <c r="AK76" s="6">
        <f>$B76</f>
        <v>26</v>
      </c>
      <c r="AM76" s="6"/>
      <c r="AN76" s="6"/>
      <c r="AO76" s="6"/>
      <c r="AP76" s="6"/>
      <c r="AQ76" s="6"/>
      <c r="AR76" s="6"/>
      <c r="AS76" s="6"/>
      <c r="AT76" s="6"/>
      <c r="AU76" s="6">
        <f>$D76</f>
        <v>17</v>
      </c>
    </row>
    <row r="77" spans="1:47" ht="15" customHeight="1" x14ac:dyDescent="0.3">
      <c r="A77" s="42">
        <v>340</v>
      </c>
      <c r="B77" s="42">
        <v>47</v>
      </c>
      <c r="E77">
        <v>1341</v>
      </c>
      <c r="F77" s="60">
        <v>3.6076388888888887E-2</v>
      </c>
      <c r="G77" s="41" t="s">
        <v>666</v>
      </c>
      <c r="H77" s="41" t="s">
        <v>667</v>
      </c>
      <c r="I77" s="42" t="s">
        <v>82</v>
      </c>
      <c r="J77" s="42" t="s">
        <v>20</v>
      </c>
      <c r="K77" s="42">
        <v>2</v>
      </c>
      <c r="L77" s="42" t="s">
        <v>33</v>
      </c>
      <c r="M77" s="6">
        <f>$B77</f>
        <v>47</v>
      </c>
      <c r="N77" s="6"/>
      <c r="O77" s="11"/>
      <c r="P77" s="11"/>
      <c r="Q77" s="6"/>
      <c r="R77" s="11"/>
      <c r="S77" s="6"/>
      <c r="U77" s="6"/>
      <c r="V77" s="6"/>
      <c r="W77" s="6"/>
      <c r="X77" s="6"/>
      <c r="Y77" s="6"/>
      <c r="Z77" s="6"/>
      <c r="AA77" s="6"/>
      <c r="AC77" s="6"/>
      <c r="AD77" s="11"/>
      <c r="AE77" s="6"/>
      <c r="AF77" s="6"/>
      <c r="AG77" s="6"/>
      <c r="AH77" s="6"/>
      <c r="AI77" s="6"/>
      <c r="AJ77" s="6"/>
      <c r="AK77" s="6"/>
      <c r="AM77" s="6"/>
      <c r="AN77" s="6"/>
      <c r="AO77" s="6"/>
      <c r="AP77" s="6"/>
      <c r="AQ77" s="6"/>
      <c r="AR77" s="6"/>
      <c r="AS77" s="6"/>
      <c r="AT77" s="6"/>
      <c r="AU77" s="6"/>
    </row>
    <row r="78" spans="1:47" ht="15" customHeight="1" x14ac:dyDescent="0.3">
      <c r="A78" s="42">
        <v>341</v>
      </c>
      <c r="B78" s="42">
        <v>48</v>
      </c>
      <c r="E78" s="69">
        <v>1488</v>
      </c>
      <c r="F78" s="60">
        <v>3.6087962962962968E-2</v>
      </c>
      <c r="G78" s="67" t="s">
        <v>93</v>
      </c>
      <c r="H78" s="67" t="s">
        <v>94</v>
      </c>
      <c r="I78" s="68" t="s">
        <v>82</v>
      </c>
      <c r="J78" s="68" t="s">
        <v>27</v>
      </c>
      <c r="K78" s="68">
        <v>2</v>
      </c>
      <c r="L78" s="68" t="s">
        <v>33</v>
      </c>
      <c r="M78" s="11"/>
      <c r="N78" s="6"/>
      <c r="O78" s="6"/>
      <c r="P78" s="6"/>
      <c r="Q78" s="6">
        <f>$B78</f>
        <v>48</v>
      </c>
      <c r="R78" s="6"/>
      <c r="S78" s="6"/>
      <c r="U78" s="6"/>
      <c r="V78" s="6"/>
      <c r="W78" s="6"/>
      <c r="X78" s="6"/>
      <c r="Y78" s="6"/>
      <c r="Z78" s="6"/>
      <c r="AA78" s="6"/>
      <c r="AC78" s="6"/>
      <c r="AD78" s="6"/>
      <c r="AE78" s="11"/>
      <c r="AF78" s="6"/>
      <c r="AG78" s="11"/>
      <c r="AH78" s="11"/>
      <c r="AI78" s="6"/>
      <c r="AJ78" s="6"/>
      <c r="AK78" s="11"/>
      <c r="AM78" s="6"/>
      <c r="AN78" s="6"/>
      <c r="AO78" s="6"/>
      <c r="AP78" s="6"/>
      <c r="AQ78" s="6"/>
      <c r="AR78" s="6"/>
      <c r="AS78" s="6"/>
      <c r="AT78" s="6"/>
      <c r="AU78" s="6"/>
    </row>
    <row r="79" spans="1:47" ht="15" customHeight="1" x14ac:dyDescent="0.3">
      <c r="A79" s="42">
        <v>342</v>
      </c>
      <c r="B79" s="42">
        <v>27</v>
      </c>
      <c r="C79" s="42">
        <v>9</v>
      </c>
      <c r="D79" s="42">
        <v>18</v>
      </c>
      <c r="E79">
        <v>2029</v>
      </c>
      <c r="F79" s="60">
        <v>3.6099537037037041E-2</v>
      </c>
      <c r="G79" s="41" t="s">
        <v>668</v>
      </c>
      <c r="H79" s="41" t="s">
        <v>669</v>
      </c>
      <c r="I79" s="42" t="s">
        <v>117</v>
      </c>
      <c r="J79" s="42" t="s">
        <v>23</v>
      </c>
      <c r="K79" s="42">
        <v>3</v>
      </c>
      <c r="L79" s="42" t="s">
        <v>33</v>
      </c>
      <c r="M79" s="6"/>
      <c r="N79" s="11"/>
      <c r="O79" s="11"/>
      <c r="P79" s="11"/>
      <c r="Q79" s="11"/>
      <c r="R79" s="6"/>
      <c r="S79" s="6"/>
      <c r="U79" s="6"/>
      <c r="V79" s="6"/>
      <c r="W79" s="6"/>
      <c r="X79" s="6"/>
      <c r="Y79" s="6"/>
      <c r="Z79" s="6"/>
      <c r="AA79" s="6"/>
      <c r="AC79" s="6"/>
      <c r="AD79" s="11"/>
      <c r="AE79" s="6"/>
      <c r="AF79" s="11"/>
      <c r="AG79" s="6"/>
      <c r="AH79" s="6"/>
      <c r="AI79" s="6">
        <f>$B79</f>
        <v>27</v>
      </c>
      <c r="AJ79" s="6"/>
      <c r="AK79" s="11"/>
      <c r="AM79" s="6"/>
      <c r="AN79" s="6"/>
      <c r="AO79" s="6"/>
      <c r="AP79" s="6"/>
      <c r="AQ79" s="6"/>
      <c r="AR79" s="6"/>
      <c r="AS79" s="6">
        <f>$D79</f>
        <v>18</v>
      </c>
      <c r="AT79" s="6"/>
      <c r="AU79" s="6"/>
    </row>
    <row r="80" spans="1:47" ht="15" customHeight="1" x14ac:dyDescent="0.3">
      <c r="A80" s="42">
        <v>343</v>
      </c>
      <c r="B80" s="42">
        <v>28</v>
      </c>
      <c r="C80" s="42">
        <v>10</v>
      </c>
      <c r="D80" s="42">
        <v>19</v>
      </c>
      <c r="E80">
        <v>2031</v>
      </c>
      <c r="F80" s="60">
        <v>3.6157407407407402E-2</v>
      </c>
      <c r="G80" s="41" t="s">
        <v>272</v>
      </c>
      <c r="H80" s="41" t="s">
        <v>273</v>
      </c>
      <c r="I80" s="42" t="s">
        <v>117</v>
      </c>
      <c r="J80" s="42" t="s">
        <v>23</v>
      </c>
      <c r="K80" s="42">
        <v>3</v>
      </c>
      <c r="L80" s="42" t="s">
        <v>33</v>
      </c>
      <c r="M80" s="11"/>
      <c r="N80" s="11"/>
      <c r="O80" s="11"/>
      <c r="P80" s="6"/>
      <c r="Q80" s="6"/>
      <c r="R80" s="11"/>
      <c r="S80" s="6"/>
      <c r="U80" s="6"/>
      <c r="V80" s="6"/>
      <c r="W80" s="6"/>
      <c r="X80" s="6"/>
      <c r="Y80" s="6"/>
      <c r="Z80" s="6"/>
      <c r="AA80" s="6"/>
      <c r="AC80" s="6"/>
      <c r="AD80" s="6"/>
      <c r="AE80" s="6"/>
      <c r="AF80" s="6"/>
      <c r="AG80" s="11"/>
      <c r="AH80" s="6"/>
      <c r="AI80" s="6">
        <f>$B80</f>
        <v>28</v>
      </c>
      <c r="AJ80" s="6"/>
      <c r="AK80" s="6"/>
      <c r="AM80" s="6"/>
      <c r="AN80" s="6"/>
      <c r="AO80" s="6"/>
      <c r="AP80" s="6"/>
      <c r="AQ80" s="6"/>
      <c r="AR80" s="6"/>
      <c r="AS80" s="6">
        <f>$D80</f>
        <v>19</v>
      </c>
      <c r="AT80" s="6"/>
      <c r="AU80" s="6"/>
    </row>
    <row r="81" spans="1:47" ht="15" customHeight="1" x14ac:dyDescent="0.3">
      <c r="A81" s="42">
        <v>345</v>
      </c>
      <c r="B81" s="42">
        <v>29</v>
      </c>
      <c r="E81" s="70">
        <v>2030</v>
      </c>
      <c r="F81" s="60">
        <v>3.6388888888888887E-2</v>
      </c>
      <c r="G81" s="67" t="s">
        <v>98</v>
      </c>
      <c r="H81" s="67" t="s">
        <v>180</v>
      </c>
      <c r="I81" s="68" t="s">
        <v>82</v>
      </c>
      <c r="J81" s="68" t="s">
        <v>23</v>
      </c>
      <c r="K81" s="68">
        <v>3</v>
      </c>
      <c r="L81" s="68" t="s">
        <v>33</v>
      </c>
      <c r="M81" s="6"/>
      <c r="N81" s="6"/>
      <c r="O81" s="6"/>
      <c r="P81" s="6"/>
      <c r="Q81" s="6"/>
      <c r="R81" s="6"/>
      <c r="S81" s="11"/>
      <c r="U81" s="6"/>
      <c r="V81" s="6"/>
      <c r="W81" s="6"/>
      <c r="X81" s="6"/>
      <c r="Y81" s="6"/>
      <c r="Z81" s="6"/>
      <c r="AA81" s="6"/>
      <c r="AC81" s="6"/>
      <c r="AD81" s="6"/>
      <c r="AE81" s="11"/>
      <c r="AF81" s="11"/>
      <c r="AG81" s="11"/>
      <c r="AH81" s="6"/>
      <c r="AI81" s="6">
        <f>$B81</f>
        <v>29</v>
      </c>
      <c r="AJ81" s="6"/>
      <c r="AK81" s="11"/>
      <c r="AM81" s="6"/>
      <c r="AN81" s="6"/>
      <c r="AO81" s="6"/>
      <c r="AP81" s="6"/>
      <c r="AQ81" s="6"/>
      <c r="AR81" s="6"/>
      <c r="AS81" s="6"/>
      <c r="AT81" s="6"/>
      <c r="AU81" s="6"/>
    </row>
    <row r="82" spans="1:47" ht="15" customHeight="1" x14ac:dyDescent="0.3">
      <c r="A82" s="42">
        <v>346</v>
      </c>
      <c r="B82" s="42">
        <v>30</v>
      </c>
      <c r="C82" s="42">
        <v>1</v>
      </c>
      <c r="D82" s="42">
        <v>20</v>
      </c>
      <c r="E82">
        <v>1722</v>
      </c>
      <c r="F82" s="60">
        <v>3.6435185185185182E-2</v>
      </c>
      <c r="G82" s="41" t="s">
        <v>274</v>
      </c>
      <c r="H82" s="41" t="s">
        <v>275</v>
      </c>
      <c r="I82" s="42" t="s">
        <v>162</v>
      </c>
      <c r="J82" s="42" t="s">
        <v>25</v>
      </c>
      <c r="K82" s="42">
        <v>3</v>
      </c>
      <c r="L82" s="42" t="s">
        <v>33</v>
      </c>
      <c r="M82" s="6"/>
      <c r="N82" s="11"/>
      <c r="O82" s="6"/>
      <c r="P82" s="11"/>
      <c r="Q82" s="11"/>
      <c r="R82" s="6"/>
      <c r="S82" s="6"/>
      <c r="U82" s="6"/>
      <c r="V82" s="6"/>
      <c r="W82" s="6"/>
      <c r="X82" s="6"/>
      <c r="Y82" s="6"/>
      <c r="Z82" s="6"/>
      <c r="AA82" s="6"/>
      <c r="AC82" s="6"/>
      <c r="AD82" s="11"/>
      <c r="AE82" s="11"/>
      <c r="AF82" s="11"/>
      <c r="AG82" s="6"/>
      <c r="AH82" s="6"/>
      <c r="AI82" s="11"/>
      <c r="AJ82" s="6">
        <f>$B82</f>
        <v>30</v>
      </c>
      <c r="AK82" s="6"/>
      <c r="AM82" s="6"/>
      <c r="AN82" s="6"/>
      <c r="AO82" s="6"/>
      <c r="AP82" s="6"/>
      <c r="AQ82" s="6"/>
      <c r="AR82" s="6"/>
      <c r="AS82" s="6"/>
      <c r="AT82" s="6">
        <f>$D82</f>
        <v>20</v>
      </c>
      <c r="AU82" s="6"/>
    </row>
    <row r="83" spans="1:47" ht="15" customHeight="1" x14ac:dyDescent="0.3">
      <c r="A83" s="42">
        <v>350</v>
      </c>
      <c r="B83" s="42">
        <v>31</v>
      </c>
      <c r="E83">
        <v>1913</v>
      </c>
      <c r="F83" s="60">
        <v>3.6550925925925924E-2</v>
      </c>
      <c r="G83" s="41" t="s">
        <v>231</v>
      </c>
      <c r="H83" s="41" t="s">
        <v>232</v>
      </c>
      <c r="I83" s="42" t="s">
        <v>82</v>
      </c>
      <c r="J83" s="42" t="s">
        <v>36</v>
      </c>
      <c r="K83" s="42">
        <v>3</v>
      </c>
      <c r="L83" s="42" t="s">
        <v>33</v>
      </c>
      <c r="M83" s="6"/>
      <c r="N83" s="6"/>
      <c r="O83" s="6"/>
      <c r="P83" s="6"/>
      <c r="Q83" s="6"/>
      <c r="R83" s="11"/>
      <c r="S83" s="11"/>
      <c r="U83" s="6"/>
      <c r="V83" s="6"/>
      <c r="W83" s="6"/>
      <c r="X83" s="6"/>
      <c r="Y83" s="6"/>
      <c r="Z83" s="6"/>
      <c r="AA83" s="6"/>
      <c r="AC83" s="11"/>
      <c r="AD83" s="6"/>
      <c r="AE83" s="6">
        <f>$B83</f>
        <v>31</v>
      </c>
      <c r="AF83" s="6"/>
      <c r="AG83" s="6"/>
      <c r="AH83" s="6"/>
      <c r="AI83" s="6"/>
      <c r="AJ83" s="11"/>
      <c r="AK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ht="15" customHeight="1" x14ac:dyDescent="0.3">
      <c r="A84" s="42">
        <v>352</v>
      </c>
      <c r="B84" s="42">
        <v>49</v>
      </c>
      <c r="C84" s="42">
        <v>12</v>
      </c>
      <c r="D84" s="42">
        <v>32</v>
      </c>
      <c r="E84" s="69">
        <v>1436</v>
      </c>
      <c r="F84" s="60">
        <v>3.6574074074074078E-2</v>
      </c>
      <c r="G84" s="67" t="s">
        <v>140</v>
      </c>
      <c r="H84" s="67" t="s">
        <v>149</v>
      </c>
      <c r="I84" s="68" t="s">
        <v>117</v>
      </c>
      <c r="J84" s="68" t="s">
        <v>32</v>
      </c>
      <c r="K84" s="68">
        <v>2</v>
      </c>
      <c r="L84" s="68" t="s">
        <v>33</v>
      </c>
      <c r="M84" s="6"/>
      <c r="N84" s="6"/>
      <c r="O84" s="6">
        <f>$B84</f>
        <v>49</v>
      </c>
      <c r="P84" s="11"/>
      <c r="Q84" s="6"/>
      <c r="R84" s="6"/>
      <c r="S84" s="6"/>
      <c r="U84" s="6"/>
      <c r="V84" s="6"/>
      <c r="W84" s="6">
        <f>$D84</f>
        <v>32</v>
      </c>
      <c r="X84" s="6"/>
      <c r="Y84" s="6"/>
      <c r="Z84" s="6"/>
      <c r="AA84" s="6"/>
      <c r="AC84" s="6"/>
      <c r="AD84" s="6"/>
      <c r="AE84" s="6"/>
      <c r="AF84" s="6"/>
      <c r="AG84" s="6"/>
      <c r="AH84" s="6"/>
      <c r="AI84" s="6"/>
      <c r="AJ84" s="6"/>
      <c r="AK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ht="15" customHeight="1" x14ac:dyDescent="0.3">
      <c r="A85" s="42">
        <v>355</v>
      </c>
      <c r="B85" s="42">
        <v>32</v>
      </c>
      <c r="E85">
        <v>1855</v>
      </c>
      <c r="F85" s="60">
        <v>3.6620370370370373E-2</v>
      </c>
      <c r="G85" s="41" t="s">
        <v>254</v>
      </c>
      <c r="H85" s="41" t="s">
        <v>670</v>
      </c>
      <c r="I85" s="42" t="s">
        <v>82</v>
      </c>
      <c r="J85" s="42" t="s">
        <v>22</v>
      </c>
      <c r="K85" s="42">
        <v>3</v>
      </c>
      <c r="L85" s="42" t="s">
        <v>33</v>
      </c>
      <c r="M85" s="6"/>
      <c r="N85" s="11"/>
      <c r="O85" s="11"/>
      <c r="P85" s="11"/>
      <c r="Q85" s="6"/>
      <c r="R85" s="11"/>
      <c r="S85" s="6"/>
      <c r="U85" s="6"/>
      <c r="V85" s="6"/>
      <c r="W85" s="6"/>
      <c r="X85" s="6"/>
      <c r="Y85" s="6"/>
      <c r="Z85" s="6"/>
      <c r="AA85" s="6"/>
      <c r="AC85" s="6"/>
      <c r="AD85" s="11"/>
      <c r="AE85" s="11"/>
      <c r="AF85" s="11"/>
      <c r="AG85" s="6"/>
      <c r="AH85" s="6"/>
      <c r="AI85" s="6"/>
      <c r="AJ85" s="6"/>
      <c r="AK85" s="6">
        <f>$B85</f>
        <v>32</v>
      </c>
      <c r="AM85" s="6"/>
      <c r="AN85" s="6"/>
      <c r="AO85" s="6"/>
      <c r="AP85" s="6"/>
      <c r="AQ85" s="6"/>
      <c r="AR85" s="6"/>
      <c r="AS85" s="6"/>
      <c r="AT85" s="6"/>
      <c r="AU85" s="6"/>
    </row>
    <row r="86" spans="1:47" ht="15" customHeight="1" x14ac:dyDescent="0.3">
      <c r="A86" s="42">
        <v>359</v>
      </c>
      <c r="B86" s="42">
        <v>33</v>
      </c>
      <c r="C86" s="42">
        <v>11</v>
      </c>
      <c r="D86" s="42">
        <v>21</v>
      </c>
      <c r="E86">
        <v>1564</v>
      </c>
      <c r="F86" s="60">
        <v>3.6666666666666667E-2</v>
      </c>
      <c r="G86" s="41" t="s">
        <v>279</v>
      </c>
      <c r="H86" s="41" t="s">
        <v>280</v>
      </c>
      <c r="I86" s="42" t="s">
        <v>117</v>
      </c>
      <c r="J86" s="42" t="s">
        <v>30</v>
      </c>
      <c r="K86" s="42">
        <v>3</v>
      </c>
      <c r="L86" s="42" t="s">
        <v>33</v>
      </c>
      <c r="M86" s="6"/>
      <c r="N86" s="6"/>
      <c r="O86" s="11"/>
      <c r="P86" s="11"/>
      <c r="Q86" s="6"/>
      <c r="R86" s="6"/>
      <c r="S86" s="6"/>
      <c r="U86" s="6"/>
      <c r="V86" s="6"/>
      <c r="W86" s="6"/>
      <c r="X86" s="6"/>
      <c r="Y86" s="6"/>
      <c r="Z86" s="6"/>
      <c r="AA86" s="6"/>
      <c r="AC86" s="6">
        <f>$B86</f>
        <v>33</v>
      </c>
      <c r="AD86" s="11"/>
      <c r="AE86" s="11"/>
      <c r="AF86" s="11"/>
      <c r="AG86" s="6"/>
      <c r="AH86" s="6"/>
      <c r="AI86" s="11"/>
      <c r="AJ86" s="6"/>
      <c r="AK86" s="11"/>
      <c r="AM86" s="6">
        <f>$D86</f>
        <v>21</v>
      </c>
      <c r="AN86" s="6"/>
      <c r="AO86" s="6"/>
      <c r="AP86" s="6"/>
      <c r="AQ86" s="6"/>
      <c r="AR86" s="6"/>
      <c r="AS86" s="6"/>
      <c r="AT86" s="6"/>
      <c r="AU86" s="6"/>
    </row>
    <row r="87" spans="1:47" ht="15" customHeight="1" x14ac:dyDescent="0.3">
      <c r="A87" s="42">
        <v>360</v>
      </c>
      <c r="B87" s="42">
        <v>50</v>
      </c>
      <c r="C87" s="1">
        <v>1</v>
      </c>
      <c r="E87">
        <v>1344</v>
      </c>
      <c r="F87" s="60">
        <v>3.667824074074074E-2</v>
      </c>
      <c r="G87" s="41" t="s">
        <v>653</v>
      </c>
      <c r="H87" s="41" t="s">
        <v>667</v>
      </c>
      <c r="I87" s="42" t="s">
        <v>248</v>
      </c>
      <c r="J87" s="42" t="s">
        <v>20</v>
      </c>
      <c r="K87" s="42">
        <v>2</v>
      </c>
      <c r="L87" s="42" t="s">
        <v>33</v>
      </c>
      <c r="M87" s="6">
        <f>$B87</f>
        <v>50</v>
      </c>
      <c r="N87" s="11"/>
      <c r="O87" s="11"/>
      <c r="P87" s="11"/>
      <c r="Q87" s="6"/>
      <c r="R87" s="11"/>
      <c r="S87" s="6"/>
      <c r="U87" s="6"/>
      <c r="V87" s="6"/>
      <c r="W87" s="6"/>
      <c r="X87" s="6"/>
      <c r="Y87" s="6"/>
      <c r="Z87" s="6"/>
      <c r="AA87" s="6"/>
      <c r="AC87" s="6"/>
      <c r="AD87" s="11"/>
      <c r="AE87" s="11"/>
      <c r="AF87" s="11"/>
      <c r="AG87" s="6"/>
      <c r="AH87" s="6"/>
      <c r="AI87" s="6"/>
      <c r="AJ87" s="11"/>
      <c r="AK87" s="6"/>
      <c r="AM87" s="6"/>
      <c r="AN87" s="6"/>
      <c r="AO87" s="6"/>
      <c r="AP87" s="6"/>
      <c r="AQ87" s="6"/>
      <c r="AR87" s="6"/>
      <c r="AS87" s="6"/>
      <c r="AT87" s="6"/>
      <c r="AU87" s="6"/>
    </row>
    <row r="88" spans="1:47" ht="15" customHeight="1" x14ac:dyDescent="0.3">
      <c r="A88" s="42">
        <v>362</v>
      </c>
      <c r="B88" s="42">
        <v>34</v>
      </c>
      <c r="C88" s="42">
        <v>12</v>
      </c>
      <c r="D88" s="42">
        <v>22</v>
      </c>
      <c r="E88" s="69">
        <v>1550</v>
      </c>
      <c r="F88" s="60">
        <v>3.6724537037037035E-2</v>
      </c>
      <c r="G88" s="67" t="s">
        <v>276</v>
      </c>
      <c r="H88" s="67" t="s">
        <v>277</v>
      </c>
      <c r="I88" s="68" t="s">
        <v>117</v>
      </c>
      <c r="J88" s="68" t="s">
        <v>30</v>
      </c>
      <c r="K88" s="68">
        <v>3</v>
      </c>
      <c r="L88" s="68" t="s">
        <v>33</v>
      </c>
      <c r="M88" s="6"/>
      <c r="N88" s="6"/>
      <c r="O88" s="6"/>
      <c r="P88" s="11"/>
      <c r="Q88" s="6"/>
      <c r="R88" s="6"/>
      <c r="S88" s="6"/>
      <c r="U88" s="6"/>
      <c r="V88" s="6"/>
      <c r="W88" s="6"/>
      <c r="X88" s="6"/>
      <c r="Y88" s="6"/>
      <c r="Z88" s="6"/>
      <c r="AA88" s="6"/>
      <c r="AC88" s="6">
        <f>$B88</f>
        <v>34</v>
      </c>
      <c r="AD88" s="6"/>
      <c r="AE88" s="6"/>
      <c r="AF88" s="6"/>
      <c r="AG88" s="6"/>
      <c r="AH88" s="6"/>
      <c r="AI88" s="11"/>
      <c r="AJ88" s="6"/>
      <c r="AK88" s="11"/>
      <c r="AM88" s="6">
        <f>$D88</f>
        <v>22</v>
      </c>
      <c r="AN88" s="6"/>
      <c r="AO88" s="6"/>
      <c r="AP88" s="6"/>
      <c r="AQ88" s="6"/>
      <c r="AR88" s="6"/>
      <c r="AS88" s="6"/>
      <c r="AT88" s="6"/>
      <c r="AU88" s="6"/>
    </row>
    <row r="89" spans="1:47" ht="15" customHeight="1" x14ac:dyDescent="0.3">
      <c r="A89" s="42">
        <v>363</v>
      </c>
      <c r="B89" s="42">
        <v>35</v>
      </c>
      <c r="C89" s="42">
        <v>2</v>
      </c>
      <c r="D89" s="42">
        <v>23</v>
      </c>
      <c r="E89">
        <v>1765</v>
      </c>
      <c r="F89" s="60">
        <v>3.6736111111111108E-2</v>
      </c>
      <c r="G89" s="41" t="s">
        <v>296</v>
      </c>
      <c r="H89" s="41" t="s">
        <v>297</v>
      </c>
      <c r="I89" s="42" t="s">
        <v>162</v>
      </c>
      <c r="J89" s="42" t="s">
        <v>21</v>
      </c>
      <c r="K89" s="42">
        <v>3</v>
      </c>
      <c r="L89" s="42" t="s">
        <v>33</v>
      </c>
      <c r="M89" s="11"/>
      <c r="N89" s="6"/>
      <c r="O89" s="11"/>
      <c r="P89" s="6"/>
      <c r="Q89" s="11"/>
      <c r="R89" s="6"/>
      <c r="S89" s="6"/>
      <c r="U89" s="6"/>
      <c r="V89" s="6"/>
      <c r="W89" s="6"/>
      <c r="X89" s="6"/>
      <c r="Y89" s="6"/>
      <c r="Z89" s="6"/>
      <c r="AA89" s="6"/>
      <c r="AC89" s="6"/>
      <c r="AD89" s="11"/>
      <c r="AE89" s="6"/>
      <c r="AF89" s="6">
        <f>$B89</f>
        <v>35</v>
      </c>
      <c r="AG89" s="6"/>
      <c r="AH89" s="6"/>
      <c r="AI89" s="6"/>
      <c r="AJ89" s="6"/>
      <c r="AK89" s="6"/>
      <c r="AM89" s="6"/>
      <c r="AN89" s="6"/>
      <c r="AO89" s="6"/>
      <c r="AP89" s="6">
        <f>$D89</f>
        <v>23</v>
      </c>
      <c r="AQ89" s="6"/>
      <c r="AR89" s="6"/>
      <c r="AS89" s="6"/>
      <c r="AT89" s="6"/>
      <c r="AU89" s="6"/>
    </row>
    <row r="90" spans="1:47" ht="15" customHeight="1" x14ac:dyDescent="0.3">
      <c r="A90" s="42">
        <v>369</v>
      </c>
      <c r="B90" s="42">
        <v>51</v>
      </c>
      <c r="C90" s="42">
        <v>6</v>
      </c>
      <c r="D90" s="42">
        <v>33</v>
      </c>
      <c r="E90">
        <v>1128</v>
      </c>
      <c r="F90" s="60">
        <v>3.6898148148148152E-2</v>
      </c>
      <c r="G90" s="41" t="s">
        <v>160</v>
      </c>
      <c r="H90" s="41" t="s">
        <v>161</v>
      </c>
      <c r="I90" s="42" t="s">
        <v>126</v>
      </c>
      <c r="J90" s="42" t="s">
        <v>71</v>
      </c>
      <c r="K90" s="42">
        <v>2</v>
      </c>
      <c r="L90" s="42" t="s">
        <v>33</v>
      </c>
      <c r="M90" s="6"/>
      <c r="N90" s="6">
        <f>$B90</f>
        <v>51</v>
      </c>
      <c r="O90" s="6"/>
      <c r="P90" s="11"/>
      <c r="Q90" s="6"/>
      <c r="R90" s="11"/>
      <c r="S90" s="6"/>
      <c r="U90" s="6"/>
      <c r="V90" s="6">
        <f>$D90</f>
        <v>33</v>
      </c>
      <c r="W90" s="6"/>
      <c r="X90" s="6"/>
      <c r="Y90" s="6"/>
      <c r="Z90" s="6"/>
      <c r="AA90" s="6"/>
      <c r="AC90" s="6"/>
      <c r="AD90" s="11"/>
      <c r="AE90" s="6"/>
      <c r="AF90" s="11"/>
      <c r="AG90" s="6"/>
      <c r="AH90" s="6"/>
      <c r="AI90" s="11"/>
      <c r="AJ90" s="6"/>
      <c r="AK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ht="15" customHeight="1" x14ac:dyDescent="0.3">
      <c r="A91" s="42">
        <v>371</v>
      </c>
      <c r="B91" s="42">
        <v>52</v>
      </c>
      <c r="E91">
        <v>1190</v>
      </c>
      <c r="F91" s="60">
        <v>3.7013888888888888E-2</v>
      </c>
      <c r="G91" s="41" t="s">
        <v>292</v>
      </c>
      <c r="H91" s="41" t="s">
        <v>671</v>
      </c>
      <c r="I91" s="42" t="s">
        <v>82</v>
      </c>
      <c r="J91" s="42" t="s">
        <v>31</v>
      </c>
      <c r="K91" s="42">
        <v>2</v>
      </c>
      <c r="L91" s="42" t="s">
        <v>33</v>
      </c>
      <c r="M91" s="6"/>
      <c r="N91" s="11"/>
      <c r="O91" s="6"/>
      <c r="P91" s="6">
        <f>$B91</f>
        <v>52</v>
      </c>
      <c r="Q91" s="6"/>
      <c r="R91" s="11"/>
      <c r="S91" s="6"/>
      <c r="U91" s="6"/>
      <c r="V91" s="6"/>
      <c r="W91" s="6"/>
      <c r="X91" s="6"/>
      <c r="Y91" s="6"/>
      <c r="Z91" s="6"/>
      <c r="AA91" s="6"/>
      <c r="AC91" s="6"/>
      <c r="AD91" s="11"/>
      <c r="AE91" s="11"/>
      <c r="AF91" s="11"/>
      <c r="AG91" s="6"/>
      <c r="AH91" s="6"/>
      <c r="AI91" s="11"/>
      <c r="AJ91" s="6"/>
      <c r="AK91" s="6"/>
      <c r="AM91" s="6"/>
      <c r="AN91" s="6"/>
      <c r="AO91" s="6"/>
      <c r="AP91" s="6"/>
      <c r="AQ91" s="6"/>
      <c r="AR91" s="6"/>
      <c r="AS91" s="6"/>
      <c r="AT91" s="6"/>
      <c r="AU91" s="6"/>
    </row>
    <row r="92" spans="1:47" ht="15" customHeight="1" x14ac:dyDescent="0.3">
      <c r="A92" s="42">
        <v>373</v>
      </c>
      <c r="B92" s="42">
        <v>53</v>
      </c>
      <c r="C92" s="42">
        <v>13</v>
      </c>
      <c r="D92" s="42">
        <v>34</v>
      </c>
      <c r="E92">
        <v>1141</v>
      </c>
      <c r="F92" s="60">
        <v>3.709490740740741E-2</v>
      </c>
      <c r="G92" s="41" t="s">
        <v>151</v>
      </c>
      <c r="H92" s="41" t="s">
        <v>152</v>
      </c>
      <c r="I92" s="42" t="s">
        <v>117</v>
      </c>
      <c r="J92" s="42" t="s">
        <v>71</v>
      </c>
      <c r="K92" s="42">
        <v>2</v>
      </c>
      <c r="L92" s="42" t="s">
        <v>33</v>
      </c>
      <c r="M92" s="6"/>
      <c r="N92" s="6">
        <f>$B92</f>
        <v>53</v>
      </c>
      <c r="O92" s="11"/>
      <c r="P92" s="11"/>
      <c r="Q92" s="6"/>
      <c r="R92" s="11"/>
      <c r="S92" s="11"/>
      <c r="U92" s="6"/>
      <c r="V92" s="6">
        <f>$D92</f>
        <v>34</v>
      </c>
      <c r="W92" s="6"/>
      <c r="X92" s="6"/>
      <c r="Y92" s="6"/>
      <c r="Z92" s="6"/>
      <c r="AA92" s="6"/>
      <c r="AC92" s="6"/>
      <c r="AD92" s="6"/>
      <c r="AE92" s="11"/>
      <c r="AF92" s="11"/>
      <c r="AG92" s="6"/>
      <c r="AH92" s="6"/>
      <c r="AI92" s="11"/>
      <c r="AJ92" s="6"/>
      <c r="AK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ht="15" customHeight="1" x14ac:dyDescent="0.3">
      <c r="A93" s="42">
        <v>374</v>
      </c>
      <c r="B93" s="42">
        <v>36</v>
      </c>
      <c r="C93" s="42">
        <v>13</v>
      </c>
      <c r="D93" s="42">
        <v>24</v>
      </c>
      <c r="E93">
        <v>1983</v>
      </c>
      <c r="F93" s="60">
        <v>3.7118055555555557E-2</v>
      </c>
      <c r="G93" s="41" t="s">
        <v>672</v>
      </c>
      <c r="H93" s="41" t="s">
        <v>673</v>
      </c>
      <c r="I93" s="42" t="s">
        <v>117</v>
      </c>
      <c r="J93" s="42" t="s">
        <v>23</v>
      </c>
      <c r="K93" s="42">
        <v>3</v>
      </c>
      <c r="L93" s="42" t="s">
        <v>33</v>
      </c>
      <c r="M93" s="6"/>
      <c r="N93" s="11"/>
      <c r="O93" s="11"/>
      <c r="P93" s="6"/>
      <c r="Q93" s="11"/>
      <c r="R93" s="6"/>
      <c r="S93" s="6"/>
      <c r="U93" s="6"/>
      <c r="V93" s="6"/>
      <c r="W93" s="6"/>
      <c r="X93" s="6"/>
      <c r="Y93" s="6"/>
      <c r="Z93" s="6"/>
      <c r="AA93" s="6"/>
      <c r="AC93" s="6"/>
      <c r="AD93" s="6"/>
      <c r="AE93" s="6"/>
      <c r="AF93" s="6"/>
      <c r="AG93" s="6"/>
      <c r="AH93" s="6"/>
      <c r="AI93" s="6">
        <f>$B93</f>
        <v>36</v>
      </c>
      <c r="AJ93" s="11"/>
      <c r="AK93" s="6"/>
      <c r="AM93" s="6"/>
      <c r="AN93" s="6"/>
      <c r="AO93" s="6"/>
      <c r="AP93" s="6"/>
      <c r="AQ93" s="6"/>
      <c r="AR93" s="6"/>
      <c r="AS93" s="6">
        <f>$D93</f>
        <v>24</v>
      </c>
      <c r="AT93" s="6"/>
      <c r="AU93" s="6"/>
    </row>
    <row r="94" spans="1:47" ht="15" customHeight="1" x14ac:dyDescent="0.3">
      <c r="A94" s="42">
        <v>376</v>
      </c>
      <c r="B94" s="42">
        <v>54</v>
      </c>
      <c r="E94">
        <v>1332</v>
      </c>
      <c r="F94" s="60">
        <v>3.7164351851851851E-2</v>
      </c>
      <c r="G94" s="41" t="s">
        <v>239</v>
      </c>
      <c r="H94" s="41" t="s">
        <v>674</v>
      </c>
      <c r="I94" s="42" t="s">
        <v>82</v>
      </c>
      <c r="J94" s="42" t="s">
        <v>20</v>
      </c>
      <c r="K94" s="42">
        <v>2</v>
      </c>
      <c r="L94" s="42" t="s">
        <v>33</v>
      </c>
      <c r="M94" s="6">
        <f>$B94</f>
        <v>54</v>
      </c>
      <c r="N94" s="6"/>
      <c r="O94" s="6"/>
      <c r="P94" s="6"/>
      <c r="Q94" s="6"/>
      <c r="R94" s="6"/>
      <c r="S94" s="6"/>
      <c r="U94" s="6"/>
      <c r="V94" s="6"/>
      <c r="W94" s="6"/>
      <c r="X94" s="6"/>
      <c r="Y94" s="6"/>
      <c r="Z94" s="6"/>
      <c r="AA94" s="6"/>
      <c r="AC94" s="6"/>
      <c r="AD94" s="6"/>
      <c r="AE94" s="6"/>
      <c r="AF94" s="6"/>
      <c r="AG94" s="6"/>
      <c r="AH94" s="6"/>
      <c r="AI94" s="6"/>
      <c r="AJ94" s="6"/>
      <c r="AK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ht="15" customHeight="1" x14ac:dyDescent="0.3">
      <c r="A95" s="42">
        <v>382</v>
      </c>
      <c r="B95" s="42">
        <v>37</v>
      </c>
      <c r="C95" s="42">
        <v>8</v>
      </c>
      <c r="D95" s="42">
        <v>25</v>
      </c>
      <c r="E95">
        <v>1790</v>
      </c>
      <c r="F95" s="60">
        <v>3.7349537037037035E-2</v>
      </c>
      <c r="G95" s="41" t="s">
        <v>218</v>
      </c>
      <c r="H95" s="41" t="s">
        <v>208</v>
      </c>
      <c r="I95" s="42" t="s">
        <v>114</v>
      </c>
      <c r="J95" s="42" t="s">
        <v>21</v>
      </c>
      <c r="K95" s="42">
        <v>3</v>
      </c>
      <c r="L95" s="42" t="s">
        <v>33</v>
      </c>
      <c r="M95" s="6"/>
      <c r="N95" s="11"/>
      <c r="O95" s="6"/>
      <c r="P95" s="6"/>
      <c r="Q95" s="6"/>
      <c r="R95" s="6"/>
      <c r="S95" s="6"/>
      <c r="U95" s="6"/>
      <c r="V95" s="6"/>
      <c r="W95" s="6"/>
      <c r="X95" s="6"/>
      <c r="Y95" s="6"/>
      <c r="Z95" s="6"/>
      <c r="AA95" s="6"/>
      <c r="AC95" s="6"/>
      <c r="AD95" s="6"/>
      <c r="AE95" s="6"/>
      <c r="AF95" s="6">
        <f>$B95</f>
        <v>37</v>
      </c>
      <c r="AG95" s="6"/>
      <c r="AH95" s="6"/>
      <c r="AI95" s="11"/>
      <c r="AJ95" s="6"/>
      <c r="AK95" s="11"/>
      <c r="AM95" s="6"/>
      <c r="AN95" s="6"/>
      <c r="AO95" s="6"/>
      <c r="AP95" s="6">
        <f>$D95</f>
        <v>25</v>
      </c>
      <c r="AQ95" s="6"/>
      <c r="AR95" s="6"/>
      <c r="AS95" s="6"/>
      <c r="AT95" s="6"/>
      <c r="AU95" s="6"/>
    </row>
    <row r="96" spans="1:47" ht="15" customHeight="1" x14ac:dyDescent="0.3">
      <c r="A96" s="42">
        <v>383</v>
      </c>
      <c r="B96" s="42">
        <v>55</v>
      </c>
      <c r="C96" s="42">
        <v>14</v>
      </c>
      <c r="D96" s="42">
        <v>35</v>
      </c>
      <c r="E96">
        <v>1536</v>
      </c>
      <c r="F96" s="60">
        <v>3.7384259259259256E-2</v>
      </c>
      <c r="G96" s="41" t="s">
        <v>155</v>
      </c>
      <c r="H96" s="41" t="s">
        <v>156</v>
      </c>
      <c r="I96" s="42" t="s">
        <v>117</v>
      </c>
      <c r="J96" s="42" t="s">
        <v>27</v>
      </c>
      <c r="K96" s="42">
        <v>2</v>
      </c>
      <c r="L96" s="42" t="s">
        <v>33</v>
      </c>
      <c r="M96" s="6"/>
      <c r="N96" s="11"/>
      <c r="O96" s="11"/>
      <c r="P96" s="11"/>
      <c r="Q96" s="6">
        <f>$B96</f>
        <v>55</v>
      </c>
      <c r="R96" s="6"/>
      <c r="S96" s="6"/>
      <c r="U96" s="6"/>
      <c r="V96" s="6"/>
      <c r="W96" s="6"/>
      <c r="X96" s="6"/>
      <c r="Y96" s="6">
        <f>$D96</f>
        <v>35</v>
      </c>
      <c r="Z96" s="6"/>
      <c r="AA96" s="6"/>
      <c r="AC96" s="11"/>
      <c r="AD96" s="11"/>
      <c r="AE96" s="11"/>
      <c r="AF96" s="11"/>
      <c r="AG96" s="6"/>
      <c r="AH96" s="6"/>
      <c r="AI96" s="6"/>
      <c r="AJ96" s="6"/>
      <c r="AK96" s="6"/>
      <c r="AM96" s="6"/>
      <c r="AN96" s="6"/>
      <c r="AO96" s="6"/>
      <c r="AP96" s="6"/>
      <c r="AQ96" s="6"/>
      <c r="AR96" s="6"/>
      <c r="AS96" s="6"/>
      <c r="AT96" s="6"/>
      <c r="AU96" s="6"/>
    </row>
    <row r="97" spans="1:47" ht="15" customHeight="1" x14ac:dyDescent="0.3">
      <c r="A97" s="42">
        <v>385</v>
      </c>
      <c r="B97" s="42">
        <v>56</v>
      </c>
      <c r="C97" s="42">
        <v>7</v>
      </c>
      <c r="D97" s="42">
        <v>36</v>
      </c>
      <c r="E97">
        <v>1157</v>
      </c>
      <c r="F97" s="60">
        <v>3.739583333333333E-2</v>
      </c>
      <c r="G97" s="41" t="s">
        <v>298</v>
      </c>
      <c r="H97" s="41" t="s">
        <v>675</v>
      </c>
      <c r="I97" s="42" t="s">
        <v>126</v>
      </c>
      <c r="J97" s="42" t="s">
        <v>31</v>
      </c>
      <c r="K97" s="42">
        <v>2</v>
      </c>
      <c r="L97" s="42" t="s">
        <v>33</v>
      </c>
      <c r="M97" s="6"/>
      <c r="N97" s="11"/>
      <c r="O97" s="11"/>
      <c r="P97" s="6">
        <f>$B97</f>
        <v>56</v>
      </c>
      <c r="Q97" s="6"/>
      <c r="R97" s="11"/>
      <c r="S97" s="6"/>
      <c r="U97" s="6"/>
      <c r="V97" s="6"/>
      <c r="W97" s="6"/>
      <c r="X97" s="6">
        <f>$D97</f>
        <v>36</v>
      </c>
      <c r="Y97" s="6"/>
      <c r="Z97" s="6"/>
      <c r="AA97" s="6"/>
      <c r="AC97" s="6"/>
      <c r="AD97" s="11"/>
      <c r="AE97" s="11"/>
      <c r="AF97" s="11"/>
      <c r="AG97" s="6"/>
      <c r="AH97" s="6"/>
      <c r="AI97" s="11"/>
      <c r="AJ97" s="6"/>
      <c r="AK97" s="6"/>
      <c r="AM97" s="6"/>
      <c r="AN97" s="6"/>
      <c r="AO97" s="6"/>
      <c r="AP97" s="6"/>
      <c r="AQ97" s="6"/>
      <c r="AR97" s="6"/>
      <c r="AS97" s="6"/>
      <c r="AT97" s="6"/>
      <c r="AU97" s="6"/>
    </row>
    <row r="98" spans="1:47" ht="15" customHeight="1" x14ac:dyDescent="0.3">
      <c r="A98" s="42">
        <v>386</v>
      </c>
      <c r="B98" s="42">
        <v>57</v>
      </c>
      <c r="C98" s="42">
        <v>15</v>
      </c>
      <c r="D98" s="42">
        <v>37</v>
      </c>
      <c r="E98">
        <v>1229</v>
      </c>
      <c r="F98" s="60">
        <v>3.740740740740741E-2</v>
      </c>
      <c r="G98" s="41" t="s">
        <v>145</v>
      </c>
      <c r="H98" s="41" t="s">
        <v>146</v>
      </c>
      <c r="I98" s="42" t="s">
        <v>117</v>
      </c>
      <c r="J98" s="42" t="s">
        <v>31</v>
      </c>
      <c r="K98" s="42">
        <v>2</v>
      </c>
      <c r="L98" s="42" t="s">
        <v>33</v>
      </c>
      <c r="M98" s="11"/>
      <c r="N98" s="6"/>
      <c r="O98" s="6"/>
      <c r="P98" s="6">
        <f>$B98</f>
        <v>57</v>
      </c>
      <c r="Q98" s="6"/>
      <c r="R98" s="6"/>
      <c r="S98" s="6"/>
      <c r="U98" s="6"/>
      <c r="V98" s="6"/>
      <c r="W98" s="6"/>
      <c r="X98" s="6">
        <f>$D98</f>
        <v>37</v>
      </c>
      <c r="Y98" s="6"/>
      <c r="Z98" s="6"/>
      <c r="AA98" s="6"/>
      <c r="AC98" s="11"/>
      <c r="AD98" s="6"/>
      <c r="AE98" s="6"/>
      <c r="AF98" s="6"/>
      <c r="AG98" s="6"/>
      <c r="AH98" s="11"/>
      <c r="AI98" s="6"/>
      <c r="AJ98" s="11"/>
      <c r="AK98" s="6"/>
      <c r="AM98" s="6"/>
      <c r="AN98" s="6"/>
      <c r="AO98" s="6"/>
      <c r="AP98" s="6"/>
      <c r="AQ98" s="6"/>
      <c r="AR98" s="6"/>
      <c r="AS98" s="6"/>
      <c r="AT98" s="6"/>
      <c r="AU98" s="6"/>
    </row>
    <row r="99" spans="1:47" ht="15" customHeight="1" x14ac:dyDescent="0.3">
      <c r="A99" s="42">
        <v>389</v>
      </c>
      <c r="B99" s="42">
        <v>58</v>
      </c>
      <c r="C99" s="42">
        <v>15</v>
      </c>
      <c r="D99" s="42">
        <v>38</v>
      </c>
      <c r="E99">
        <v>1044</v>
      </c>
      <c r="F99" s="60">
        <v>3.7442129629629631E-2</v>
      </c>
      <c r="G99" s="41" t="s">
        <v>105</v>
      </c>
      <c r="H99" s="41" t="s">
        <v>389</v>
      </c>
      <c r="I99" s="42" t="s">
        <v>114</v>
      </c>
      <c r="J99" s="42" t="s">
        <v>72</v>
      </c>
      <c r="K99" s="42">
        <v>2</v>
      </c>
      <c r="L99" s="42" t="s">
        <v>33</v>
      </c>
      <c r="M99" s="6"/>
      <c r="N99" s="11"/>
      <c r="O99" s="11"/>
      <c r="P99" s="6"/>
      <c r="Q99" s="6"/>
      <c r="R99" s="6">
        <f>$B99</f>
        <v>58</v>
      </c>
      <c r="S99" s="6"/>
      <c r="U99" s="6"/>
      <c r="V99" s="6"/>
      <c r="W99" s="6"/>
      <c r="X99" s="6"/>
      <c r="Y99" s="6"/>
      <c r="Z99" s="6">
        <f>$D99</f>
        <v>38</v>
      </c>
      <c r="AA99" s="6"/>
      <c r="AC99" s="11"/>
      <c r="AD99" s="6"/>
      <c r="AE99" s="6"/>
      <c r="AF99" s="6"/>
      <c r="AG99" s="6"/>
      <c r="AH99" s="6"/>
      <c r="AI99" s="6"/>
      <c r="AJ99" s="6"/>
      <c r="AK99" s="6"/>
      <c r="AM99" s="6"/>
      <c r="AN99" s="6"/>
      <c r="AO99" s="6"/>
      <c r="AP99" s="6"/>
      <c r="AQ99" s="6"/>
      <c r="AR99" s="6"/>
      <c r="AS99" s="6"/>
      <c r="AT99" s="6"/>
      <c r="AU99" s="6"/>
    </row>
    <row r="100" spans="1:47" ht="15" customHeight="1" x14ac:dyDescent="0.3">
      <c r="A100" s="42">
        <v>391</v>
      </c>
      <c r="B100" s="42">
        <v>59</v>
      </c>
      <c r="C100" s="42">
        <v>16</v>
      </c>
      <c r="D100" s="42">
        <v>39</v>
      </c>
      <c r="E100">
        <v>1322</v>
      </c>
      <c r="F100" s="60">
        <v>3.7534722222222219E-2</v>
      </c>
      <c r="G100" s="41" t="s">
        <v>147</v>
      </c>
      <c r="H100" s="41" t="s">
        <v>148</v>
      </c>
      <c r="I100" s="42" t="s">
        <v>117</v>
      </c>
      <c r="J100" s="42" t="s">
        <v>20</v>
      </c>
      <c r="K100" s="42">
        <v>2</v>
      </c>
      <c r="L100" s="42" t="s">
        <v>33</v>
      </c>
      <c r="M100" s="6">
        <f>$B100</f>
        <v>59</v>
      </c>
      <c r="N100" s="6"/>
      <c r="O100" s="11"/>
      <c r="P100" s="6"/>
      <c r="Q100" s="6"/>
      <c r="R100" s="11"/>
      <c r="S100" s="6"/>
      <c r="U100" s="6">
        <f>$D100</f>
        <v>39</v>
      </c>
      <c r="V100" s="6"/>
      <c r="W100" s="6"/>
      <c r="X100" s="6"/>
      <c r="Y100" s="6"/>
      <c r="Z100" s="6"/>
      <c r="AA100" s="6"/>
      <c r="AC100" s="6"/>
      <c r="AD100" s="6"/>
      <c r="AE100" s="6"/>
      <c r="AF100" s="6"/>
      <c r="AG100" s="6"/>
      <c r="AH100" s="6"/>
      <c r="AI100" s="6"/>
      <c r="AJ100" s="11"/>
      <c r="AK100" s="6"/>
      <c r="AM100" s="6"/>
      <c r="AN100" s="6"/>
      <c r="AO100" s="6"/>
      <c r="AP100" s="6"/>
      <c r="AQ100" s="6"/>
      <c r="AR100" s="6"/>
      <c r="AS100" s="6"/>
      <c r="AT100" s="6"/>
      <c r="AU100" s="6"/>
    </row>
    <row r="101" spans="1:47" ht="15" customHeight="1" x14ac:dyDescent="0.3">
      <c r="A101" s="42">
        <v>392</v>
      </c>
      <c r="B101" s="42">
        <v>60</v>
      </c>
      <c r="E101">
        <v>1111</v>
      </c>
      <c r="F101" s="60">
        <v>3.7569444444444447E-2</v>
      </c>
      <c r="G101" s="41" t="s">
        <v>103</v>
      </c>
      <c r="H101" s="41" t="s">
        <v>104</v>
      </c>
      <c r="I101" s="42" t="s">
        <v>82</v>
      </c>
      <c r="J101" s="42" t="s">
        <v>71</v>
      </c>
      <c r="K101" s="42">
        <v>2</v>
      </c>
      <c r="L101" s="42" t="s">
        <v>33</v>
      </c>
      <c r="M101" s="6"/>
      <c r="N101" s="6">
        <f>$B101</f>
        <v>60</v>
      </c>
      <c r="O101" s="11"/>
      <c r="P101" s="11"/>
      <c r="Q101" s="6"/>
      <c r="R101" s="11"/>
      <c r="S101" s="11"/>
      <c r="U101" s="6"/>
      <c r="V101" s="6"/>
      <c r="W101" s="6"/>
      <c r="X101" s="6"/>
      <c r="Y101" s="6"/>
      <c r="Z101" s="6"/>
      <c r="AA101" s="6"/>
      <c r="AC101" s="6"/>
      <c r="AD101" s="11"/>
      <c r="AE101" s="11"/>
      <c r="AF101" s="6"/>
      <c r="AG101" s="6"/>
      <c r="AH101" s="6"/>
      <c r="AI101" s="11"/>
      <c r="AJ101" s="6"/>
      <c r="AK101" s="6"/>
      <c r="AM101" s="6"/>
      <c r="AN101" s="6"/>
      <c r="AO101" s="6"/>
      <c r="AP101" s="6"/>
      <c r="AQ101" s="6"/>
      <c r="AR101" s="6"/>
      <c r="AS101" s="6"/>
      <c r="AT101" s="6"/>
      <c r="AU101" s="6"/>
    </row>
    <row r="102" spans="1:47" ht="15" customHeight="1" x14ac:dyDescent="0.3">
      <c r="A102" s="42">
        <v>393</v>
      </c>
      <c r="B102" s="42">
        <v>61</v>
      </c>
      <c r="C102" s="42">
        <v>16</v>
      </c>
      <c r="D102" s="42">
        <v>40</v>
      </c>
      <c r="E102">
        <v>977</v>
      </c>
      <c r="F102" s="60">
        <v>3.7604166666666668E-2</v>
      </c>
      <c r="G102" s="41" t="s">
        <v>294</v>
      </c>
      <c r="H102" s="41" t="s">
        <v>676</v>
      </c>
      <c r="I102" s="42" t="s">
        <v>114</v>
      </c>
      <c r="J102" s="42" t="s">
        <v>72</v>
      </c>
      <c r="K102" s="42">
        <v>2</v>
      </c>
      <c r="L102" s="42" t="s">
        <v>33</v>
      </c>
      <c r="M102" s="6"/>
      <c r="N102" s="11"/>
      <c r="O102" s="11"/>
      <c r="P102" s="6"/>
      <c r="Q102" s="6"/>
      <c r="R102" s="6">
        <f>$B102</f>
        <v>61</v>
      </c>
      <c r="S102" s="11"/>
      <c r="U102" s="6"/>
      <c r="V102" s="6"/>
      <c r="W102" s="6"/>
      <c r="X102" s="6"/>
      <c r="Y102" s="6"/>
      <c r="Z102" s="6">
        <f>$D102</f>
        <v>40</v>
      </c>
      <c r="AA102" s="6"/>
      <c r="AC102" s="11"/>
      <c r="AD102" s="6"/>
      <c r="AE102" s="6"/>
      <c r="AF102" s="6"/>
      <c r="AG102" s="11"/>
      <c r="AH102" s="6"/>
      <c r="AI102" s="6"/>
      <c r="AJ102" s="6"/>
      <c r="AK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spans="1:47" ht="15" customHeight="1" x14ac:dyDescent="0.3">
      <c r="A103" s="42">
        <v>395</v>
      </c>
      <c r="B103" s="42">
        <v>62</v>
      </c>
      <c r="C103" s="42">
        <v>8</v>
      </c>
      <c r="D103" s="42">
        <v>41</v>
      </c>
      <c r="E103">
        <v>933</v>
      </c>
      <c r="F103" s="60">
        <v>3.7650462962962962E-2</v>
      </c>
      <c r="G103" s="41" t="s">
        <v>197</v>
      </c>
      <c r="H103" s="41" t="s">
        <v>677</v>
      </c>
      <c r="I103" s="42" t="s">
        <v>126</v>
      </c>
      <c r="J103" s="42" t="s">
        <v>35</v>
      </c>
      <c r="K103" s="42">
        <v>2</v>
      </c>
      <c r="L103" s="42" t="s">
        <v>33</v>
      </c>
      <c r="M103" s="11"/>
      <c r="N103" s="6"/>
      <c r="O103" s="6"/>
      <c r="P103" s="11"/>
      <c r="Q103" s="6"/>
      <c r="R103" s="6"/>
      <c r="S103" s="6">
        <f>$B103</f>
        <v>62</v>
      </c>
      <c r="U103" s="6"/>
      <c r="V103" s="6"/>
      <c r="W103" s="6"/>
      <c r="X103" s="6"/>
      <c r="Y103" s="6"/>
      <c r="Z103" s="6"/>
      <c r="AA103" s="6">
        <f>$D103</f>
        <v>41</v>
      </c>
      <c r="AC103" s="11"/>
      <c r="AD103" s="6"/>
      <c r="AE103" s="11"/>
      <c r="AF103" s="11"/>
      <c r="AG103" s="11"/>
      <c r="AH103" s="6"/>
      <c r="AI103" s="6"/>
      <c r="AJ103" s="11"/>
      <c r="AK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spans="1:47" ht="15" customHeight="1" x14ac:dyDescent="0.3">
      <c r="A104" s="42">
        <v>397</v>
      </c>
      <c r="B104" s="42">
        <v>38</v>
      </c>
      <c r="C104" s="42">
        <v>9</v>
      </c>
      <c r="D104" s="42">
        <v>26</v>
      </c>
      <c r="E104">
        <v>1720</v>
      </c>
      <c r="F104" s="60">
        <v>3.7719907407407403E-2</v>
      </c>
      <c r="G104" s="41" t="s">
        <v>188</v>
      </c>
      <c r="H104" s="41" t="s">
        <v>300</v>
      </c>
      <c r="I104" s="42" t="s">
        <v>114</v>
      </c>
      <c r="J104" s="42" t="s">
        <v>25</v>
      </c>
      <c r="K104" s="42">
        <v>3</v>
      </c>
      <c r="L104" s="42" t="s">
        <v>33</v>
      </c>
      <c r="M104" s="6"/>
      <c r="N104" s="11"/>
      <c r="O104" s="11"/>
      <c r="P104" s="11"/>
      <c r="Q104" s="6"/>
      <c r="R104" s="11"/>
      <c r="S104" s="6"/>
      <c r="U104" s="6"/>
      <c r="V104" s="6"/>
      <c r="W104" s="6"/>
      <c r="X104" s="6"/>
      <c r="Y104" s="6"/>
      <c r="Z104" s="6"/>
      <c r="AA104" s="6"/>
      <c r="AC104" s="6"/>
      <c r="AD104" s="11"/>
      <c r="AE104" s="11"/>
      <c r="AF104" s="11"/>
      <c r="AG104" s="6"/>
      <c r="AH104" s="6"/>
      <c r="AI104" s="6"/>
      <c r="AJ104" s="6">
        <f>$B104</f>
        <v>38</v>
      </c>
      <c r="AK104" s="6"/>
      <c r="AM104" s="6"/>
      <c r="AN104" s="6"/>
      <c r="AO104" s="6"/>
      <c r="AP104" s="6"/>
      <c r="AQ104" s="6"/>
      <c r="AR104" s="6"/>
      <c r="AS104" s="6"/>
      <c r="AT104" s="6">
        <f>$D104</f>
        <v>26</v>
      </c>
      <c r="AU104" s="6"/>
    </row>
    <row r="105" spans="1:47" ht="15" customHeight="1" x14ac:dyDescent="0.3">
      <c r="A105" s="42">
        <v>398</v>
      </c>
      <c r="B105" s="42">
        <v>39</v>
      </c>
      <c r="C105" s="42"/>
      <c r="D105" s="42"/>
      <c r="E105">
        <v>1849</v>
      </c>
      <c r="F105" s="60">
        <v>3.7812499999999999E-2</v>
      </c>
      <c r="G105" s="67" t="s">
        <v>217</v>
      </c>
      <c r="H105" s="67" t="s">
        <v>875</v>
      </c>
      <c r="I105" s="68" t="s">
        <v>82</v>
      </c>
      <c r="J105" s="68" t="s">
        <v>24</v>
      </c>
      <c r="K105" s="68">
        <v>3</v>
      </c>
      <c r="L105" s="68" t="s">
        <v>33</v>
      </c>
      <c r="M105" s="6"/>
      <c r="N105" s="11"/>
      <c r="O105" s="11"/>
      <c r="P105" s="6"/>
      <c r="Q105" s="11"/>
      <c r="R105" s="6"/>
      <c r="S105" s="6"/>
      <c r="U105" s="6"/>
      <c r="V105" s="6"/>
      <c r="W105" s="6"/>
      <c r="X105" s="6"/>
      <c r="Y105" s="6"/>
      <c r="Z105" s="6"/>
      <c r="AA105" s="6"/>
      <c r="AC105" s="6"/>
      <c r="AD105" s="11"/>
      <c r="AE105" s="6"/>
      <c r="AF105" s="6"/>
      <c r="AG105" s="6">
        <f>$B105</f>
        <v>39</v>
      </c>
      <c r="AH105" s="6"/>
      <c r="AI105" s="6"/>
      <c r="AJ105" s="6"/>
      <c r="AK105" s="11"/>
      <c r="AM105" s="6"/>
      <c r="AN105" s="6"/>
      <c r="AO105" s="6"/>
      <c r="AP105" s="6"/>
      <c r="AQ105" s="6"/>
      <c r="AR105" s="6"/>
      <c r="AS105" s="6"/>
      <c r="AT105" s="6"/>
      <c r="AU105" s="6"/>
    </row>
    <row r="106" spans="1:47" ht="15" customHeight="1" x14ac:dyDescent="0.3">
      <c r="A106" s="42">
        <v>400</v>
      </c>
      <c r="B106" s="42">
        <v>63</v>
      </c>
      <c r="E106">
        <v>2282</v>
      </c>
      <c r="F106" s="60">
        <v>3.7858796296296293E-2</v>
      </c>
      <c r="G106" s="41" t="s">
        <v>109</v>
      </c>
      <c r="H106" s="41" t="s">
        <v>678</v>
      </c>
      <c r="I106" s="42" t="s">
        <v>82</v>
      </c>
      <c r="J106" s="42" t="s">
        <v>71</v>
      </c>
      <c r="K106" s="42">
        <v>2</v>
      </c>
      <c r="L106" s="42" t="s">
        <v>33</v>
      </c>
      <c r="M106" s="6"/>
      <c r="N106" s="6">
        <f>$B106</f>
        <v>63</v>
      </c>
      <c r="O106" s="11"/>
      <c r="P106" s="11"/>
      <c r="Q106" s="11"/>
      <c r="R106" s="11"/>
      <c r="S106" s="6"/>
      <c r="U106" s="6"/>
      <c r="V106" s="6"/>
      <c r="W106" s="6"/>
      <c r="X106" s="6"/>
      <c r="Y106" s="6"/>
      <c r="Z106" s="6"/>
      <c r="AA106" s="6"/>
      <c r="AC106" s="6"/>
      <c r="AD106" s="11"/>
      <c r="AE106" s="11"/>
      <c r="AF106" s="6"/>
      <c r="AG106" s="6"/>
      <c r="AH106" s="6"/>
      <c r="AI106" s="11"/>
      <c r="AJ106" s="6"/>
      <c r="AK106" s="6"/>
      <c r="AM106" s="6"/>
      <c r="AN106" s="6"/>
      <c r="AO106" s="6"/>
      <c r="AP106" s="6"/>
      <c r="AQ106" s="6"/>
      <c r="AR106" s="6"/>
      <c r="AS106" s="6"/>
      <c r="AT106" s="6"/>
      <c r="AU106" s="6"/>
    </row>
    <row r="107" spans="1:47" ht="15" customHeight="1" x14ac:dyDescent="0.3">
      <c r="A107" s="42">
        <v>401</v>
      </c>
      <c r="B107" s="42">
        <v>64</v>
      </c>
      <c r="E107">
        <v>1458</v>
      </c>
      <c r="F107" s="60">
        <v>3.7870370370370367E-2</v>
      </c>
      <c r="G107" s="67" t="s">
        <v>85</v>
      </c>
      <c r="H107" s="67" t="s">
        <v>91</v>
      </c>
      <c r="I107" s="68" t="s">
        <v>82</v>
      </c>
      <c r="J107" s="68" t="s">
        <v>32</v>
      </c>
      <c r="K107" s="68">
        <v>2</v>
      </c>
      <c r="L107" s="68" t="s">
        <v>33</v>
      </c>
      <c r="M107" s="11"/>
      <c r="N107" s="11"/>
      <c r="O107" s="6">
        <f>$B107</f>
        <v>64</v>
      </c>
      <c r="P107" s="6"/>
      <c r="Q107" s="6"/>
      <c r="R107" s="6"/>
      <c r="S107" s="11"/>
      <c r="U107" s="6"/>
      <c r="V107" s="6"/>
      <c r="W107" s="6"/>
      <c r="X107" s="6"/>
      <c r="Y107" s="6"/>
      <c r="Z107" s="6"/>
      <c r="AA107" s="6"/>
      <c r="AC107" s="6"/>
      <c r="AD107" s="6"/>
      <c r="AE107" s="11"/>
      <c r="AF107" s="6"/>
      <c r="AG107" s="6"/>
      <c r="AH107" s="6"/>
      <c r="AI107" s="6"/>
      <c r="AJ107" s="6"/>
      <c r="AK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spans="1:47" ht="15" customHeight="1" x14ac:dyDescent="0.3">
      <c r="A108" s="42">
        <v>402</v>
      </c>
      <c r="B108" s="42">
        <v>40</v>
      </c>
      <c r="C108" s="42">
        <v>10</v>
      </c>
      <c r="D108" s="42">
        <v>27</v>
      </c>
      <c r="E108">
        <v>1921</v>
      </c>
      <c r="F108" s="60">
        <v>3.7881944444444447E-2</v>
      </c>
      <c r="G108" s="41" t="s">
        <v>679</v>
      </c>
      <c r="H108" s="41" t="s">
        <v>680</v>
      </c>
      <c r="I108" s="42" t="s">
        <v>114</v>
      </c>
      <c r="J108" s="42" t="s">
        <v>36</v>
      </c>
      <c r="K108" s="42">
        <v>3</v>
      </c>
      <c r="L108" s="42" t="s">
        <v>33</v>
      </c>
      <c r="M108" s="6"/>
      <c r="N108" s="11"/>
      <c r="O108" s="6"/>
      <c r="P108" s="11"/>
      <c r="Q108" s="11"/>
      <c r="R108" s="6"/>
      <c r="S108" s="6"/>
      <c r="U108" s="6"/>
      <c r="V108" s="6"/>
      <c r="W108" s="6"/>
      <c r="X108" s="6"/>
      <c r="Y108" s="6"/>
      <c r="Z108" s="6"/>
      <c r="AA108" s="6"/>
      <c r="AC108" s="6"/>
      <c r="AD108" s="11"/>
      <c r="AE108" s="6">
        <f>$B108</f>
        <v>40</v>
      </c>
      <c r="AF108" s="6"/>
      <c r="AG108" s="6"/>
      <c r="AH108" s="6"/>
      <c r="AI108" s="6"/>
      <c r="AJ108" s="6"/>
      <c r="AK108" s="6"/>
      <c r="AM108" s="6"/>
      <c r="AN108" s="6"/>
      <c r="AO108" s="6">
        <f>$D108</f>
        <v>27</v>
      </c>
      <c r="AP108" s="6"/>
      <c r="AQ108" s="6"/>
      <c r="AR108" s="6"/>
      <c r="AS108" s="6"/>
      <c r="AT108" s="6"/>
      <c r="AU108" s="6"/>
    </row>
    <row r="109" spans="1:47" ht="15" customHeight="1" x14ac:dyDescent="0.3">
      <c r="A109" s="42">
        <v>403</v>
      </c>
      <c r="B109" s="42">
        <v>41</v>
      </c>
      <c r="C109" s="42">
        <v>11</v>
      </c>
      <c r="D109" s="42">
        <v>28</v>
      </c>
      <c r="E109">
        <v>1717</v>
      </c>
      <c r="F109" s="60">
        <v>3.7905092592592587E-2</v>
      </c>
      <c r="G109" s="41" t="s">
        <v>151</v>
      </c>
      <c r="H109" s="41" t="s">
        <v>420</v>
      </c>
      <c r="I109" s="42" t="s">
        <v>114</v>
      </c>
      <c r="J109" s="42" t="s">
        <v>25</v>
      </c>
      <c r="K109" s="42">
        <v>3</v>
      </c>
      <c r="L109" s="42" t="s">
        <v>33</v>
      </c>
      <c r="M109" s="6"/>
      <c r="N109" s="11"/>
      <c r="O109" s="11"/>
      <c r="P109" s="11"/>
      <c r="Q109" s="6"/>
      <c r="R109" s="11"/>
      <c r="S109" s="6"/>
      <c r="U109" s="6"/>
      <c r="V109" s="6"/>
      <c r="W109" s="6"/>
      <c r="X109" s="6"/>
      <c r="Y109" s="6"/>
      <c r="Z109" s="6"/>
      <c r="AA109" s="6"/>
      <c r="AC109" s="6"/>
      <c r="AD109" s="11"/>
      <c r="AE109" s="11"/>
      <c r="AF109" s="11"/>
      <c r="AG109" s="6"/>
      <c r="AH109" s="6"/>
      <c r="AI109" s="6"/>
      <c r="AJ109" s="6">
        <f>$B109</f>
        <v>41</v>
      </c>
      <c r="AK109" s="6"/>
      <c r="AM109" s="6"/>
      <c r="AN109" s="6"/>
      <c r="AO109" s="6"/>
      <c r="AP109" s="6"/>
      <c r="AQ109" s="6"/>
      <c r="AR109" s="6"/>
      <c r="AS109" s="6"/>
      <c r="AT109" s="6">
        <f>$D109</f>
        <v>28</v>
      </c>
      <c r="AU109" s="6"/>
    </row>
    <row r="110" spans="1:47" ht="15" customHeight="1" x14ac:dyDescent="0.3">
      <c r="A110" s="42">
        <v>405</v>
      </c>
      <c r="B110" s="42">
        <v>42</v>
      </c>
      <c r="C110" s="42">
        <v>14</v>
      </c>
      <c r="D110" s="42">
        <v>29</v>
      </c>
      <c r="E110">
        <v>1935</v>
      </c>
      <c r="F110" s="60">
        <v>3.7986111111111116E-2</v>
      </c>
      <c r="G110" s="41" t="s">
        <v>645</v>
      </c>
      <c r="H110" s="41" t="s">
        <v>681</v>
      </c>
      <c r="I110" s="42" t="s">
        <v>117</v>
      </c>
      <c r="J110" s="42" t="s">
        <v>36</v>
      </c>
      <c r="K110" s="42">
        <v>3</v>
      </c>
      <c r="L110" s="42" t="s">
        <v>33</v>
      </c>
      <c r="M110" s="6"/>
      <c r="N110" s="11"/>
      <c r="O110" s="6"/>
      <c r="P110" s="11"/>
      <c r="Q110" s="6"/>
      <c r="R110" s="6"/>
      <c r="S110" s="6"/>
      <c r="U110" s="6"/>
      <c r="V110" s="6"/>
      <c r="W110" s="6"/>
      <c r="X110" s="6"/>
      <c r="Y110" s="6"/>
      <c r="Z110" s="6"/>
      <c r="AA110" s="6"/>
      <c r="AC110" s="6"/>
      <c r="AD110" s="6"/>
      <c r="AE110" s="6">
        <f>$B110</f>
        <v>42</v>
      </c>
      <c r="AF110" s="11"/>
      <c r="AG110" s="6"/>
      <c r="AH110" s="6"/>
      <c r="AI110" s="6"/>
      <c r="AJ110" s="6"/>
      <c r="AK110" s="6"/>
      <c r="AM110" s="6"/>
      <c r="AN110" s="6"/>
      <c r="AO110" s="6">
        <f>$D110</f>
        <v>29</v>
      </c>
      <c r="AP110" s="6"/>
      <c r="AQ110" s="6"/>
      <c r="AR110" s="6"/>
      <c r="AS110" s="6"/>
      <c r="AT110" s="6"/>
      <c r="AU110" s="6"/>
    </row>
    <row r="111" spans="1:47" ht="15" customHeight="1" x14ac:dyDescent="0.3">
      <c r="A111" s="42">
        <v>406</v>
      </c>
      <c r="B111" s="42">
        <v>43</v>
      </c>
      <c r="C111" s="42">
        <v>15</v>
      </c>
      <c r="D111" s="42">
        <v>30</v>
      </c>
      <c r="E111">
        <v>1548</v>
      </c>
      <c r="F111" s="60">
        <v>3.7997685185185183E-2</v>
      </c>
      <c r="G111" s="41" t="s">
        <v>242</v>
      </c>
      <c r="H111" s="41" t="s">
        <v>281</v>
      </c>
      <c r="I111" s="42" t="s">
        <v>117</v>
      </c>
      <c r="J111" s="42" t="s">
        <v>30</v>
      </c>
      <c r="K111" s="42">
        <v>3</v>
      </c>
      <c r="L111" s="42" t="s">
        <v>33</v>
      </c>
      <c r="M111" s="11"/>
      <c r="N111" s="6"/>
      <c r="O111" s="11"/>
      <c r="P111" s="6"/>
      <c r="Q111" s="6"/>
      <c r="R111" s="11"/>
      <c r="S111" s="6"/>
      <c r="U111" s="6"/>
      <c r="V111" s="6"/>
      <c r="W111" s="6"/>
      <c r="X111" s="6"/>
      <c r="Y111" s="6"/>
      <c r="Z111" s="6"/>
      <c r="AA111" s="6"/>
      <c r="AC111" s="6">
        <f>$B111</f>
        <v>43</v>
      </c>
      <c r="AD111" s="6"/>
      <c r="AE111" s="6"/>
      <c r="AF111" s="6"/>
      <c r="AG111" s="6"/>
      <c r="AH111" s="6"/>
      <c r="AI111" s="6"/>
      <c r="AJ111" s="11"/>
      <c r="AK111" s="6"/>
      <c r="AM111" s="6">
        <f>$D111</f>
        <v>30</v>
      </c>
      <c r="AN111" s="6"/>
      <c r="AO111" s="6"/>
      <c r="AP111" s="6"/>
      <c r="AQ111" s="6"/>
      <c r="AR111" s="6"/>
      <c r="AS111" s="6"/>
      <c r="AT111" s="6"/>
      <c r="AU111" s="6"/>
    </row>
    <row r="112" spans="1:47" ht="15" customHeight="1" x14ac:dyDescent="0.3">
      <c r="A112" s="42">
        <v>407</v>
      </c>
      <c r="B112" s="42">
        <v>65</v>
      </c>
      <c r="C112" s="42">
        <v>17</v>
      </c>
      <c r="D112" s="42">
        <v>42</v>
      </c>
      <c r="E112">
        <v>905</v>
      </c>
      <c r="F112" s="60">
        <v>3.8009259259259257E-2</v>
      </c>
      <c r="G112" s="41" t="s">
        <v>153</v>
      </c>
      <c r="H112" s="41" t="s">
        <v>154</v>
      </c>
      <c r="I112" s="42" t="s">
        <v>114</v>
      </c>
      <c r="J112" s="42" t="s">
        <v>35</v>
      </c>
      <c r="K112" s="42">
        <v>2</v>
      </c>
      <c r="L112" s="42" t="s">
        <v>33</v>
      </c>
      <c r="M112" s="6"/>
      <c r="N112" s="11"/>
      <c r="O112" s="11"/>
      <c r="P112" s="11"/>
      <c r="Q112" s="6"/>
      <c r="R112" s="11"/>
      <c r="S112" s="6">
        <f>$B112</f>
        <v>65</v>
      </c>
      <c r="U112" s="6"/>
      <c r="V112" s="6"/>
      <c r="W112" s="6"/>
      <c r="X112" s="6"/>
      <c r="Y112" s="6"/>
      <c r="Z112" s="6"/>
      <c r="AA112" s="6">
        <f>$D112</f>
        <v>42</v>
      </c>
      <c r="AC112" s="6"/>
      <c r="AD112" s="11"/>
      <c r="AE112" s="11"/>
      <c r="AF112" s="11"/>
      <c r="AG112" s="6"/>
      <c r="AH112" s="6"/>
      <c r="AI112" s="6"/>
      <c r="AJ112" s="11"/>
      <c r="AK112" s="6"/>
      <c r="AM112" s="6"/>
      <c r="AN112" s="6"/>
      <c r="AO112" s="6"/>
      <c r="AP112" s="6"/>
      <c r="AQ112" s="6"/>
      <c r="AR112" s="6"/>
      <c r="AS112" s="6"/>
      <c r="AT112" s="6"/>
      <c r="AU112" s="6"/>
    </row>
    <row r="113" spans="1:47" ht="15" customHeight="1" x14ac:dyDescent="0.3">
      <c r="A113" s="42">
        <v>408</v>
      </c>
      <c r="B113" s="42">
        <v>66</v>
      </c>
      <c r="C113" s="42">
        <v>18</v>
      </c>
      <c r="D113" s="42">
        <v>43</v>
      </c>
      <c r="E113">
        <v>999</v>
      </c>
      <c r="F113" s="60">
        <v>3.8055555555555551E-2</v>
      </c>
      <c r="G113" s="41" t="s">
        <v>132</v>
      </c>
      <c r="H113" s="41" t="s">
        <v>173</v>
      </c>
      <c r="I113" s="42" t="s">
        <v>114</v>
      </c>
      <c r="J113" s="42" t="s">
        <v>72</v>
      </c>
      <c r="K113" s="42">
        <v>2</v>
      </c>
      <c r="L113" s="42" t="s">
        <v>33</v>
      </c>
      <c r="M113" s="6"/>
      <c r="N113" s="6"/>
      <c r="O113" s="11"/>
      <c r="P113" s="11"/>
      <c r="Q113" s="6"/>
      <c r="R113" s="6">
        <f>$B113</f>
        <v>66</v>
      </c>
      <c r="S113" s="6"/>
      <c r="U113" s="6"/>
      <c r="V113" s="6"/>
      <c r="W113" s="6"/>
      <c r="X113" s="6"/>
      <c r="Y113" s="6"/>
      <c r="Z113" s="6">
        <f>$D113</f>
        <v>43</v>
      </c>
      <c r="AA113" s="6"/>
      <c r="AC113" s="6"/>
      <c r="AD113" s="11"/>
      <c r="AE113" s="11"/>
      <c r="AF113" s="11"/>
      <c r="AG113" s="6"/>
      <c r="AH113" s="6"/>
      <c r="AI113" s="11"/>
      <c r="AJ113" s="6"/>
      <c r="AK113" s="6"/>
      <c r="AM113" s="6"/>
      <c r="AN113" s="6"/>
      <c r="AO113" s="6"/>
      <c r="AP113" s="6"/>
      <c r="AQ113" s="6"/>
      <c r="AR113" s="6"/>
      <c r="AS113" s="6"/>
      <c r="AT113" s="6"/>
      <c r="AU113" s="6"/>
    </row>
    <row r="114" spans="1:47" ht="15" customHeight="1" x14ac:dyDescent="0.3">
      <c r="A114" s="42">
        <v>409</v>
      </c>
      <c r="B114" s="42">
        <v>67</v>
      </c>
      <c r="E114">
        <v>1060</v>
      </c>
      <c r="F114" s="60">
        <v>3.8090277777777778E-2</v>
      </c>
      <c r="G114" s="41" t="s">
        <v>101</v>
      </c>
      <c r="H114" s="41" t="s">
        <v>102</v>
      </c>
      <c r="I114" s="42" t="s">
        <v>82</v>
      </c>
      <c r="J114" s="42" t="s">
        <v>71</v>
      </c>
      <c r="K114" s="42">
        <v>2</v>
      </c>
      <c r="L114" s="42" t="s">
        <v>33</v>
      </c>
      <c r="M114" s="6"/>
      <c r="N114" s="6">
        <f>$B114</f>
        <v>67</v>
      </c>
      <c r="O114" s="6"/>
      <c r="P114" s="6"/>
      <c r="Q114" s="11"/>
      <c r="R114" s="11"/>
      <c r="S114" s="6"/>
      <c r="U114" s="6"/>
      <c r="V114" s="6"/>
      <c r="W114" s="6"/>
      <c r="X114" s="6"/>
      <c r="Y114" s="6"/>
      <c r="Z114" s="6"/>
      <c r="AA114" s="6"/>
      <c r="AC114" s="11"/>
      <c r="AD114" s="6"/>
      <c r="AE114" s="6"/>
      <c r="AF114" s="6"/>
      <c r="AG114" s="6"/>
      <c r="AH114" s="6"/>
      <c r="AI114" s="6"/>
      <c r="AJ114" s="11"/>
      <c r="AK114" s="11"/>
      <c r="AM114" s="6"/>
      <c r="AN114" s="6"/>
      <c r="AO114" s="6"/>
      <c r="AP114" s="6"/>
      <c r="AQ114" s="6"/>
      <c r="AR114" s="6"/>
      <c r="AS114" s="6"/>
      <c r="AT114" s="6"/>
      <c r="AU114" s="6"/>
    </row>
    <row r="115" spans="1:47" ht="15" customHeight="1" x14ac:dyDescent="0.3">
      <c r="A115" s="42">
        <v>411</v>
      </c>
      <c r="B115" s="42">
        <v>44</v>
      </c>
      <c r="C115" s="42">
        <v>16</v>
      </c>
      <c r="D115" s="42">
        <v>31</v>
      </c>
      <c r="E115">
        <v>1960</v>
      </c>
      <c r="F115" s="60">
        <v>3.8113425925925926E-2</v>
      </c>
      <c r="G115" s="41" t="s">
        <v>80</v>
      </c>
      <c r="H115" s="41" t="s">
        <v>682</v>
      </c>
      <c r="I115" s="42" t="s">
        <v>117</v>
      </c>
      <c r="J115" s="42" t="s">
        <v>36</v>
      </c>
      <c r="K115" s="42">
        <v>3</v>
      </c>
      <c r="L115" s="42" t="s">
        <v>33</v>
      </c>
      <c r="M115" s="11"/>
      <c r="N115" s="11"/>
      <c r="O115" s="6"/>
      <c r="P115" s="11"/>
      <c r="Q115" s="6"/>
      <c r="R115" s="11"/>
      <c r="S115" s="6"/>
      <c r="U115" s="6"/>
      <c r="V115" s="6"/>
      <c r="W115" s="6"/>
      <c r="X115" s="6"/>
      <c r="Y115" s="6"/>
      <c r="Z115" s="6"/>
      <c r="AA115" s="6"/>
      <c r="AC115" s="6"/>
      <c r="AD115" s="11"/>
      <c r="AE115" s="6">
        <f>$B115</f>
        <v>44</v>
      </c>
      <c r="AF115" s="11"/>
      <c r="AG115" s="6"/>
      <c r="AH115" s="6"/>
      <c r="AI115" s="11"/>
      <c r="AJ115" s="6"/>
      <c r="AK115" s="6"/>
      <c r="AM115" s="6"/>
      <c r="AN115" s="6"/>
      <c r="AO115" s="6">
        <f>$D115</f>
        <v>31</v>
      </c>
      <c r="AP115" s="6"/>
      <c r="AQ115" s="6"/>
      <c r="AR115" s="6"/>
      <c r="AS115" s="6"/>
      <c r="AT115" s="6"/>
      <c r="AU115" s="6"/>
    </row>
    <row r="116" spans="1:47" ht="15" customHeight="1" x14ac:dyDescent="0.3">
      <c r="A116" s="42">
        <v>412</v>
      </c>
      <c r="B116" s="42">
        <v>68</v>
      </c>
      <c r="C116" s="42">
        <v>17</v>
      </c>
      <c r="D116" s="42">
        <v>44</v>
      </c>
      <c r="E116">
        <v>1457</v>
      </c>
      <c r="F116" s="60">
        <v>3.8124999999999999E-2</v>
      </c>
      <c r="G116" s="67" t="s">
        <v>134</v>
      </c>
      <c r="H116" s="67" t="s">
        <v>898</v>
      </c>
      <c r="I116" s="68" t="s">
        <v>117</v>
      </c>
      <c r="J116" s="68" t="s">
        <v>32</v>
      </c>
      <c r="K116" s="68">
        <v>2</v>
      </c>
      <c r="L116" s="68" t="s">
        <v>33</v>
      </c>
      <c r="M116" s="6"/>
      <c r="N116" s="6"/>
      <c r="O116" s="6">
        <f>$B116</f>
        <v>68</v>
      </c>
      <c r="P116" s="6"/>
      <c r="Q116" s="6"/>
      <c r="R116" s="6"/>
      <c r="S116" s="6"/>
      <c r="U116" s="6"/>
      <c r="V116" s="6"/>
      <c r="W116" s="6">
        <f>$D116</f>
        <v>44</v>
      </c>
      <c r="X116" s="6"/>
      <c r="Y116" s="6"/>
      <c r="Z116" s="6"/>
      <c r="AA116" s="6"/>
      <c r="AC116" s="6"/>
      <c r="AD116" s="6"/>
      <c r="AE116" s="6"/>
      <c r="AF116" s="11"/>
      <c r="AG116" s="6"/>
      <c r="AH116" s="6"/>
      <c r="AI116" s="6"/>
      <c r="AJ116" s="6"/>
      <c r="AK116" s="6"/>
      <c r="AM116" s="6"/>
      <c r="AN116" s="6"/>
      <c r="AO116" s="6"/>
      <c r="AP116" s="11"/>
      <c r="AQ116" s="6"/>
      <c r="AR116" s="6"/>
      <c r="AS116" s="6"/>
      <c r="AT116" s="6"/>
      <c r="AU116" s="6"/>
    </row>
    <row r="117" spans="1:47" ht="15" customHeight="1" x14ac:dyDescent="0.3">
      <c r="A117" s="42">
        <v>415</v>
      </c>
      <c r="B117" s="42">
        <v>69</v>
      </c>
      <c r="C117" s="42">
        <v>2</v>
      </c>
      <c r="D117" s="42">
        <v>45</v>
      </c>
      <c r="E117">
        <v>2287</v>
      </c>
      <c r="F117" s="60">
        <v>3.8194444444444441E-2</v>
      </c>
      <c r="G117" s="41" t="s">
        <v>683</v>
      </c>
      <c r="H117" s="41" t="s">
        <v>684</v>
      </c>
      <c r="I117" s="42" t="s">
        <v>162</v>
      </c>
      <c r="J117" s="42" t="s">
        <v>71</v>
      </c>
      <c r="K117" s="42">
        <v>2</v>
      </c>
      <c r="L117" s="42" t="s">
        <v>33</v>
      </c>
      <c r="M117" s="11"/>
      <c r="N117" s="6">
        <f>$B117</f>
        <v>69</v>
      </c>
      <c r="O117" s="11"/>
      <c r="P117" s="6"/>
      <c r="Q117" s="6"/>
      <c r="R117" s="11"/>
      <c r="S117" s="11"/>
      <c r="U117" s="6"/>
      <c r="V117" s="6">
        <f>$D117</f>
        <v>45</v>
      </c>
      <c r="W117" s="6"/>
      <c r="X117" s="6"/>
      <c r="Y117" s="6"/>
      <c r="Z117" s="6"/>
      <c r="AA117" s="6"/>
      <c r="AC117" s="6"/>
      <c r="AD117" s="11"/>
      <c r="AE117" s="11"/>
      <c r="AF117" s="11"/>
      <c r="AG117" s="6"/>
      <c r="AH117" s="6"/>
      <c r="AI117" s="11"/>
      <c r="AJ117" s="6"/>
      <c r="AK117" s="6"/>
      <c r="AM117" s="6"/>
      <c r="AN117" s="6"/>
      <c r="AO117" s="6"/>
      <c r="AP117" s="6"/>
      <c r="AQ117" s="6"/>
      <c r="AR117" s="6"/>
      <c r="AS117" s="6"/>
      <c r="AT117" s="6"/>
      <c r="AU117" s="6"/>
    </row>
    <row r="118" spans="1:47" ht="15" customHeight="1" x14ac:dyDescent="0.3">
      <c r="A118" s="42">
        <v>416</v>
      </c>
      <c r="B118" s="42">
        <v>45</v>
      </c>
      <c r="C118" s="42">
        <v>17</v>
      </c>
      <c r="D118" s="42">
        <v>32</v>
      </c>
      <c r="E118">
        <v>1845</v>
      </c>
      <c r="F118" s="60">
        <v>3.8206018518518521E-2</v>
      </c>
      <c r="G118" s="67" t="s">
        <v>916</v>
      </c>
      <c r="H118" s="67" t="s">
        <v>917</v>
      </c>
      <c r="I118" s="68" t="s">
        <v>117</v>
      </c>
      <c r="J118" s="68" t="s">
        <v>24</v>
      </c>
      <c r="K118" s="68">
        <v>3</v>
      </c>
      <c r="L118" s="68" t="s">
        <v>33</v>
      </c>
      <c r="M118" s="6"/>
      <c r="N118" s="11"/>
      <c r="O118" s="6"/>
      <c r="P118" s="6"/>
      <c r="Q118" s="11"/>
      <c r="R118" s="11"/>
      <c r="S118" s="6"/>
      <c r="U118" s="6"/>
      <c r="V118" s="6"/>
      <c r="W118" s="6"/>
      <c r="X118" s="6"/>
      <c r="Y118" s="6"/>
      <c r="Z118" s="6"/>
      <c r="AA118" s="6"/>
      <c r="AC118" s="6"/>
      <c r="AD118" s="11"/>
      <c r="AE118" s="11"/>
      <c r="AF118" s="11"/>
      <c r="AG118" s="6">
        <f>$B118</f>
        <v>45</v>
      </c>
      <c r="AH118" s="6"/>
      <c r="AI118" s="11"/>
      <c r="AJ118" s="6"/>
      <c r="AK118" s="6"/>
      <c r="AM118" s="6"/>
      <c r="AN118" s="6"/>
      <c r="AO118" s="6"/>
      <c r="AP118" s="6"/>
      <c r="AQ118" s="6">
        <f>$D118</f>
        <v>32</v>
      </c>
      <c r="AR118" s="6"/>
      <c r="AS118" s="6"/>
      <c r="AT118" s="6"/>
      <c r="AU118" s="6"/>
    </row>
    <row r="119" spans="1:47" ht="15" customHeight="1" x14ac:dyDescent="0.3">
      <c r="A119" s="42">
        <v>417</v>
      </c>
      <c r="B119" s="42">
        <v>70</v>
      </c>
      <c r="E119">
        <v>1321</v>
      </c>
      <c r="F119" s="60">
        <v>3.8217592592592595E-2</v>
      </c>
      <c r="G119" s="41" t="s">
        <v>685</v>
      </c>
      <c r="H119" s="41" t="s">
        <v>686</v>
      </c>
      <c r="I119" s="42" t="s">
        <v>82</v>
      </c>
      <c r="J119" s="42" t="s">
        <v>20</v>
      </c>
      <c r="K119" s="42">
        <v>2</v>
      </c>
      <c r="L119" s="42" t="s">
        <v>33</v>
      </c>
      <c r="M119" s="6">
        <f>$B119</f>
        <v>70</v>
      </c>
      <c r="N119" s="6"/>
      <c r="O119" s="6"/>
      <c r="P119" s="6"/>
      <c r="Q119" s="6"/>
      <c r="R119" s="6"/>
      <c r="S119" s="11"/>
      <c r="U119" s="6"/>
      <c r="V119" s="6"/>
      <c r="W119" s="6"/>
      <c r="X119" s="6"/>
      <c r="Y119" s="6"/>
      <c r="Z119" s="6"/>
      <c r="AA119" s="6"/>
      <c r="AC119" s="6"/>
      <c r="AD119" s="6"/>
      <c r="AE119" s="11"/>
      <c r="AF119" s="11"/>
      <c r="AG119" s="6"/>
      <c r="AH119" s="6"/>
      <c r="AI119" s="6"/>
      <c r="AJ119" s="6"/>
      <c r="AK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ht="15" customHeight="1" x14ac:dyDescent="0.3">
      <c r="A120" s="42">
        <v>419</v>
      </c>
      <c r="B120" s="42">
        <v>71</v>
      </c>
      <c r="C120" s="42">
        <v>18</v>
      </c>
      <c r="D120" s="42">
        <v>46</v>
      </c>
      <c r="E120">
        <v>1309</v>
      </c>
      <c r="F120" s="60">
        <v>3.8356481481481484E-2</v>
      </c>
      <c r="G120" s="41" t="s">
        <v>111</v>
      </c>
      <c r="H120" s="41" t="s">
        <v>157</v>
      </c>
      <c r="I120" s="42" t="s">
        <v>117</v>
      </c>
      <c r="J120" s="42" t="s">
        <v>20</v>
      </c>
      <c r="K120" s="42">
        <v>2</v>
      </c>
      <c r="L120" s="42" t="s">
        <v>33</v>
      </c>
      <c r="M120" s="6">
        <f>$B120</f>
        <v>71</v>
      </c>
      <c r="N120" s="11"/>
      <c r="O120" s="6"/>
      <c r="P120" s="6"/>
      <c r="Q120" s="6"/>
      <c r="R120" s="6"/>
      <c r="S120" s="6"/>
      <c r="U120" s="6">
        <f>$D120</f>
        <v>46</v>
      </c>
      <c r="V120" s="6"/>
      <c r="W120" s="6"/>
      <c r="X120" s="6"/>
      <c r="Y120" s="6"/>
      <c r="Z120" s="6"/>
      <c r="AA120" s="6"/>
      <c r="AC120" s="6"/>
      <c r="AD120" s="6"/>
      <c r="AE120" s="6"/>
      <c r="AF120" s="6"/>
      <c r="AG120" s="6"/>
      <c r="AH120" s="6"/>
      <c r="AI120" s="6"/>
      <c r="AJ120" s="11"/>
      <c r="AK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47" ht="15" customHeight="1" x14ac:dyDescent="0.3">
      <c r="A121" s="42">
        <v>420</v>
      </c>
      <c r="B121" s="42">
        <v>72</v>
      </c>
      <c r="C121" s="42">
        <v>19</v>
      </c>
      <c r="D121" s="42">
        <v>47</v>
      </c>
      <c r="E121">
        <v>2265</v>
      </c>
      <c r="F121" s="60">
        <v>3.8437499999999999E-2</v>
      </c>
      <c r="G121" s="41" t="s">
        <v>687</v>
      </c>
      <c r="H121" s="41" t="s">
        <v>688</v>
      </c>
      <c r="I121" s="42" t="s">
        <v>114</v>
      </c>
      <c r="J121" s="42" t="s">
        <v>72</v>
      </c>
      <c r="K121" s="42">
        <v>2</v>
      </c>
      <c r="L121" s="42" t="s">
        <v>33</v>
      </c>
      <c r="M121" s="6"/>
      <c r="N121" s="11"/>
      <c r="O121" s="6"/>
      <c r="P121" s="11"/>
      <c r="Q121" s="11"/>
      <c r="R121" s="6">
        <f>$B121</f>
        <v>72</v>
      </c>
      <c r="S121" s="6"/>
      <c r="U121" s="6"/>
      <c r="V121" s="6"/>
      <c r="W121" s="6"/>
      <c r="X121" s="6"/>
      <c r="Y121" s="6"/>
      <c r="Z121" s="6">
        <f>$D121</f>
        <v>47</v>
      </c>
      <c r="AA121" s="6"/>
      <c r="AC121" s="11"/>
      <c r="AD121" s="11"/>
      <c r="AE121" s="11"/>
      <c r="AF121" s="6"/>
      <c r="AG121" s="6"/>
      <c r="AH121" s="6"/>
      <c r="AI121" s="11"/>
      <c r="AJ121" s="6"/>
      <c r="AK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ht="15" customHeight="1" x14ac:dyDescent="0.3">
      <c r="A122" s="42">
        <v>424</v>
      </c>
      <c r="B122" s="42">
        <v>46</v>
      </c>
      <c r="C122" s="42">
        <v>18</v>
      </c>
      <c r="D122" s="42">
        <v>33</v>
      </c>
      <c r="E122">
        <v>1908</v>
      </c>
      <c r="F122" s="60">
        <v>3.8611111111111117E-2</v>
      </c>
      <c r="G122" s="41" t="s">
        <v>282</v>
      </c>
      <c r="H122" s="41" t="s">
        <v>441</v>
      </c>
      <c r="I122" s="42" t="s">
        <v>117</v>
      </c>
      <c r="J122" s="42" t="s">
        <v>36</v>
      </c>
      <c r="K122" s="42">
        <v>3</v>
      </c>
      <c r="L122" s="42" t="s">
        <v>33</v>
      </c>
      <c r="M122" s="11"/>
      <c r="N122" s="11"/>
      <c r="O122" s="11"/>
      <c r="P122" s="11"/>
      <c r="Q122" s="6"/>
      <c r="R122" s="11"/>
      <c r="S122" s="6"/>
      <c r="U122" s="6"/>
      <c r="V122" s="6"/>
      <c r="W122" s="6"/>
      <c r="X122" s="6"/>
      <c r="Y122" s="6"/>
      <c r="Z122" s="6"/>
      <c r="AA122" s="6"/>
      <c r="AC122" s="6"/>
      <c r="AD122" s="11"/>
      <c r="AE122" s="6">
        <f>$B122</f>
        <v>46</v>
      </c>
      <c r="AF122" s="11"/>
      <c r="AG122" s="6"/>
      <c r="AH122" s="6"/>
      <c r="AI122" s="11"/>
      <c r="AJ122" s="6"/>
      <c r="AK122" s="6"/>
      <c r="AM122" s="6"/>
      <c r="AN122" s="6"/>
      <c r="AO122" s="6">
        <f>$D122</f>
        <v>33</v>
      </c>
      <c r="AP122" s="6"/>
      <c r="AQ122" s="6"/>
      <c r="AR122" s="6"/>
      <c r="AS122" s="6"/>
      <c r="AT122" s="6"/>
      <c r="AU122" s="6"/>
    </row>
    <row r="123" spans="1:47" ht="15" customHeight="1" x14ac:dyDescent="0.3">
      <c r="A123" s="42">
        <v>428</v>
      </c>
      <c r="B123" s="42">
        <v>47</v>
      </c>
      <c r="C123" s="42">
        <v>19</v>
      </c>
      <c r="D123" s="42">
        <v>34</v>
      </c>
      <c r="E123">
        <v>1942</v>
      </c>
      <c r="F123" s="60">
        <v>3.8807870370370368E-2</v>
      </c>
      <c r="G123" s="41" t="s">
        <v>689</v>
      </c>
      <c r="H123" s="41" t="s">
        <v>690</v>
      </c>
      <c r="I123" s="42" t="s">
        <v>117</v>
      </c>
      <c r="J123" s="42" t="s">
        <v>36</v>
      </c>
      <c r="K123" s="42">
        <v>3</v>
      </c>
      <c r="L123" s="42" t="s">
        <v>33</v>
      </c>
      <c r="M123" s="6"/>
      <c r="N123" s="11"/>
      <c r="O123" s="11"/>
      <c r="P123" s="11"/>
      <c r="Q123" s="6"/>
      <c r="R123" s="11"/>
      <c r="S123" s="6"/>
      <c r="U123" s="6"/>
      <c r="V123" s="6"/>
      <c r="W123" s="6"/>
      <c r="X123" s="6"/>
      <c r="Y123" s="6"/>
      <c r="Z123" s="6"/>
      <c r="AA123" s="6"/>
      <c r="AC123" s="6"/>
      <c r="AD123" s="11"/>
      <c r="AE123" s="6">
        <f>$B123</f>
        <v>47</v>
      </c>
      <c r="AF123" s="11"/>
      <c r="AG123" s="6"/>
      <c r="AH123" s="6"/>
      <c r="AI123" s="6"/>
      <c r="AJ123" s="6"/>
      <c r="AK123" s="6"/>
      <c r="AM123" s="6"/>
      <c r="AN123" s="6"/>
      <c r="AO123" s="6">
        <f>$D123</f>
        <v>34</v>
      </c>
      <c r="AP123" s="6"/>
      <c r="AQ123" s="6"/>
      <c r="AR123" s="6"/>
      <c r="AS123" s="6"/>
      <c r="AT123" s="6"/>
      <c r="AU123" s="6"/>
    </row>
    <row r="124" spans="1:47" ht="15" customHeight="1" x14ac:dyDescent="0.3">
      <c r="A124" s="42">
        <v>434</v>
      </c>
      <c r="B124" s="42">
        <v>48</v>
      </c>
      <c r="C124" s="42">
        <v>12</v>
      </c>
      <c r="D124" s="42">
        <v>35</v>
      </c>
      <c r="E124">
        <v>1621</v>
      </c>
      <c r="F124" s="60">
        <v>3.8935185185185191E-2</v>
      </c>
      <c r="G124" s="41" t="s">
        <v>182</v>
      </c>
      <c r="H124" s="41" t="s">
        <v>554</v>
      </c>
      <c r="I124" s="42" t="s">
        <v>114</v>
      </c>
      <c r="J124" s="42" t="s">
        <v>30</v>
      </c>
      <c r="K124" s="42">
        <v>3</v>
      </c>
      <c r="L124" s="42" t="s">
        <v>33</v>
      </c>
      <c r="M124" s="11"/>
      <c r="N124" s="6"/>
      <c r="O124" s="11"/>
      <c r="P124" s="6"/>
      <c r="Q124" s="6"/>
      <c r="R124" s="6"/>
      <c r="S124" s="11"/>
      <c r="U124" s="6"/>
      <c r="V124" s="6"/>
      <c r="W124" s="6"/>
      <c r="X124" s="6"/>
      <c r="Y124" s="6"/>
      <c r="Z124" s="6"/>
      <c r="AA124" s="6"/>
      <c r="AC124" s="6">
        <f>$B124</f>
        <v>48</v>
      </c>
      <c r="AD124" s="11"/>
      <c r="AE124" s="11"/>
      <c r="AF124" s="11"/>
      <c r="AG124" s="6"/>
      <c r="AH124" s="6"/>
      <c r="AI124" s="6"/>
      <c r="AJ124" s="11"/>
      <c r="AK124" s="11"/>
      <c r="AM124" s="6">
        <f>$D124</f>
        <v>35</v>
      </c>
      <c r="AN124" s="6"/>
      <c r="AO124" s="6"/>
      <c r="AP124" s="6"/>
      <c r="AQ124" s="6"/>
      <c r="AR124" s="6"/>
      <c r="AS124" s="6"/>
      <c r="AT124" s="6"/>
      <c r="AU124" s="6"/>
    </row>
    <row r="125" spans="1:47" ht="15" customHeight="1" x14ac:dyDescent="0.3">
      <c r="A125" s="42">
        <v>435</v>
      </c>
      <c r="B125" s="42">
        <v>73</v>
      </c>
      <c r="C125" s="42">
        <v>19</v>
      </c>
      <c r="D125" s="42">
        <v>48</v>
      </c>
      <c r="E125">
        <v>1489</v>
      </c>
      <c r="F125" s="60">
        <v>3.8946759259259257E-2</v>
      </c>
      <c r="G125" s="41" t="s">
        <v>310</v>
      </c>
      <c r="H125" s="41" t="s">
        <v>691</v>
      </c>
      <c r="I125" s="42" t="s">
        <v>117</v>
      </c>
      <c r="J125" s="42" t="s">
        <v>27</v>
      </c>
      <c r="K125" s="42">
        <v>2</v>
      </c>
      <c r="L125" s="42" t="s">
        <v>33</v>
      </c>
      <c r="M125" s="11"/>
      <c r="N125" s="6"/>
      <c r="O125" s="11"/>
      <c r="P125" s="11"/>
      <c r="Q125" s="6">
        <f>$B125</f>
        <v>73</v>
      </c>
      <c r="R125" s="11"/>
      <c r="S125" s="11"/>
      <c r="U125" s="6"/>
      <c r="V125" s="6"/>
      <c r="W125" s="6"/>
      <c r="X125" s="6"/>
      <c r="Y125" s="6">
        <f>$D125</f>
        <v>48</v>
      </c>
      <c r="Z125" s="6"/>
      <c r="AA125" s="6"/>
      <c r="AC125" s="6"/>
      <c r="AD125" s="11"/>
      <c r="AE125" s="11"/>
      <c r="AF125" s="11"/>
      <c r="AG125" s="6"/>
      <c r="AH125" s="6"/>
      <c r="AI125" s="11"/>
      <c r="AJ125" s="6"/>
      <c r="AK125" s="6"/>
      <c r="AM125" s="6"/>
      <c r="AN125" s="6"/>
      <c r="AO125" s="6"/>
      <c r="AP125" s="6"/>
      <c r="AQ125" s="6"/>
      <c r="AR125" s="6"/>
      <c r="AS125" s="6"/>
      <c r="AT125" s="6"/>
      <c r="AU125" s="6"/>
    </row>
    <row r="126" spans="1:47" ht="15" customHeight="1" x14ac:dyDescent="0.3">
      <c r="A126" s="42">
        <v>436</v>
      </c>
      <c r="B126" s="42">
        <v>74</v>
      </c>
      <c r="C126" s="42">
        <v>20</v>
      </c>
      <c r="D126" s="42">
        <v>49</v>
      </c>
      <c r="E126">
        <v>2290</v>
      </c>
      <c r="F126" s="60">
        <v>3.8981481481481485E-2</v>
      </c>
      <c r="G126" s="67" t="s">
        <v>213</v>
      </c>
      <c r="H126" s="67" t="s">
        <v>899</v>
      </c>
      <c r="I126" s="68" t="s">
        <v>114</v>
      </c>
      <c r="J126" s="68" t="s">
        <v>71</v>
      </c>
      <c r="K126" s="68">
        <v>2</v>
      </c>
      <c r="L126" s="68" t="s">
        <v>33</v>
      </c>
      <c r="M126" s="6"/>
      <c r="N126" s="6">
        <f>$B126</f>
        <v>74</v>
      </c>
      <c r="O126" s="11"/>
      <c r="P126" s="11"/>
      <c r="Q126" s="6"/>
      <c r="R126" s="11"/>
      <c r="S126" s="6"/>
      <c r="U126" s="6"/>
      <c r="V126" s="6">
        <f>$D126</f>
        <v>49</v>
      </c>
      <c r="W126" s="6"/>
      <c r="X126" s="6"/>
      <c r="Y126" s="6"/>
      <c r="Z126" s="6"/>
      <c r="AA126" s="6"/>
      <c r="AC126" s="6"/>
      <c r="AD126" s="11"/>
      <c r="AE126" s="11"/>
      <c r="AF126" s="11"/>
      <c r="AG126" s="6"/>
      <c r="AH126" s="6"/>
      <c r="AI126" s="11"/>
      <c r="AJ126" s="6"/>
      <c r="AK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47" ht="15" customHeight="1" x14ac:dyDescent="0.3">
      <c r="A127" s="42">
        <v>437</v>
      </c>
      <c r="B127" s="42">
        <v>49</v>
      </c>
      <c r="E127">
        <v>1673</v>
      </c>
      <c r="F127" s="60">
        <v>3.9016203703703706E-2</v>
      </c>
      <c r="G127" s="41" t="s">
        <v>237</v>
      </c>
      <c r="H127" s="41" t="s">
        <v>238</v>
      </c>
      <c r="I127" s="42" t="s">
        <v>82</v>
      </c>
      <c r="J127" s="42" t="s">
        <v>23</v>
      </c>
      <c r="K127" s="42">
        <v>3</v>
      </c>
      <c r="L127" s="42" t="s">
        <v>33</v>
      </c>
      <c r="M127" s="6"/>
      <c r="N127" s="11"/>
      <c r="O127" s="11"/>
      <c r="P127" s="11"/>
      <c r="Q127" s="6"/>
      <c r="R127" s="11"/>
      <c r="S127" s="6"/>
      <c r="U127" s="6"/>
      <c r="V127" s="6"/>
      <c r="W127" s="6"/>
      <c r="X127" s="6"/>
      <c r="Y127" s="6"/>
      <c r="Z127" s="6"/>
      <c r="AA127" s="6"/>
      <c r="AC127" s="6"/>
      <c r="AD127" s="11"/>
      <c r="AE127" s="11"/>
      <c r="AF127" s="11"/>
      <c r="AG127" s="6"/>
      <c r="AH127" s="6"/>
      <c r="AI127" s="6">
        <f>$B127</f>
        <v>49</v>
      </c>
      <c r="AJ127" s="6"/>
      <c r="AK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spans="1:47" ht="15" customHeight="1" x14ac:dyDescent="0.3">
      <c r="A128" s="42">
        <v>438</v>
      </c>
      <c r="B128" s="42">
        <v>50</v>
      </c>
      <c r="C128" s="42">
        <v>3</v>
      </c>
      <c r="D128" s="42">
        <v>36</v>
      </c>
      <c r="E128">
        <v>1907</v>
      </c>
      <c r="F128" s="60">
        <v>3.9027777777777779E-2</v>
      </c>
      <c r="G128" s="41" t="s">
        <v>284</v>
      </c>
      <c r="H128" s="41" t="s">
        <v>230</v>
      </c>
      <c r="I128" s="42" t="s">
        <v>126</v>
      </c>
      <c r="J128" s="42" t="s">
        <v>36</v>
      </c>
      <c r="K128" s="42">
        <v>3</v>
      </c>
      <c r="L128" s="42" t="s">
        <v>33</v>
      </c>
      <c r="M128" s="6"/>
      <c r="N128" s="6"/>
      <c r="O128" s="6"/>
      <c r="P128" s="6"/>
      <c r="Q128" s="6"/>
      <c r="R128" s="6"/>
      <c r="S128" s="6"/>
      <c r="U128" s="6"/>
      <c r="V128" s="6"/>
      <c r="W128" s="6"/>
      <c r="X128" s="6"/>
      <c r="Y128" s="6"/>
      <c r="Z128" s="6"/>
      <c r="AA128" s="6"/>
      <c r="AC128" s="6"/>
      <c r="AD128" s="6"/>
      <c r="AE128" s="6">
        <f>$B128</f>
        <v>50</v>
      </c>
      <c r="AF128" s="6"/>
      <c r="AG128" s="6"/>
      <c r="AH128" s="6"/>
      <c r="AI128" s="6"/>
      <c r="AJ128" s="6"/>
      <c r="AK128" s="6"/>
      <c r="AM128" s="6"/>
      <c r="AN128" s="6"/>
      <c r="AO128" s="6">
        <f>$D128</f>
        <v>36</v>
      </c>
      <c r="AP128" s="6"/>
      <c r="AQ128" s="6"/>
      <c r="AR128" s="6"/>
      <c r="AS128" s="6"/>
      <c r="AT128" s="6"/>
      <c r="AU128" s="6"/>
    </row>
    <row r="129" spans="1:47" ht="15" customHeight="1" x14ac:dyDescent="0.3">
      <c r="A129" s="42">
        <v>441</v>
      </c>
      <c r="B129" s="42">
        <v>75</v>
      </c>
      <c r="E129">
        <v>2056</v>
      </c>
      <c r="F129" s="60">
        <v>3.9108796296296294E-2</v>
      </c>
      <c r="G129" s="41" t="s">
        <v>692</v>
      </c>
      <c r="H129" s="41" t="s">
        <v>693</v>
      </c>
      <c r="I129" s="42" t="s">
        <v>82</v>
      </c>
      <c r="J129" s="42" t="s">
        <v>27</v>
      </c>
      <c r="K129" s="42">
        <v>2</v>
      </c>
      <c r="L129" s="42" t="s">
        <v>33</v>
      </c>
      <c r="M129" s="11"/>
      <c r="N129" s="6"/>
      <c r="O129" s="11"/>
      <c r="P129" s="11"/>
      <c r="Q129" s="6">
        <f>$B129</f>
        <v>75</v>
      </c>
      <c r="R129" s="11"/>
      <c r="S129" s="6"/>
      <c r="U129" s="6"/>
      <c r="V129" s="6"/>
      <c r="W129" s="6"/>
      <c r="X129" s="6"/>
      <c r="Y129" s="6"/>
      <c r="Z129" s="6"/>
      <c r="AA129" s="6"/>
      <c r="AC129" s="6"/>
      <c r="AD129" s="6"/>
      <c r="AE129" s="6"/>
      <c r="AF129" s="6"/>
      <c r="AG129" s="6"/>
      <c r="AH129" s="6"/>
      <c r="AI129" s="6"/>
      <c r="AJ129" s="11"/>
      <c r="AK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spans="1:47" ht="15" customHeight="1" x14ac:dyDescent="0.3">
      <c r="A130" s="42">
        <v>444</v>
      </c>
      <c r="B130" s="42">
        <v>76</v>
      </c>
      <c r="E130">
        <v>892</v>
      </c>
      <c r="F130" s="60">
        <v>3.920138888888889E-2</v>
      </c>
      <c r="G130" s="41" t="s">
        <v>692</v>
      </c>
      <c r="H130" s="41" t="s">
        <v>320</v>
      </c>
      <c r="I130" s="42" t="s">
        <v>82</v>
      </c>
      <c r="J130" s="42" t="s">
        <v>35</v>
      </c>
      <c r="K130" s="42">
        <v>2</v>
      </c>
      <c r="L130" s="42" t="s">
        <v>33</v>
      </c>
      <c r="M130" s="6"/>
      <c r="N130" s="11"/>
      <c r="O130" s="11"/>
      <c r="P130" s="11"/>
      <c r="Q130" s="6"/>
      <c r="R130" s="11"/>
      <c r="S130" s="6">
        <f>$B130</f>
        <v>76</v>
      </c>
      <c r="U130" s="6"/>
      <c r="V130" s="6"/>
      <c r="W130" s="6"/>
      <c r="X130" s="6"/>
      <c r="Y130" s="6"/>
      <c r="Z130" s="6"/>
      <c r="AA130" s="6"/>
      <c r="AC130" s="6"/>
      <c r="AD130" s="6"/>
      <c r="AE130" s="11"/>
      <c r="AF130" s="11"/>
      <c r="AG130" s="6"/>
      <c r="AH130" s="6"/>
      <c r="AI130" s="11"/>
      <c r="AJ130" s="6"/>
      <c r="AK130" s="6"/>
      <c r="AM130" s="6"/>
      <c r="AN130" s="6"/>
      <c r="AO130" s="6"/>
      <c r="AP130" s="6"/>
      <c r="AQ130" s="6"/>
      <c r="AR130" s="6"/>
      <c r="AS130" s="6"/>
      <c r="AT130" s="6"/>
      <c r="AU130" s="6"/>
    </row>
    <row r="131" spans="1:47" ht="15" customHeight="1" x14ac:dyDescent="0.3">
      <c r="A131" s="42">
        <v>445</v>
      </c>
      <c r="B131" s="42">
        <v>77</v>
      </c>
      <c r="C131" s="42">
        <v>9</v>
      </c>
      <c r="D131" s="42">
        <v>50</v>
      </c>
      <c r="E131">
        <v>2276</v>
      </c>
      <c r="F131" s="60">
        <v>3.9212962962962963E-2</v>
      </c>
      <c r="G131" s="41" t="s">
        <v>178</v>
      </c>
      <c r="H131" s="41" t="s">
        <v>694</v>
      </c>
      <c r="I131" s="42" t="s">
        <v>126</v>
      </c>
      <c r="J131" s="42" t="s">
        <v>71</v>
      </c>
      <c r="K131" s="42">
        <v>2</v>
      </c>
      <c r="L131" s="42" t="s">
        <v>33</v>
      </c>
      <c r="M131" s="6"/>
      <c r="N131" s="6">
        <f>$B131</f>
        <v>77</v>
      </c>
      <c r="O131" s="11"/>
      <c r="P131" s="11"/>
      <c r="Q131" s="6"/>
      <c r="R131" s="11"/>
      <c r="S131" s="6"/>
      <c r="U131" s="6"/>
      <c r="V131" s="6">
        <f>$D131</f>
        <v>50</v>
      </c>
      <c r="W131" s="6"/>
      <c r="X131" s="6"/>
      <c r="Y131" s="6"/>
      <c r="Z131" s="6"/>
      <c r="AA131" s="6"/>
      <c r="AC131" s="6"/>
      <c r="AD131" s="11"/>
      <c r="AE131" s="11"/>
      <c r="AF131" s="11"/>
      <c r="AG131" s="6"/>
      <c r="AH131" s="6"/>
      <c r="AI131" s="6"/>
      <c r="AJ131" s="6"/>
      <c r="AK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spans="1:47" ht="15" customHeight="1" x14ac:dyDescent="0.3">
      <c r="A132" s="42">
        <v>446</v>
      </c>
      <c r="B132" s="42">
        <v>78</v>
      </c>
      <c r="E132">
        <v>1424</v>
      </c>
      <c r="F132" s="60">
        <v>3.9224537037037037E-2</v>
      </c>
      <c r="G132" s="41" t="s">
        <v>107</v>
      </c>
      <c r="H132" s="41" t="s">
        <v>108</v>
      </c>
      <c r="I132" s="42" t="s">
        <v>82</v>
      </c>
      <c r="J132" s="42" t="s">
        <v>32</v>
      </c>
      <c r="K132" s="42">
        <v>2</v>
      </c>
      <c r="L132" s="42" t="s">
        <v>33</v>
      </c>
      <c r="M132" s="6"/>
      <c r="N132" s="11"/>
      <c r="O132" s="6">
        <f>$B132</f>
        <v>78</v>
      </c>
      <c r="P132" s="11"/>
      <c r="Q132" s="11"/>
      <c r="R132" s="11"/>
      <c r="S132" s="11"/>
      <c r="U132" s="6"/>
      <c r="V132" s="6"/>
      <c r="W132" s="6"/>
      <c r="X132" s="6"/>
      <c r="Y132" s="6"/>
      <c r="Z132" s="6"/>
      <c r="AA132" s="6"/>
      <c r="AC132" s="6"/>
      <c r="AD132" s="11"/>
      <c r="AE132" s="11"/>
      <c r="AF132" s="11"/>
      <c r="AG132" s="6"/>
      <c r="AH132" s="6"/>
      <c r="AI132" s="11"/>
      <c r="AJ132" s="6"/>
      <c r="AK132" s="6"/>
      <c r="AM132" s="6"/>
      <c r="AN132" s="6"/>
      <c r="AO132" s="6"/>
      <c r="AP132" s="6"/>
      <c r="AQ132" s="6"/>
      <c r="AR132" s="6"/>
      <c r="AS132" s="6"/>
      <c r="AT132" s="6"/>
      <c r="AU132" s="6"/>
    </row>
    <row r="133" spans="1:47" ht="15" customHeight="1" x14ac:dyDescent="0.3">
      <c r="A133" s="42">
        <v>448</v>
      </c>
      <c r="B133" s="42">
        <v>79</v>
      </c>
      <c r="C133" s="42">
        <v>20</v>
      </c>
      <c r="D133" s="42">
        <v>51</v>
      </c>
      <c r="E133">
        <v>1195</v>
      </c>
      <c r="F133" s="60">
        <v>3.9259259259259258E-2</v>
      </c>
      <c r="G133" s="41" t="s">
        <v>169</v>
      </c>
      <c r="H133" s="41" t="s">
        <v>170</v>
      </c>
      <c r="I133" s="42" t="s">
        <v>117</v>
      </c>
      <c r="J133" s="42" t="s">
        <v>31</v>
      </c>
      <c r="K133" s="42">
        <v>2</v>
      </c>
      <c r="L133" s="42" t="s">
        <v>33</v>
      </c>
      <c r="M133" s="6"/>
      <c r="N133" s="11"/>
      <c r="O133" s="11"/>
      <c r="P133" s="6">
        <f>$B133</f>
        <v>79</v>
      </c>
      <c r="Q133" s="6"/>
      <c r="R133" s="11"/>
      <c r="S133" s="6"/>
      <c r="U133" s="6"/>
      <c r="V133" s="6"/>
      <c r="W133" s="6"/>
      <c r="X133" s="6">
        <f>$D133</f>
        <v>51</v>
      </c>
      <c r="Y133" s="6"/>
      <c r="Z133" s="6"/>
      <c r="AA133" s="6"/>
      <c r="AC133" s="6"/>
      <c r="AD133" s="11"/>
      <c r="AE133" s="11"/>
      <c r="AF133" s="11"/>
      <c r="AG133" s="6"/>
      <c r="AH133" s="6"/>
      <c r="AI133" s="6"/>
      <c r="AJ133" s="6"/>
      <c r="AK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ht="15" customHeight="1" x14ac:dyDescent="0.3">
      <c r="A134" s="42">
        <v>449</v>
      </c>
      <c r="B134" s="42">
        <v>51</v>
      </c>
      <c r="E134">
        <v>1566</v>
      </c>
      <c r="F134" s="60">
        <v>3.9282407407407405E-2</v>
      </c>
      <c r="G134" s="41" t="s">
        <v>235</v>
      </c>
      <c r="H134" s="41" t="s">
        <v>236</v>
      </c>
      <c r="I134" s="42" t="s">
        <v>82</v>
      </c>
      <c r="J134" s="42" t="s">
        <v>30</v>
      </c>
      <c r="K134" s="42">
        <v>3</v>
      </c>
      <c r="L134" s="42" t="s">
        <v>33</v>
      </c>
      <c r="M134" s="11"/>
      <c r="N134" s="11"/>
      <c r="O134" s="11"/>
      <c r="P134" s="11"/>
      <c r="Q134" s="6"/>
      <c r="R134" s="11"/>
      <c r="S134" s="6"/>
      <c r="U134" s="6"/>
      <c r="V134" s="6"/>
      <c r="W134" s="6"/>
      <c r="X134" s="6"/>
      <c r="Y134" s="6"/>
      <c r="Z134" s="6"/>
      <c r="AA134" s="6"/>
      <c r="AC134" s="6">
        <f>$B134</f>
        <v>51</v>
      </c>
      <c r="AD134" s="6"/>
      <c r="AE134" s="11"/>
      <c r="AF134" s="6"/>
      <c r="AG134" s="6"/>
      <c r="AH134" s="6"/>
      <c r="AI134" s="11"/>
      <c r="AJ134" s="6"/>
      <c r="AK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ht="15" customHeight="1" x14ac:dyDescent="0.3">
      <c r="A135" s="42">
        <v>450</v>
      </c>
      <c r="B135" s="42">
        <v>80</v>
      </c>
      <c r="C135" s="42">
        <v>10</v>
      </c>
      <c r="D135" s="42">
        <v>52</v>
      </c>
      <c r="E135">
        <v>1104</v>
      </c>
      <c r="F135" s="60">
        <v>3.9363425925925927E-2</v>
      </c>
      <c r="G135" s="41" t="s">
        <v>298</v>
      </c>
      <c r="H135" s="41" t="s">
        <v>405</v>
      </c>
      <c r="I135" s="42" t="s">
        <v>126</v>
      </c>
      <c r="J135" s="42" t="s">
        <v>71</v>
      </c>
      <c r="K135" s="42">
        <v>2</v>
      </c>
      <c r="L135" s="42" t="s">
        <v>33</v>
      </c>
      <c r="M135" s="6"/>
      <c r="N135" s="6">
        <f>$B135</f>
        <v>80</v>
      </c>
      <c r="O135" s="11"/>
      <c r="P135" s="6"/>
      <c r="Q135" s="11"/>
      <c r="R135" s="11"/>
      <c r="S135" s="6"/>
      <c r="U135" s="6"/>
      <c r="V135" s="6">
        <f>$D135</f>
        <v>52</v>
      </c>
      <c r="W135" s="6"/>
      <c r="X135" s="6"/>
      <c r="Y135" s="6"/>
      <c r="Z135" s="6"/>
      <c r="AA135" s="6"/>
      <c r="AC135" s="6"/>
      <c r="AD135" s="6"/>
      <c r="AE135" s="6"/>
      <c r="AF135" s="6"/>
      <c r="AG135" s="11"/>
      <c r="AH135" s="11"/>
      <c r="AI135" s="6"/>
      <c r="AJ135" s="6"/>
      <c r="AK135" s="11"/>
      <c r="AM135" s="6"/>
      <c r="AN135" s="6"/>
      <c r="AO135" s="6"/>
      <c r="AP135" s="6"/>
      <c r="AQ135" s="6"/>
      <c r="AR135" s="6"/>
      <c r="AS135" s="6"/>
      <c r="AT135" s="6"/>
      <c r="AU135" s="6"/>
    </row>
    <row r="136" spans="1:47" ht="15" customHeight="1" x14ac:dyDescent="0.3">
      <c r="A136" s="42">
        <v>451</v>
      </c>
      <c r="B136" s="42">
        <v>52</v>
      </c>
      <c r="C136" s="42">
        <v>20</v>
      </c>
      <c r="D136" s="42">
        <v>37</v>
      </c>
      <c r="E136">
        <v>1827</v>
      </c>
      <c r="F136" s="60">
        <v>3.9375E-2</v>
      </c>
      <c r="G136" s="67" t="s">
        <v>741</v>
      </c>
      <c r="H136" s="67" t="s">
        <v>909</v>
      </c>
      <c r="I136" s="68" t="s">
        <v>117</v>
      </c>
      <c r="J136" s="68" t="s">
        <v>18</v>
      </c>
      <c r="K136" s="68">
        <v>3</v>
      </c>
      <c r="L136" s="68" t="s">
        <v>33</v>
      </c>
      <c r="M136" s="11"/>
      <c r="N136" s="6"/>
      <c r="O136" s="11"/>
      <c r="P136" s="6"/>
      <c r="Q136" s="11"/>
      <c r="R136" s="6"/>
      <c r="S136" s="6"/>
      <c r="U136" s="6"/>
      <c r="V136" s="6"/>
      <c r="W136" s="6"/>
      <c r="X136" s="6"/>
      <c r="Y136" s="6"/>
      <c r="Z136" s="6"/>
      <c r="AA136" s="6"/>
      <c r="AC136" s="11"/>
      <c r="AD136" s="6">
        <f>$B136</f>
        <v>52</v>
      </c>
      <c r="AE136" s="6"/>
      <c r="AF136" s="6"/>
      <c r="AG136" s="6"/>
      <c r="AH136" s="6"/>
      <c r="AI136" s="6"/>
      <c r="AJ136" s="11"/>
      <c r="AK136" s="6"/>
      <c r="AM136" s="6"/>
      <c r="AN136" s="6">
        <f>$D136</f>
        <v>37</v>
      </c>
      <c r="AO136" s="6"/>
      <c r="AP136" s="6"/>
      <c r="AQ136" s="6"/>
      <c r="AR136" s="6"/>
      <c r="AS136" s="6"/>
      <c r="AT136" s="6"/>
      <c r="AU136" s="6"/>
    </row>
    <row r="137" spans="1:47" ht="15" customHeight="1" x14ac:dyDescent="0.3">
      <c r="A137" s="42">
        <v>455</v>
      </c>
      <c r="B137" s="42">
        <v>53</v>
      </c>
      <c r="C137" s="42">
        <v>13</v>
      </c>
      <c r="D137" s="42">
        <v>38</v>
      </c>
      <c r="E137">
        <v>1873</v>
      </c>
      <c r="F137" s="60">
        <v>3.9490740740740743E-2</v>
      </c>
      <c r="G137" s="41" t="s">
        <v>285</v>
      </c>
      <c r="H137" s="41" t="s">
        <v>286</v>
      </c>
      <c r="I137" s="42" t="s">
        <v>114</v>
      </c>
      <c r="J137" s="42" t="s">
        <v>22</v>
      </c>
      <c r="K137" s="42">
        <v>3</v>
      </c>
      <c r="L137" s="42" t="s">
        <v>33</v>
      </c>
      <c r="M137" s="6"/>
      <c r="N137" s="11"/>
      <c r="O137" s="11"/>
      <c r="P137" s="11"/>
      <c r="Q137" s="6"/>
      <c r="R137" s="11"/>
      <c r="S137" s="6"/>
      <c r="U137" s="6"/>
      <c r="V137" s="6"/>
      <c r="W137" s="6"/>
      <c r="X137" s="6"/>
      <c r="Y137" s="6"/>
      <c r="Z137" s="6"/>
      <c r="AA137" s="6"/>
      <c r="AC137" s="6"/>
      <c r="AD137" s="11"/>
      <c r="AE137" s="11"/>
      <c r="AF137" s="11"/>
      <c r="AG137" s="6"/>
      <c r="AH137" s="6"/>
      <c r="AI137" s="6"/>
      <c r="AJ137" s="6"/>
      <c r="AK137" s="6">
        <f>$B137</f>
        <v>53</v>
      </c>
      <c r="AM137" s="6"/>
      <c r="AN137" s="6"/>
      <c r="AO137" s="6"/>
      <c r="AP137" s="6"/>
      <c r="AQ137" s="6"/>
      <c r="AR137" s="6"/>
      <c r="AS137" s="6"/>
      <c r="AT137" s="6"/>
      <c r="AU137" s="6">
        <f>$D137</f>
        <v>38</v>
      </c>
    </row>
    <row r="138" spans="1:47" ht="15" customHeight="1" x14ac:dyDescent="0.3">
      <c r="A138" s="42">
        <v>456</v>
      </c>
      <c r="B138" s="42">
        <v>81</v>
      </c>
      <c r="C138" s="42">
        <v>21</v>
      </c>
      <c r="D138" s="42">
        <v>53</v>
      </c>
      <c r="E138">
        <v>1428</v>
      </c>
      <c r="F138" s="60">
        <v>3.9675925925925927E-2</v>
      </c>
      <c r="G138" s="41" t="s">
        <v>127</v>
      </c>
      <c r="H138" s="41" t="s">
        <v>177</v>
      </c>
      <c r="I138" s="42" t="s">
        <v>114</v>
      </c>
      <c r="J138" s="42" t="s">
        <v>32</v>
      </c>
      <c r="K138" s="42">
        <v>2</v>
      </c>
      <c r="L138" s="42" t="s">
        <v>33</v>
      </c>
      <c r="M138" s="6"/>
      <c r="N138" s="11"/>
      <c r="O138" s="6">
        <f>$B138</f>
        <v>81</v>
      </c>
      <c r="P138" s="11"/>
      <c r="Q138" s="6"/>
      <c r="R138" s="11"/>
      <c r="S138" s="6"/>
      <c r="U138" s="6"/>
      <c r="V138" s="6"/>
      <c r="W138" s="6">
        <f>$D138</f>
        <v>53</v>
      </c>
      <c r="X138" s="6"/>
      <c r="Y138" s="6"/>
      <c r="Z138" s="6"/>
      <c r="AA138" s="6"/>
      <c r="AC138" s="6"/>
      <c r="AD138" s="11"/>
      <c r="AE138" s="11"/>
      <c r="AF138" s="11"/>
      <c r="AG138" s="6"/>
      <c r="AH138" s="6"/>
      <c r="AI138" s="11"/>
      <c r="AJ138" s="6"/>
      <c r="AK138" s="6"/>
      <c r="AM138" s="6"/>
      <c r="AN138" s="6"/>
      <c r="AO138" s="6"/>
      <c r="AP138" s="6"/>
      <c r="AQ138" s="6"/>
      <c r="AR138" s="6"/>
      <c r="AS138" s="6"/>
      <c r="AT138" s="6"/>
      <c r="AU138" s="6"/>
    </row>
    <row r="139" spans="1:47" ht="15" customHeight="1" x14ac:dyDescent="0.3">
      <c r="A139" s="42">
        <v>458</v>
      </c>
      <c r="B139" s="42">
        <v>54</v>
      </c>
      <c r="C139" s="42">
        <v>1</v>
      </c>
      <c r="E139">
        <v>2036</v>
      </c>
      <c r="F139" s="60">
        <v>3.9733796296296295E-2</v>
      </c>
      <c r="G139" s="41" t="s">
        <v>246</v>
      </c>
      <c r="H139" s="41" t="s">
        <v>247</v>
      </c>
      <c r="I139" s="42" t="s">
        <v>248</v>
      </c>
      <c r="J139" s="42" t="s">
        <v>23</v>
      </c>
      <c r="K139" s="42">
        <v>3</v>
      </c>
      <c r="L139" s="42" t="s">
        <v>33</v>
      </c>
      <c r="M139" s="6"/>
      <c r="N139" s="11"/>
      <c r="O139" s="11"/>
      <c r="P139" s="11"/>
      <c r="Q139" s="6"/>
      <c r="R139" s="11"/>
      <c r="S139" s="6"/>
      <c r="U139" s="6"/>
      <c r="V139" s="6"/>
      <c r="W139" s="6"/>
      <c r="X139" s="6"/>
      <c r="Y139" s="6"/>
      <c r="Z139" s="6"/>
      <c r="AA139" s="6"/>
      <c r="AC139" s="6"/>
      <c r="AD139" s="11"/>
      <c r="AE139" s="11"/>
      <c r="AF139" s="11"/>
      <c r="AG139" s="6"/>
      <c r="AH139" s="6"/>
      <c r="AI139" s="6">
        <f>$B139</f>
        <v>54</v>
      </c>
      <c r="AJ139" s="6"/>
      <c r="AK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spans="1:47" ht="15" customHeight="1" x14ac:dyDescent="0.3">
      <c r="A140" s="42">
        <v>459</v>
      </c>
      <c r="B140" s="42">
        <v>55</v>
      </c>
      <c r="C140" s="42">
        <v>14</v>
      </c>
      <c r="D140" s="42">
        <v>39</v>
      </c>
      <c r="E140">
        <v>1944</v>
      </c>
      <c r="F140" s="60">
        <v>3.9745370370370375E-2</v>
      </c>
      <c r="G140" s="41" t="s">
        <v>287</v>
      </c>
      <c r="H140" s="41" t="s">
        <v>288</v>
      </c>
      <c r="I140" s="42" t="s">
        <v>114</v>
      </c>
      <c r="J140" s="42" t="s">
        <v>36</v>
      </c>
      <c r="K140" s="42">
        <v>3</v>
      </c>
      <c r="L140" s="42" t="s">
        <v>33</v>
      </c>
      <c r="M140" s="11"/>
      <c r="N140" s="11"/>
      <c r="O140" s="11"/>
      <c r="P140" s="6"/>
      <c r="Q140" s="6"/>
      <c r="R140" s="6"/>
      <c r="S140" s="11"/>
      <c r="U140" s="6"/>
      <c r="V140" s="6"/>
      <c r="W140" s="6"/>
      <c r="X140" s="6"/>
      <c r="Y140" s="6"/>
      <c r="Z140" s="6"/>
      <c r="AA140" s="6"/>
      <c r="AC140" s="11"/>
      <c r="AD140" s="6"/>
      <c r="AE140" s="6">
        <f>$B140</f>
        <v>55</v>
      </c>
      <c r="AF140" s="6"/>
      <c r="AG140" s="6"/>
      <c r="AH140" s="6"/>
      <c r="AI140" s="6"/>
      <c r="AJ140" s="6"/>
      <c r="AK140" s="6"/>
      <c r="AM140" s="6"/>
      <c r="AN140" s="6"/>
      <c r="AO140" s="6">
        <f>$D140</f>
        <v>39</v>
      </c>
      <c r="AP140" s="6"/>
      <c r="AQ140" s="6"/>
      <c r="AR140" s="6"/>
      <c r="AS140" s="6"/>
      <c r="AT140" s="6"/>
      <c r="AU140" s="6"/>
    </row>
    <row r="141" spans="1:47" ht="15" customHeight="1" x14ac:dyDescent="0.3">
      <c r="A141" s="42">
        <v>462</v>
      </c>
      <c r="B141" s="42">
        <v>56</v>
      </c>
      <c r="C141" s="42">
        <v>21</v>
      </c>
      <c r="D141" s="42">
        <v>40</v>
      </c>
      <c r="E141">
        <v>1909</v>
      </c>
      <c r="F141" s="60">
        <v>3.9849537037037037E-2</v>
      </c>
      <c r="G141" s="41" t="s">
        <v>637</v>
      </c>
      <c r="H141" s="41" t="s">
        <v>569</v>
      </c>
      <c r="I141" s="42" t="s">
        <v>117</v>
      </c>
      <c r="J141" s="42" t="s">
        <v>36</v>
      </c>
      <c r="K141" s="42">
        <v>3</v>
      </c>
      <c r="L141" s="42" t="s">
        <v>33</v>
      </c>
      <c r="M141" s="6"/>
      <c r="N141" s="11"/>
      <c r="O141" s="6"/>
      <c r="P141" s="11"/>
      <c r="Q141" s="6"/>
      <c r="R141" s="6"/>
      <c r="S141" s="6"/>
      <c r="U141" s="6"/>
      <c r="V141" s="6"/>
      <c r="W141" s="6"/>
      <c r="X141" s="6"/>
      <c r="Y141" s="6"/>
      <c r="Z141" s="6"/>
      <c r="AA141" s="6"/>
      <c r="AC141" s="6"/>
      <c r="AD141" s="11"/>
      <c r="AE141" s="6">
        <f>$B141</f>
        <v>56</v>
      </c>
      <c r="AF141" s="11"/>
      <c r="AG141" s="6"/>
      <c r="AH141" s="6"/>
      <c r="AI141" s="11"/>
      <c r="AJ141" s="6"/>
      <c r="AK141" s="6"/>
      <c r="AM141" s="6"/>
      <c r="AN141" s="6"/>
      <c r="AO141" s="6">
        <f>$D141</f>
        <v>40</v>
      </c>
      <c r="AP141" s="6"/>
      <c r="AQ141" s="6"/>
      <c r="AR141" s="6"/>
      <c r="AS141" s="6"/>
      <c r="AT141" s="6"/>
      <c r="AU141" s="6"/>
    </row>
    <row r="142" spans="1:47" ht="15" customHeight="1" x14ac:dyDescent="0.3">
      <c r="A142" s="42">
        <v>463</v>
      </c>
      <c r="B142" s="42">
        <v>82</v>
      </c>
      <c r="C142" s="42">
        <v>21</v>
      </c>
      <c r="D142" s="42">
        <v>54</v>
      </c>
      <c r="E142">
        <v>1115</v>
      </c>
      <c r="F142" s="60">
        <v>3.9861111111111111E-2</v>
      </c>
      <c r="G142" s="41" t="s">
        <v>178</v>
      </c>
      <c r="H142" s="41" t="s">
        <v>179</v>
      </c>
      <c r="I142" s="42" t="s">
        <v>117</v>
      </c>
      <c r="J142" s="42" t="s">
        <v>71</v>
      </c>
      <c r="K142" s="42">
        <v>2</v>
      </c>
      <c r="L142" s="42" t="s">
        <v>33</v>
      </c>
      <c r="M142" s="6"/>
      <c r="N142" s="6">
        <f>$B142</f>
        <v>82</v>
      </c>
      <c r="O142" s="11"/>
      <c r="P142" s="11"/>
      <c r="Q142" s="11"/>
      <c r="R142" s="6"/>
      <c r="S142" s="6"/>
      <c r="U142" s="6"/>
      <c r="V142" s="6">
        <f>$D142</f>
        <v>54</v>
      </c>
      <c r="W142" s="6"/>
      <c r="X142" s="6"/>
      <c r="Y142" s="6"/>
      <c r="Z142" s="6"/>
      <c r="AA142" s="6"/>
      <c r="AC142" s="6"/>
      <c r="AD142" s="11"/>
      <c r="AE142" s="11"/>
      <c r="AF142" s="11"/>
      <c r="AG142" s="6"/>
      <c r="AH142" s="6"/>
      <c r="AI142" s="11"/>
      <c r="AJ142" s="6"/>
      <c r="AK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spans="1:47" ht="15" customHeight="1" x14ac:dyDescent="0.3">
      <c r="A143" s="42">
        <v>464</v>
      </c>
      <c r="B143" s="42">
        <v>57</v>
      </c>
      <c r="C143" s="42">
        <v>22</v>
      </c>
      <c r="D143" s="42">
        <v>41</v>
      </c>
      <c r="E143">
        <v>1554</v>
      </c>
      <c r="F143" s="60">
        <v>3.9872685185185185E-2</v>
      </c>
      <c r="G143" s="41" t="s">
        <v>695</v>
      </c>
      <c r="H143" s="41" t="s">
        <v>307</v>
      </c>
      <c r="I143" s="42" t="s">
        <v>117</v>
      </c>
      <c r="J143" s="42" t="s">
        <v>30</v>
      </c>
      <c r="K143" s="42">
        <v>3</v>
      </c>
      <c r="L143" s="42" t="s">
        <v>33</v>
      </c>
      <c r="M143" s="6"/>
      <c r="N143" s="6"/>
      <c r="O143" s="11"/>
      <c r="P143" s="11"/>
      <c r="Q143" s="6"/>
      <c r="R143" s="11"/>
      <c r="S143" s="6"/>
      <c r="U143" s="6"/>
      <c r="V143" s="6"/>
      <c r="W143" s="6"/>
      <c r="X143" s="6"/>
      <c r="Y143" s="6"/>
      <c r="Z143" s="6"/>
      <c r="AA143" s="6"/>
      <c r="AC143" s="6">
        <f>$B143</f>
        <v>57</v>
      </c>
      <c r="AD143" s="6"/>
      <c r="AE143" s="6"/>
      <c r="AF143" s="6"/>
      <c r="AG143" s="6"/>
      <c r="AH143" s="6"/>
      <c r="AI143" s="6"/>
      <c r="AJ143" s="6"/>
      <c r="AK143" s="6"/>
      <c r="AM143" s="6">
        <f>$D143</f>
        <v>41</v>
      </c>
      <c r="AN143" s="6"/>
      <c r="AO143" s="6"/>
      <c r="AP143" s="6"/>
      <c r="AQ143" s="6"/>
      <c r="AR143" s="6"/>
      <c r="AS143" s="6"/>
      <c r="AT143" s="6"/>
      <c r="AU143" s="6"/>
    </row>
    <row r="144" spans="1:47" ht="15" customHeight="1" x14ac:dyDescent="0.3">
      <c r="A144" s="42">
        <v>465</v>
      </c>
      <c r="B144" s="42">
        <v>58</v>
      </c>
      <c r="E144">
        <v>1682</v>
      </c>
      <c r="F144" s="60">
        <v>3.9930555555555559E-2</v>
      </c>
      <c r="G144" s="41" t="s">
        <v>240</v>
      </c>
      <c r="H144" s="41" t="s">
        <v>241</v>
      </c>
      <c r="I144" s="42" t="s">
        <v>82</v>
      </c>
      <c r="J144" s="42" t="s">
        <v>23</v>
      </c>
      <c r="K144" s="42">
        <v>3</v>
      </c>
      <c r="L144" s="42" t="s">
        <v>33</v>
      </c>
      <c r="M144" s="11"/>
      <c r="N144" s="11"/>
      <c r="O144" s="11"/>
      <c r="P144" s="11"/>
      <c r="Q144" s="6"/>
      <c r="R144" s="11"/>
      <c r="S144" s="6"/>
      <c r="U144" s="6"/>
      <c r="V144" s="6"/>
      <c r="W144" s="6"/>
      <c r="X144" s="6"/>
      <c r="Y144" s="6"/>
      <c r="Z144" s="6"/>
      <c r="AA144" s="6"/>
      <c r="AC144" s="6"/>
      <c r="AD144" s="11"/>
      <c r="AE144" s="11"/>
      <c r="AF144" s="11"/>
      <c r="AG144" s="6"/>
      <c r="AH144" s="6"/>
      <c r="AI144" s="6">
        <f>$B144</f>
        <v>58</v>
      </c>
      <c r="AJ144" s="6"/>
      <c r="AK144" s="6"/>
      <c r="AM144" s="6"/>
      <c r="AN144" s="6"/>
      <c r="AO144" s="6"/>
      <c r="AP144" s="6"/>
      <c r="AQ144" s="6"/>
      <c r="AR144" s="6"/>
      <c r="AS144" s="6"/>
      <c r="AT144" s="6"/>
      <c r="AU144" s="6"/>
    </row>
    <row r="145" spans="1:47" ht="15" customHeight="1" x14ac:dyDescent="0.3">
      <c r="A145" s="42">
        <v>466</v>
      </c>
      <c r="B145" s="42">
        <v>83</v>
      </c>
      <c r="C145" s="42">
        <v>3</v>
      </c>
      <c r="D145" s="42">
        <v>55</v>
      </c>
      <c r="E145">
        <v>1315</v>
      </c>
      <c r="F145" s="60">
        <v>4.0046296296296295E-2</v>
      </c>
      <c r="G145" s="41" t="s">
        <v>175</v>
      </c>
      <c r="H145" s="41" t="s">
        <v>176</v>
      </c>
      <c r="I145" s="42" t="s">
        <v>162</v>
      </c>
      <c r="J145" s="42" t="s">
        <v>20</v>
      </c>
      <c r="K145" s="42">
        <v>2</v>
      </c>
      <c r="L145" s="42" t="s">
        <v>33</v>
      </c>
      <c r="M145" s="6">
        <f>$B145</f>
        <v>83</v>
      </c>
      <c r="N145" s="11"/>
      <c r="O145" s="11"/>
      <c r="P145" s="11"/>
      <c r="Q145" s="11"/>
      <c r="R145" s="11"/>
      <c r="S145" s="6"/>
      <c r="U145" s="6">
        <f>$D145</f>
        <v>55</v>
      </c>
      <c r="V145" s="6"/>
      <c r="W145" s="6"/>
      <c r="X145" s="6"/>
      <c r="Y145" s="6"/>
      <c r="Z145" s="6"/>
      <c r="AA145" s="6"/>
      <c r="AC145" s="6"/>
      <c r="AD145" s="11"/>
      <c r="AE145" s="11"/>
      <c r="AF145" s="11"/>
      <c r="AG145" s="6"/>
      <c r="AH145" s="6"/>
      <c r="AI145" s="11"/>
      <c r="AJ145" s="6"/>
      <c r="AK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spans="1:47" ht="15" customHeight="1" x14ac:dyDescent="0.3">
      <c r="A146" s="42">
        <v>470</v>
      </c>
      <c r="B146" s="42">
        <v>84</v>
      </c>
      <c r="C146" s="42">
        <v>22</v>
      </c>
      <c r="D146" s="42">
        <v>56</v>
      </c>
      <c r="E146">
        <v>1217</v>
      </c>
      <c r="F146" s="60">
        <v>4.0138888888888884E-2</v>
      </c>
      <c r="G146" s="41" t="s">
        <v>147</v>
      </c>
      <c r="H146" s="41" t="s">
        <v>696</v>
      </c>
      <c r="I146" s="42" t="s">
        <v>114</v>
      </c>
      <c r="J146" s="42" t="s">
        <v>31</v>
      </c>
      <c r="K146" s="42">
        <v>2</v>
      </c>
      <c r="L146" s="42" t="s">
        <v>33</v>
      </c>
      <c r="M146" s="6"/>
      <c r="N146" s="6"/>
      <c r="O146" s="11"/>
      <c r="P146" s="6">
        <f>$B146</f>
        <v>84</v>
      </c>
      <c r="Q146" s="11"/>
      <c r="R146" s="11"/>
      <c r="S146" s="6"/>
      <c r="U146" s="6"/>
      <c r="V146" s="6"/>
      <c r="W146" s="6"/>
      <c r="X146" s="6">
        <f>$D146</f>
        <v>56</v>
      </c>
      <c r="Y146" s="6"/>
      <c r="Z146" s="6"/>
      <c r="AA146" s="6"/>
      <c r="AC146" s="6"/>
      <c r="AD146" s="11"/>
      <c r="AE146" s="11"/>
      <c r="AF146" s="11"/>
      <c r="AG146" s="6"/>
      <c r="AH146" s="6"/>
      <c r="AI146" s="6"/>
      <c r="AJ146" s="11"/>
      <c r="AK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spans="1:47" ht="15" customHeight="1" x14ac:dyDescent="0.3">
      <c r="A147" s="42">
        <v>471</v>
      </c>
      <c r="B147" s="42">
        <v>85</v>
      </c>
      <c r="E147">
        <v>1317</v>
      </c>
      <c r="F147" s="60">
        <v>4.0162037037037038E-2</v>
      </c>
      <c r="G147" s="41" t="s">
        <v>697</v>
      </c>
      <c r="H147" s="41" t="s">
        <v>644</v>
      </c>
      <c r="I147" s="42" t="s">
        <v>82</v>
      </c>
      <c r="J147" s="42" t="s">
        <v>20</v>
      </c>
      <c r="K147" s="42">
        <v>2</v>
      </c>
      <c r="L147" s="42" t="s">
        <v>33</v>
      </c>
      <c r="M147" s="6">
        <f>$B147</f>
        <v>85</v>
      </c>
      <c r="N147" s="11"/>
      <c r="O147" s="6"/>
      <c r="P147" s="6"/>
      <c r="Q147" s="6"/>
      <c r="R147" s="11"/>
      <c r="S147" s="6"/>
      <c r="U147" s="6"/>
      <c r="V147" s="6"/>
      <c r="W147" s="6"/>
      <c r="X147" s="6"/>
      <c r="Y147" s="6"/>
      <c r="Z147" s="6"/>
      <c r="AA147" s="6"/>
      <c r="AC147" s="6"/>
      <c r="AD147" s="11"/>
      <c r="AE147" s="11"/>
      <c r="AF147" s="11"/>
      <c r="AG147" s="6"/>
      <c r="AH147" s="6"/>
      <c r="AI147" s="11"/>
      <c r="AJ147" s="6"/>
      <c r="AK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spans="1:47" ht="15" customHeight="1" x14ac:dyDescent="0.3">
      <c r="A148" s="42">
        <v>472</v>
      </c>
      <c r="B148" s="42">
        <v>59</v>
      </c>
      <c r="C148" s="42">
        <v>23</v>
      </c>
      <c r="D148" s="42">
        <v>42</v>
      </c>
      <c r="E148">
        <v>1956</v>
      </c>
      <c r="F148" s="60">
        <v>4.0196759259259258E-2</v>
      </c>
      <c r="G148" s="41" t="s">
        <v>250</v>
      </c>
      <c r="H148" s="41" t="s">
        <v>307</v>
      </c>
      <c r="I148" s="42" t="s">
        <v>117</v>
      </c>
      <c r="J148" s="42" t="s">
        <v>36</v>
      </c>
      <c r="K148" s="42">
        <v>3</v>
      </c>
      <c r="L148" s="42" t="s">
        <v>33</v>
      </c>
      <c r="M148" s="6"/>
      <c r="N148" s="11"/>
      <c r="O148" s="11"/>
      <c r="P148" s="11"/>
      <c r="Q148" s="6"/>
      <c r="R148" s="11"/>
      <c r="S148" s="6"/>
      <c r="U148" s="6"/>
      <c r="V148" s="6"/>
      <c r="W148" s="6"/>
      <c r="X148" s="6"/>
      <c r="Y148" s="6"/>
      <c r="Z148" s="6"/>
      <c r="AA148" s="6"/>
      <c r="AC148" s="6"/>
      <c r="AD148" s="11"/>
      <c r="AE148" s="6">
        <f>$B148</f>
        <v>59</v>
      </c>
      <c r="AF148" s="11"/>
      <c r="AG148" s="6"/>
      <c r="AH148" s="6"/>
      <c r="AI148" s="6"/>
      <c r="AJ148" s="6"/>
      <c r="AK148" s="6"/>
      <c r="AM148" s="6"/>
      <c r="AN148" s="6"/>
      <c r="AO148" s="6">
        <f>$D148</f>
        <v>42</v>
      </c>
      <c r="AP148" s="6"/>
      <c r="AQ148" s="6"/>
      <c r="AR148" s="6"/>
      <c r="AS148" s="6"/>
      <c r="AT148" s="6"/>
      <c r="AU148" s="6"/>
    </row>
    <row r="149" spans="1:47" ht="15" customHeight="1" x14ac:dyDescent="0.3">
      <c r="A149" s="42">
        <v>473</v>
      </c>
      <c r="B149" s="42">
        <v>86</v>
      </c>
      <c r="C149" s="1">
        <v>2</v>
      </c>
      <c r="E149">
        <v>1425</v>
      </c>
      <c r="F149" s="60">
        <v>4.0243055555555553E-2</v>
      </c>
      <c r="G149" s="41" t="s">
        <v>90</v>
      </c>
      <c r="H149" s="41" t="s">
        <v>698</v>
      </c>
      <c r="I149" s="42" t="s">
        <v>248</v>
      </c>
      <c r="J149" s="42" t="s">
        <v>32</v>
      </c>
      <c r="K149" s="42">
        <v>2</v>
      </c>
      <c r="L149" s="42" t="s">
        <v>33</v>
      </c>
      <c r="M149" s="6"/>
      <c r="N149" s="11"/>
      <c r="O149" s="6">
        <f>$B149</f>
        <v>86</v>
      </c>
      <c r="P149" s="11"/>
      <c r="Q149" s="6"/>
      <c r="R149" s="11"/>
      <c r="S149" s="6"/>
      <c r="U149" s="6"/>
      <c r="V149" s="6"/>
      <c r="W149" s="6"/>
      <c r="X149" s="6"/>
      <c r="Y149" s="6"/>
      <c r="Z149" s="6"/>
      <c r="AA149" s="6"/>
      <c r="AC149" s="6"/>
      <c r="AD149" s="6"/>
      <c r="AE149" s="11"/>
      <c r="AF149" s="11"/>
      <c r="AG149" s="6"/>
      <c r="AH149" s="6"/>
      <c r="AI149" s="11"/>
      <c r="AJ149" s="11"/>
      <c r="AK149" s="6"/>
      <c r="AM149" s="6"/>
      <c r="AN149" s="6"/>
      <c r="AO149" s="6"/>
      <c r="AP149" s="6"/>
      <c r="AQ149" s="6"/>
      <c r="AR149" s="6"/>
      <c r="AS149" s="6"/>
      <c r="AT149" s="6"/>
      <c r="AU149" s="6"/>
    </row>
    <row r="150" spans="1:47" ht="15" customHeight="1" x14ac:dyDescent="0.3">
      <c r="A150" s="42">
        <v>474</v>
      </c>
      <c r="B150" s="42">
        <v>60</v>
      </c>
      <c r="C150" s="42">
        <v>15</v>
      </c>
      <c r="D150" s="42">
        <v>43</v>
      </c>
      <c r="E150">
        <v>1608</v>
      </c>
      <c r="F150" s="60">
        <v>4.0266203703703707E-2</v>
      </c>
      <c r="G150" s="41" t="s">
        <v>298</v>
      </c>
      <c r="H150" s="41" t="s">
        <v>299</v>
      </c>
      <c r="I150" s="42" t="s">
        <v>114</v>
      </c>
      <c r="J150" s="42" t="s">
        <v>30</v>
      </c>
      <c r="K150" s="42">
        <v>3</v>
      </c>
      <c r="L150" s="42" t="s">
        <v>33</v>
      </c>
      <c r="M150" s="11"/>
      <c r="N150" s="11"/>
      <c r="O150" s="11"/>
      <c r="P150" s="11"/>
      <c r="Q150" s="11"/>
      <c r="R150" s="6"/>
      <c r="S150" s="6"/>
      <c r="U150" s="6"/>
      <c r="V150" s="6"/>
      <c r="W150" s="6"/>
      <c r="X150" s="6"/>
      <c r="Y150" s="6"/>
      <c r="Z150" s="6"/>
      <c r="AA150" s="6"/>
      <c r="AC150" s="6">
        <f>$B150</f>
        <v>60</v>
      </c>
      <c r="AD150" s="6"/>
      <c r="AE150" s="6"/>
      <c r="AF150" s="6"/>
      <c r="AG150" s="6"/>
      <c r="AH150" s="6"/>
      <c r="AI150" s="6"/>
      <c r="AJ150" s="6"/>
      <c r="AK150" s="6"/>
      <c r="AM150" s="6">
        <f>$D150</f>
        <v>43</v>
      </c>
      <c r="AN150" s="6"/>
      <c r="AO150" s="6"/>
      <c r="AP150" s="6"/>
      <c r="AQ150" s="6"/>
      <c r="AR150" s="6"/>
      <c r="AS150" s="6"/>
      <c r="AT150" s="6"/>
      <c r="AU150" s="6"/>
    </row>
    <row r="151" spans="1:47" ht="15" customHeight="1" x14ac:dyDescent="0.3">
      <c r="A151" s="42">
        <v>476</v>
      </c>
      <c r="B151" s="42">
        <v>61</v>
      </c>
      <c r="C151" s="42">
        <v>4</v>
      </c>
      <c r="D151" s="42">
        <v>44</v>
      </c>
      <c r="E151">
        <v>1730</v>
      </c>
      <c r="F151" s="60">
        <v>4.0312500000000001E-2</v>
      </c>
      <c r="G151" s="41" t="s">
        <v>290</v>
      </c>
      <c r="H151" s="41" t="s">
        <v>291</v>
      </c>
      <c r="I151" s="42" t="s">
        <v>126</v>
      </c>
      <c r="J151" s="42" t="s">
        <v>25</v>
      </c>
      <c r="K151" s="42">
        <v>3</v>
      </c>
      <c r="L151" s="42" t="s">
        <v>33</v>
      </c>
      <c r="M151" s="6"/>
      <c r="N151" s="11"/>
      <c r="O151" s="11"/>
      <c r="P151" s="11"/>
      <c r="Q151" s="6"/>
      <c r="R151" s="11"/>
      <c r="S151" s="6"/>
      <c r="U151" s="6"/>
      <c r="V151" s="6"/>
      <c r="W151" s="6"/>
      <c r="X151" s="6"/>
      <c r="Y151" s="6"/>
      <c r="Z151" s="6"/>
      <c r="AA151" s="6"/>
      <c r="AC151" s="6"/>
      <c r="AD151" s="11"/>
      <c r="AE151" s="11"/>
      <c r="AF151" s="11"/>
      <c r="AG151" s="6"/>
      <c r="AH151" s="6"/>
      <c r="AI151" s="6"/>
      <c r="AJ151" s="6">
        <f>$B151</f>
        <v>61</v>
      </c>
      <c r="AK151" s="6"/>
      <c r="AM151" s="6"/>
      <c r="AN151" s="6"/>
      <c r="AO151" s="6"/>
      <c r="AP151" s="6"/>
      <c r="AQ151" s="6"/>
      <c r="AR151" s="6"/>
      <c r="AS151" s="6"/>
      <c r="AT151" s="6">
        <f>$D151</f>
        <v>44</v>
      </c>
      <c r="AU151" s="6"/>
    </row>
    <row r="152" spans="1:47" ht="15" customHeight="1" x14ac:dyDescent="0.3">
      <c r="A152" s="42">
        <v>477</v>
      </c>
      <c r="B152" s="42">
        <v>87</v>
      </c>
      <c r="E152">
        <v>1181</v>
      </c>
      <c r="F152" s="60">
        <v>4.0312500000000001E-2</v>
      </c>
      <c r="G152" s="41" t="s">
        <v>699</v>
      </c>
      <c r="H152" s="41" t="s">
        <v>700</v>
      </c>
      <c r="I152" s="42" t="s">
        <v>82</v>
      </c>
      <c r="J152" s="42" t="s">
        <v>31</v>
      </c>
      <c r="K152" s="42">
        <v>2</v>
      </c>
      <c r="L152" s="42" t="s">
        <v>33</v>
      </c>
      <c r="M152" s="6"/>
      <c r="N152" s="6"/>
      <c r="O152" s="6"/>
      <c r="P152" s="6">
        <f>$B152</f>
        <v>87</v>
      </c>
      <c r="Q152" s="11"/>
      <c r="R152" s="11"/>
      <c r="S152" s="6"/>
      <c r="U152" s="6"/>
      <c r="V152" s="6"/>
      <c r="W152" s="6"/>
      <c r="X152" s="6"/>
      <c r="Y152" s="6"/>
      <c r="Z152" s="6"/>
      <c r="AA152" s="6"/>
      <c r="AC152" s="6"/>
      <c r="AD152" s="11"/>
      <c r="AE152" s="11"/>
      <c r="AF152" s="11"/>
      <c r="AG152" s="6"/>
      <c r="AH152" s="6"/>
      <c r="AI152" s="11"/>
      <c r="AJ152" s="6"/>
      <c r="AK152" s="6"/>
      <c r="AM152" s="6"/>
      <c r="AN152" s="6"/>
      <c r="AO152" s="6"/>
      <c r="AP152" s="6"/>
      <c r="AQ152" s="6"/>
      <c r="AR152" s="6"/>
      <c r="AS152" s="6"/>
      <c r="AT152" s="6"/>
      <c r="AU152" s="6"/>
    </row>
    <row r="153" spans="1:47" ht="15" customHeight="1" x14ac:dyDescent="0.3">
      <c r="A153" s="42">
        <v>478</v>
      </c>
      <c r="B153" s="42">
        <v>88</v>
      </c>
      <c r="E153">
        <v>1435</v>
      </c>
      <c r="F153" s="60">
        <v>4.0324074074074075E-2</v>
      </c>
      <c r="G153" s="41" t="s">
        <v>701</v>
      </c>
      <c r="H153" s="41" t="s">
        <v>702</v>
      </c>
      <c r="I153" s="42" t="s">
        <v>82</v>
      </c>
      <c r="J153" s="42" t="s">
        <v>32</v>
      </c>
      <c r="K153" s="42">
        <v>2</v>
      </c>
      <c r="L153" s="42" t="s">
        <v>33</v>
      </c>
      <c r="M153" s="11"/>
      <c r="N153" s="6"/>
      <c r="O153" s="6">
        <f>$B153</f>
        <v>88</v>
      </c>
      <c r="P153" s="11"/>
      <c r="Q153" s="6"/>
      <c r="R153" s="11"/>
      <c r="S153" s="6"/>
      <c r="U153" s="6"/>
      <c r="V153" s="6"/>
      <c r="W153" s="6"/>
      <c r="X153" s="6"/>
      <c r="Y153" s="6"/>
      <c r="Z153" s="6"/>
      <c r="AA153" s="6"/>
      <c r="AC153" s="11"/>
      <c r="AD153" s="6"/>
      <c r="AE153" s="11"/>
      <c r="AF153" s="11"/>
      <c r="AG153" s="6"/>
      <c r="AH153" s="6"/>
      <c r="AI153" s="11"/>
      <c r="AJ153" s="11"/>
      <c r="AK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7" ht="15" customHeight="1" x14ac:dyDescent="0.3">
      <c r="A154" s="42">
        <v>479</v>
      </c>
      <c r="B154" s="42">
        <v>89</v>
      </c>
      <c r="E154">
        <v>1534</v>
      </c>
      <c r="F154" s="60">
        <v>4.0335648148148148E-2</v>
      </c>
      <c r="G154" s="41" t="s">
        <v>99</v>
      </c>
      <c r="H154" s="41" t="s">
        <v>100</v>
      </c>
      <c r="I154" s="42" t="s">
        <v>82</v>
      </c>
      <c r="J154" s="42" t="s">
        <v>27</v>
      </c>
      <c r="K154" s="42">
        <v>2</v>
      </c>
      <c r="L154" s="42" t="s">
        <v>33</v>
      </c>
      <c r="M154" s="6"/>
      <c r="N154" s="11"/>
      <c r="O154" s="6"/>
      <c r="P154" s="6"/>
      <c r="Q154" s="6">
        <f>$B154</f>
        <v>89</v>
      </c>
      <c r="R154" s="6"/>
      <c r="S154" s="11"/>
      <c r="U154" s="6"/>
      <c r="V154" s="6"/>
      <c r="W154" s="6"/>
      <c r="X154" s="6"/>
      <c r="Y154" s="6"/>
      <c r="Z154" s="6"/>
      <c r="AA154" s="6"/>
      <c r="AC154" s="6"/>
      <c r="AD154" s="6"/>
      <c r="AE154" s="6"/>
      <c r="AF154" s="6"/>
      <c r="AG154" s="6"/>
      <c r="AH154" s="6"/>
      <c r="AI154" s="6"/>
      <c r="AJ154" s="11"/>
      <c r="AK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7" ht="15" customHeight="1" x14ac:dyDescent="0.3">
      <c r="A155" s="42">
        <v>481</v>
      </c>
      <c r="B155" s="42">
        <v>90</v>
      </c>
      <c r="C155" s="42">
        <v>23</v>
      </c>
      <c r="D155" s="42">
        <v>57</v>
      </c>
      <c r="E155">
        <v>1423</v>
      </c>
      <c r="F155" s="60">
        <v>4.0358796296296302E-2</v>
      </c>
      <c r="G155" s="41" t="s">
        <v>703</v>
      </c>
      <c r="H155" s="41" t="s">
        <v>590</v>
      </c>
      <c r="I155" s="42" t="s">
        <v>114</v>
      </c>
      <c r="J155" s="42" t="s">
        <v>32</v>
      </c>
      <c r="K155" s="42">
        <v>2</v>
      </c>
      <c r="L155" s="42" t="s">
        <v>33</v>
      </c>
      <c r="M155" s="6"/>
      <c r="N155" s="6"/>
      <c r="O155" s="6">
        <f>$B155</f>
        <v>90</v>
      </c>
      <c r="P155" s="11"/>
      <c r="Q155" s="6"/>
      <c r="R155" s="11"/>
      <c r="S155" s="11"/>
      <c r="U155" s="6"/>
      <c r="V155" s="6"/>
      <c r="W155" s="6">
        <f>$D155</f>
        <v>57</v>
      </c>
      <c r="X155" s="6"/>
      <c r="Y155" s="6"/>
      <c r="Z155" s="6"/>
      <c r="AA155" s="6"/>
      <c r="AC155" s="6"/>
      <c r="AD155" s="11"/>
      <c r="AE155" s="11"/>
      <c r="AF155" s="11"/>
      <c r="AG155" s="6"/>
      <c r="AH155" s="6"/>
      <c r="AI155" s="6"/>
      <c r="AJ155" s="6"/>
      <c r="AK155" s="6"/>
      <c r="AM155" s="6"/>
      <c r="AN155" s="6"/>
      <c r="AO155" s="6"/>
      <c r="AP155" s="6"/>
      <c r="AQ155" s="6"/>
      <c r="AR155" s="6"/>
      <c r="AS155" s="6"/>
      <c r="AT155" s="6"/>
      <c r="AU155" s="6"/>
    </row>
    <row r="156" spans="1:47" ht="15" customHeight="1" x14ac:dyDescent="0.3">
      <c r="A156" s="42">
        <v>483</v>
      </c>
      <c r="B156" s="42">
        <v>91</v>
      </c>
      <c r="C156" s="42">
        <v>24</v>
      </c>
      <c r="D156" s="42">
        <v>58</v>
      </c>
      <c r="E156">
        <v>1313</v>
      </c>
      <c r="F156" s="60">
        <v>4.0381944444444443E-2</v>
      </c>
      <c r="G156" s="41" t="s">
        <v>167</v>
      </c>
      <c r="H156" s="41" t="s">
        <v>168</v>
      </c>
      <c r="I156" s="42" t="s">
        <v>114</v>
      </c>
      <c r="J156" s="42" t="s">
        <v>20</v>
      </c>
      <c r="K156" s="42">
        <v>2</v>
      </c>
      <c r="L156" s="42" t="s">
        <v>33</v>
      </c>
      <c r="M156" s="6">
        <f>$B156</f>
        <v>91</v>
      </c>
      <c r="N156" s="6"/>
      <c r="O156" s="6"/>
      <c r="P156" s="11"/>
      <c r="Q156" s="6"/>
      <c r="R156" s="11"/>
      <c r="S156" s="11"/>
      <c r="U156" s="6">
        <f>$D156</f>
        <v>58</v>
      </c>
      <c r="V156" s="6"/>
      <c r="W156" s="6"/>
      <c r="X156" s="6"/>
      <c r="Y156" s="6"/>
      <c r="Z156" s="6"/>
      <c r="AA156" s="6"/>
      <c r="AC156" s="6"/>
      <c r="AD156" s="6"/>
      <c r="AE156" s="6"/>
      <c r="AF156" s="6"/>
      <c r="AG156" s="6"/>
      <c r="AH156" s="6"/>
      <c r="AI156" s="6"/>
      <c r="AJ156" s="6"/>
      <c r="AK156" s="11"/>
      <c r="AM156" s="6"/>
      <c r="AN156" s="6"/>
      <c r="AO156" s="6"/>
      <c r="AP156" s="6"/>
      <c r="AQ156" s="6"/>
      <c r="AR156" s="6"/>
      <c r="AS156" s="6"/>
      <c r="AT156" s="6"/>
      <c r="AU156" s="6"/>
    </row>
    <row r="157" spans="1:47" ht="15" customHeight="1" x14ac:dyDescent="0.3">
      <c r="A157" s="42">
        <v>484</v>
      </c>
      <c r="B157" s="42">
        <v>92</v>
      </c>
      <c r="C157" s="42">
        <v>25</v>
      </c>
      <c r="D157" s="42">
        <v>59</v>
      </c>
      <c r="E157">
        <v>1224</v>
      </c>
      <c r="F157" s="60">
        <v>4.0393518518518516E-2</v>
      </c>
      <c r="G157" s="41" t="s">
        <v>298</v>
      </c>
      <c r="H157" s="41" t="s">
        <v>166</v>
      </c>
      <c r="I157" s="42" t="s">
        <v>114</v>
      </c>
      <c r="J157" s="42" t="s">
        <v>31</v>
      </c>
      <c r="K157" s="42">
        <v>2</v>
      </c>
      <c r="L157" s="42" t="s">
        <v>33</v>
      </c>
      <c r="M157" s="6"/>
      <c r="N157" s="11"/>
      <c r="O157" s="11"/>
      <c r="P157" s="6">
        <f>$B157</f>
        <v>92</v>
      </c>
      <c r="Q157" s="11"/>
      <c r="R157" s="11"/>
      <c r="S157" s="6"/>
      <c r="U157" s="6"/>
      <c r="V157" s="6"/>
      <c r="W157" s="6"/>
      <c r="X157" s="6">
        <f>$D157</f>
        <v>59</v>
      </c>
      <c r="Y157" s="6"/>
      <c r="Z157" s="6"/>
      <c r="AA157" s="6"/>
      <c r="AC157" s="6"/>
      <c r="AD157" s="11"/>
      <c r="AE157" s="11"/>
      <c r="AF157" s="11"/>
      <c r="AG157" s="6"/>
      <c r="AH157" s="6"/>
      <c r="AI157" s="11"/>
      <c r="AJ157" s="6"/>
      <c r="AK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ht="15" customHeight="1" x14ac:dyDescent="0.3">
      <c r="A158" s="42">
        <v>485</v>
      </c>
      <c r="B158" s="42">
        <v>62</v>
      </c>
      <c r="C158" s="42">
        <v>24</v>
      </c>
      <c r="D158" s="42">
        <v>45</v>
      </c>
      <c r="E158">
        <v>1875</v>
      </c>
      <c r="F158" s="60">
        <v>4.0405092592592597E-2</v>
      </c>
      <c r="G158" s="41" t="s">
        <v>704</v>
      </c>
      <c r="H158" s="41" t="s">
        <v>705</v>
      </c>
      <c r="I158" s="42" t="s">
        <v>117</v>
      </c>
      <c r="J158" s="42" t="s">
        <v>22</v>
      </c>
      <c r="K158" s="42">
        <v>3</v>
      </c>
      <c r="L158" s="42" t="s">
        <v>33</v>
      </c>
      <c r="M158" s="6"/>
      <c r="N158" s="11"/>
      <c r="O158" s="11"/>
      <c r="P158" s="11"/>
      <c r="Q158" s="6"/>
      <c r="R158" s="11"/>
      <c r="S158" s="6"/>
      <c r="U158" s="6"/>
      <c r="V158" s="6"/>
      <c r="W158" s="6"/>
      <c r="X158" s="6"/>
      <c r="Y158" s="6"/>
      <c r="Z158" s="6"/>
      <c r="AA158" s="6"/>
      <c r="AC158" s="6"/>
      <c r="AD158" s="11"/>
      <c r="AE158" s="11"/>
      <c r="AF158" s="11"/>
      <c r="AG158" s="6"/>
      <c r="AH158" s="6"/>
      <c r="AI158" s="6"/>
      <c r="AJ158" s="6"/>
      <c r="AK158" s="6">
        <f>$B158</f>
        <v>62</v>
      </c>
      <c r="AM158" s="6"/>
      <c r="AN158" s="6"/>
      <c r="AO158" s="6"/>
      <c r="AP158" s="6"/>
      <c r="AQ158" s="6"/>
      <c r="AR158" s="6"/>
      <c r="AS158" s="6"/>
      <c r="AT158" s="6"/>
      <c r="AU158" s="6">
        <f>$D158</f>
        <v>45</v>
      </c>
    </row>
    <row r="159" spans="1:47" ht="15" customHeight="1" x14ac:dyDescent="0.3">
      <c r="A159" s="42">
        <v>486</v>
      </c>
      <c r="B159" s="42">
        <v>63</v>
      </c>
      <c r="E159">
        <v>1918</v>
      </c>
      <c r="F159" s="60">
        <v>4.0439814814814817E-2</v>
      </c>
      <c r="G159" s="41" t="s">
        <v>242</v>
      </c>
      <c r="H159" s="41" t="s">
        <v>243</v>
      </c>
      <c r="I159" s="42" t="s">
        <v>82</v>
      </c>
      <c r="J159" s="42" t="s">
        <v>36</v>
      </c>
      <c r="K159" s="42">
        <v>3</v>
      </c>
      <c r="L159" s="42" t="s">
        <v>33</v>
      </c>
      <c r="M159" s="6"/>
      <c r="N159" s="11"/>
      <c r="O159" s="11"/>
      <c r="P159" s="11"/>
      <c r="Q159" s="6"/>
      <c r="R159" s="11"/>
      <c r="S159" s="6"/>
      <c r="U159" s="6"/>
      <c r="V159" s="6"/>
      <c r="W159" s="6"/>
      <c r="X159" s="6"/>
      <c r="Y159" s="6"/>
      <c r="Z159" s="6"/>
      <c r="AA159" s="6"/>
      <c r="AC159" s="6"/>
      <c r="AD159" s="11"/>
      <c r="AE159" s="6">
        <f>$B159</f>
        <v>63</v>
      </c>
      <c r="AF159" s="11"/>
      <c r="AG159" s="6"/>
      <c r="AH159" s="6"/>
      <c r="AI159" s="6"/>
      <c r="AJ159" s="6"/>
      <c r="AK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7" ht="15" customHeight="1" x14ac:dyDescent="0.3">
      <c r="A160" s="42">
        <v>487</v>
      </c>
      <c r="B160" s="42">
        <v>64</v>
      </c>
      <c r="C160" s="42">
        <v>16</v>
      </c>
      <c r="D160" s="42">
        <v>46</v>
      </c>
      <c r="E160">
        <v>1799</v>
      </c>
      <c r="F160" s="60">
        <v>4.0474537037037038E-2</v>
      </c>
      <c r="G160" s="41" t="s">
        <v>294</v>
      </c>
      <c r="H160" s="41" t="s">
        <v>295</v>
      </c>
      <c r="I160" s="42" t="s">
        <v>114</v>
      </c>
      <c r="J160" s="42" t="s">
        <v>18</v>
      </c>
      <c r="K160" s="42">
        <v>3</v>
      </c>
      <c r="L160" s="42" t="s">
        <v>33</v>
      </c>
      <c r="M160" s="6"/>
      <c r="N160" s="11"/>
      <c r="O160" s="11"/>
      <c r="P160" s="11"/>
      <c r="Q160" s="11"/>
      <c r="R160" s="11"/>
      <c r="S160" s="6"/>
      <c r="U160" s="6"/>
      <c r="V160" s="6"/>
      <c r="W160" s="6"/>
      <c r="X160" s="6"/>
      <c r="Y160" s="6"/>
      <c r="Z160" s="6"/>
      <c r="AA160" s="6"/>
      <c r="AC160" s="6"/>
      <c r="AD160" s="6">
        <f>$B160</f>
        <v>64</v>
      </c>
      <c r="AE160" s="11"/>
      <c r="AF160" s="6"/>
      <c r="AG160" s="6"/>
      <c r="AH160" s="6"/>
      <c r="AI160" s="11"/>
      <c r="AJ160" s="6"/>
      <c r="AK160" s="6"/>
      <c r="AM160" s="6"/>
      <c r="AN160" s="6">
        <f>$D160</f>
        <v>46</v>
      </c>
      <c r="AO160" s="6"/>
      <c r="AP160" s="6"/>
      <c r="AQ160" s="6"/>
      <c r="AR160" s="6"/>
      <c r="AS160" s="6"/>
      <c r="AT160" s="6"/>
      <c r="AU160" s="6"/>
    </row>
    <row r="161" spans="1:47" ht="15" customHeight="1" x14ac:dyDescent="0.3">
      <c r="A161" s="42">
        <v>489</v>
      </c>
      <c r="B161" s="42">
        <v>65</v>
      </c>
      <c r="C161" s="42">
        <v>5</v>
      </c>
      <c r="D161" s="42">
        <v>47</v>
      </c>
      <c r="E161">
        <v>1549</v>
      </c>
      <c r="F161" s="60">
        <v>4.0601851851851847E-2</v>
      </c>
      <c r="G161" s="41" t="s">
        <v>292</v>
      </c>
      <c r="H161" s="41" t="s">
        <v>293</v>
      </c>
      <c r="I161" s="42" t="s">
        <v>126</v>
      </c>
      <c r="J161" s="42" t="s">
        <v>30</v>
      </c>
      <c r="K161" s="42">
        <v>3</v>
      </c>
      <c r="L161" s="42" t="s">
        <v>33</v>
      </c>
      <c r="M161" s="11"/>
      <c r="N161" s="6"/>
      <c r="O161" s="11"/>
      <c r="P161" s="6"/>
      <c r="Q161" s="11"/>
      <c r="R161" s="11"/>
      <c r="S161" s="6"/>
      <c r="U161" s="6"/>
      <c r="V161" s="6"/>
      <c r="W161" s="6"/>
      <c r="X161" s="6"/>
      <c r="Y161" s="6"/>
      <c r="Z161" s="6"/>
      <c r="AA161" s="6"/>
      <c r="AC161" s="6">
        <f>$B161</f>
        <v>65</v>
      </c>
      <c r="AD161" s="6"/>
      <c r="AE161" s="6"/>
      <c r="AF161" s="6"/>
      <c r="AG161" s="6"/>
      <c r="AH161" s="6"/>
      <c r="AI161" s="6"/>
      <c r="AJ161" s="6"/>
      <c r="AK161" s="6"/>
      <c r="AM161" s="6">
        <f>$D161</f>
        <v>47</v>
      </c>
      <c r="AN161" s="6"/>
      <c r="AO161" s="6"/>
      <c r="AP161" s="6"/>
      <c r="AQ161" s="6"/>
      <c r="AR161" s="6"/>
      <c r="AS161" s="6"/>
      <c r="AT161" s="6"/>
      <c r="AU161" s="6"/>
    </row>
    <row r="162" spans="1:47" ht="15" customHeight="1" x14ac:dyDescent="0.3">
      <c r="A162" s="42">
        <v>490</v>
      </c>
      <c r="B162" s="42">
        <v>93</v>
      </c>
      <c r="C162" s="42">
        <v>26</v>
      </c>
      <c r="D162" s="42">
        <v>60</v>
      </c>
      <c r="E162">
        <v>1142</v>
      </c>
      <c r="F162" s="60">
        <v>4.069444444444445E-2</v>
      </c>
      <c r="G162" s="41" t="s">
        <v>188</v>
      </c>
      <c r="H162" s="41" t="s">
        <v>189</v>
      </c>
      <c r="I162" s="42" t="s">
        <v>114</v>
      </c>
      <c r="J162" s="42" t="s">
        <v>71</v>
      </c>
      <c r="K162" s="42">
        <v>2</v>
      </c>
      <c r="L162" s="42" t="s">
        <v>33</v>
      </c>
      <c r="M162" s="6"/>
      <c r="N162" s="6">
        <f>$B162</f>
        <v>93</v>
      </c>
      <c r="O162" s="6"/>
      <c r="P162" s="11"/>
      <c r="Q162" s="6"/>
      <c r="R162" s="11"/>
      <c r="S162" s="6"/>
      <c r="U162" s="6"/>
      <c r="V162" s="6">
        <f>$D162</f>
        <v>60</v>
      </c>
      <c r="W162" s="6"/>
      <c r="X162" s="6"/>
      <c r="Y162" s="6"/>
      <c r="Z162" s="6"/>
      <c r="AA162" s="6"/>
      <c r="AC162" s="6"/>
      <c r="AD162" s="6"/>
      <c r="AE162" s="6"/>
      <c r="AF162" s="6"/>
      <c r="AG162" s="6"/>
      <c r="AH162" s="6"/>
      <c r="AI162" s="11"/>
      <c r="AJ162" s="11"/>
      <c r="AK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spans="1:47" ht="15" customHeight="1" x14ac:dyDescent="0.3">
      <c r="A163" s="42">
        <v>491</v>
      </c>
      <c r="B163" s="42">
        <v>94</v>
      </c>
      <c r="C163" s="42">
        <v>22</v>
      </c>
      <c r="D163" s="42">
        <v>61</v>
      </c>
      <c r="E163">
        <v>1438</v>
      </c>
      <c r="F163" s="60">
        <v>4.0775462962962965E-2</v>
      </c>
      <c r="G163" s="41" t="s">
        <v>165</v>
      </c>
      <c r="H163" s="41" t="s">
        <v>166</v>
      </c>
      <c r="I163" s="42" t="s">
        <v>117</v>
      </c>
      <c r="J163" s="42" t="s">
        <v>32</v>
      </c>
      <c r="K163" s="42">
        <v>2</v>
      </c>
      <c r="L163" s="42" t="s">
        <v>33</v>
      </c>
      <c r="M163" s="6"/>
      <c r="N163" s="11"/>
      <c r="O163" s="6">
        <f>$B163</f>
        <v>94</v>
      </c>
      <c r="P163" s="6"/>
      <c r="Q163" s="11"/>
      <c r="R163" s="11"/>
      <c r="S163" s="11"/>
      <c r="U163" s="6"/>
      <c r="V163" s="6"/>
      <c r="W163" s="6">
        <f>$D163</f>
        <v>61</v>
      </c>
      <c r="X163" s="6"/>
      <c r="Y163" s="6"/>
      <c r="Z163" s="6"/>
      <c r="AA163" s="6"/>
      <c r="AC163" s="6"/>
      <c r="AD163" s="11"/>
      <c r="AE163" s="11"/>
      <c r="AF163" s="11"/>
      <c r="AG163" s="6"/>
      <c r="AH163" s="6"/>
      <c r="AI163" s="11"/>
      <c r="AJ163" s="6"/>
      <c r="AK163" s="6"/>
      <c r="AM163" s="6"/>
      <c r="AN163" s="6"/>
      <c r="AO163" s="6"/>
      <c r="AP163" s="6"/>
      <c r="AQ163" s="6"/>
      <c r="AR163" s="6"/>
      <c r="AS163" s="6"/>
      <c r="AT163" s="6"/>
      <c r="AU163" s="6"/>
    </row>
    <row r="164" spans="1:47" ht="15" customHeight="1" x14ac:dyDescent="0.3">
      <c r="A164" s="42">
        <v>492</v>
      </c>
      <c r="B164" s="42">
        <v>66</v>
      </c>
      <c r="C164" s="42">
        <v>3</v>
      </c>
      <c r="D164" s="42">
        <v>48</v>
      </c>
      <c r="E164">
        <v>1570</v>
      </c>
      <c r="F164" s="60">
        <v>4.0821759259259259E-2</v>
      </c>
      <c r="G164" s="41" t="s">
        <v>178</v>
      </c>
      <c r="H164" s="41" t="s">
        <v>289</v>
      </c>
      <c r="I164" s="42" t="s">
        <v>162</v>
      </c>
      <c r="J164" s="42" t="s">
        <v>30</v>
      </c>
      <c r="K164" s="42">
        <v>3</v>
      </c>
      <c r="L164" s="42" t="s">
        <v>33</v>
      </c>
      <c r="M164" s="6"/>
      <c r="N164" s="6"/>
      <c r="O164" s="6"/>
      <c r="P164" s="6"/>
      <c r="Q164" s="6"/>
      <c r="R164" s="6"/>
      <c r="S164" s="6"/>
      <c r="U164" s="6"/>
      <c r="V164" s="6"/>
      <c r="W164" s="6"/>
      <c r="X164" s="6"/>
      <c r="Y164" s="6"/>
      <c r="Z164" s="6"/>
      <c r="AA164" s="6"/>
      <c r="AC164" s="6">
        <f>$B164</f>
        <v>66</v>
      </c>
      <c r="AD164" s="6"/>
      <c r="AE164" s="6"/>
      <c r="AF164" s="6"/>
      <c r="AG164" s="6"/>
      <c r="AH164" s="6"/>
      <c r="AI164" s="6"/>
      <c r="AJ164" s="6"/>
      <c r="AK164" s="6"/>
      <c r="AM164" s="6">
        <f>$D164</f>
        <v>48</v>
      </c>
      <c r="AN164" s="6"/>
      <c r="AO164" s="6"/>
      <c r="AP164" s="6"/>
      <c r="AQ164" s="6"/>
      <c r="AR164" s="6"/>
      <c r="AS164" s="6"/>
      <c r="AT164" s="6"/>
      <c r="AU164" s="6"/>
    </row>
    <row r="165" spans="1:47" ht="15" customHeight="1" x14ac:dyDescent="0.3">
      <c r="A165" s="42">
        <v>493</v>
      </c>
      <c r="B165" s="42">
        <v>95</v>
      </c>
      <c r="C165" s="42">
        <v>23</v>
      </c>
      <c r="D165" s="42">
        <v>62</v>
      </c>
      <c r="E165">
        <v>1226</v>
      </c>
      <c r="F165" s="60">
        <v>4.08912037037037E-2</v>
      </c>
      <c r="G165" s="41" t="s">
        <v>706</v>
      </c>
      <c r="H165" s="41" t="s">
        <v>707</v>
      </c>
      <c r="I165" s="42" t="s">
        <v>117</v>
      </c>
      <c r="J165" s="42" t="s">
        <v>31</v>
      </c>
      <c r="K165" s="42">
        <v>2</v>
      </c>
      <c r="L165" s="42" t="s">
        <v>33</v>
      </c>
      <c r="M165" s="11"/>
      <c r="N165" s="11"/>
      <c r="O165" s="11"/>
      <c r="P165" s="6">
        <f>$B165</f>
        <v>95</v>
      </c>
      <c r="Q165" s="6"/>
      <c r="R165" s="11"/>
      <c r="S165" s="6"/>
      <c r="U165" s="6"/>
      <c r="V165" s="6"/>
      <c r="W165" s="6"/>
      <c r="X165" s="6">
        <f>$D165</f>
        <v>62</v>
      </c>
      <c r="Y165" s="6"/>
      <c r="Z165" s="6"/>
      <c r="AA165" s="6"/>
      <c r="AC165" s="6"/>
      <c r="AD165" s="11"/>
      <c r="AE165" s="11"/>
      <c r="AF165" s="11"/>
      <c r="AG165" s="6"/>
      <c r="AH165" s="6"/>
      <c r="AI165" s="11"/>
      <c r="AJ165" s="6"/>
      <c r="AK165" s="6"/>
      <c r="AM165" s="6"/>
      <c r="AN165" s="6"/>
      <c r="AO165" s="6"/>
      <c r="AP165" s="6"/>
      <c r="AQ165" s="6"/>
      <c r="AR165" s="6"/>
      <c r="AS165" s="6"/>
      <c r="AT165" s="6"/>
      <c r="AU165" s="6"/>
    </row>
    <row r="166" spans="1:47" ht="15" customHeight="1" x14ac:dyDescent="0.3">
      <c r="A166" s="42">
        <v>498</v>
      </c>
      <c r="B166" s="42">
        <v>96</v>
      </c>
      <c r="C166" s="42">
        <v>27</v>
      </c>
      <c r="D166" s="42">
        <v>63</v>
      </c>
      <c r="E166">
        <v>1455</v>
      </c>
      <c r="F166" s="60">
        <v>4.1157407407407406E-2</v>
      </c>
      <c r="G166" s="67" t="s">
        <v>900</v>
      </c>
      <c r="H166" s="67" t="s">
        <v>901</v>
      </c>
      <c r="I166" s="68" t="s">
        <v>114</v>
      </c>
      <c r="J166" s="68" t="s">
        <v>32</v>
      </c>
      <c r="K166" s="68">
        <v>2</v>
      </c>
      <c r="L166" s="68" t="s">
        <v>33</v>
      </c>
      <c r="M166" s="6"/>
      <c r="N166" s="11"/>
      <c r="O166" s="6">
        <f>$B166</f>
        <v>96</v>
      </c>
      <c r="P166" s="11"/>
      <c r="Q166" s="6"/>
      <c r="R166" s="11"/>
      <c r="S166" s="6"/>
      <c r="U166" s="6"/>
      <c r="V166" s="6"/>
      <c r="W166" s="6">
        <f>$D166</f>
        <v>63</v>
      </c>
      <c r="X166" s="6"/>
      <c r="Y166" s="6"/>
      <c r="Z166" s="6"/>
      <c r="AA166" s="6"/>
      <c r="AC166" s="6"/>
      <c r="AD166" s="11"/>
      <c r="AE166" s="11"/>
      <c r="AF166" s="11"/>
      <c r="AG166" s="6"/>
      <c r="AH166" s="6"/>
      <c r="AI166" s="6"/>
      <c r="AJ166" s="6"/>
      <c r="AK166" s="11"/>
      <c r="AM166" s="6"/>
      <c r="AN166" s="6"/>
      <c r="AO166" s="6"/>
      <c r="AP166" s="6"/>
      <c r="AQ166" s="6"/>
      <c r="AR166" s="6"/>
      <c r="AS166" s="6"/>
      <c r="AT166" s="6"/>
      <c r="AU166" s="6"/>
    </row>
    <row r="167" spans="1:47" ht="15" customHeight="1" x14ac:dyDescent="0.3">
      <c r="A167" s="42">
        <v>499</v>
      </c>
      <c r="B167" s="42">
        <v>67</v>
      </c>
      <c r="C167" s="42">
        <v>25</v>
      </c>
      <c r="D167" s="42">
        <v>49</v>
      </c>
      <c r="E167">
        <v>1966</v>
      </c>
      <c r="F167" s="60">
        <v>4.1168981481481487E-2</v>
      </c>
      <c r="G167" s="41" t="s">
        <v>292</v>
      </c>
      <c r="H167" s="41" t="s">
        <v>708</v>
      </c>
      <c r="I167" s="42" t="s">
        <v>117</v>
      </c>
      <c r="J167" s="42" t="s">
        <v>36</v>
      </c>
      <c r="K167" s="42">
        <v>3</v>
      </c>
      <c r="L167" s="42" t="s">
        <v>33</v>
      </c>
      <c r="M167" s="6"/>
      <c r="N167" s="11"/>
      <c r="O167" s="6"/>
      <c r="P167" s="6"/>
      <c r="Q167" s="6"/>
      <c r="R167" s="6"/>
      <c r="S167" s="11"/>
      <c r="U167" s="6"/>
      <c r="V167" s="6"/>
      <c r="W167" s="6"/>
      <c r="X167" s="6"/>
      <c r="Y167" s="6"/>
      <c r="Z167" s="6"/>
      <c r="AA167" s="6"/>
      <c r="AC167" s="11"/>
      <c r="AD167" s="6"/>
      <c r="AE167" s="6">
        <f>$B167</f>
        <v>67</v>
      </c>
      <c r="AF167" s="6"/>
      <c r="AG167" s="6"/>
      <c r="AH167" s="6"/>
      <c r="AI167" s="6"/>
      <c r="AJ167" s="6"/>
      <c r="AK167" s="6"/>
      <c r="AM167" s="6"/>
      <c r="AN167" s="6"/>
      <c r="AO167" s="6">
        <f>$D167</f>
        <v>49</v>
      </c>
      <c r="AP167" s="6"/>
      <c r="AQ167" s="6"/>
      <c r="AR167" s="6"/>
      <c r="AS167" s="6"/>
      <c r="AT167" s="6"/>
      <c r="AU167" s="6"/>
    </row>
    <row r="168" spans="1:47" ht="15" customHeight="1" x14ac:dyDescent="0.3">
      <c r="A168" s="42">
        <v>500</v>
      </c>
      <c r="B168" s="42">
        <v>97</v>
      </c>
      <c r="C168" s="42">
        <v>24</v>
      </c>
      <c r="D168" s="42">
        <v>64</v>
      </c>
      <c r="E168">
        <v>1310</v>
      </c>
      <c r="F168" s="60">
        <v>4.1238425925925928E-2</v>
      </c>
      <c r="G168" s="41" t="s">
        <v>140</v>
      </c>
      <c r="H168" s="41" t="s">
        <v>174</v>
      </c>
      <c r="I168" s="42" t="s">
        <v>117</v>
      </c>
      <c r="J168" s="42" t="s">
        <v>20</v>
      </c>
      <c r="K168" s="42">
        <v>2</v>
      </c>
      <c r="L168" s="42" t="s">
        <v>33</v>
      </c>
      <c r="M168" s="6">
        <f>$B168</f>
        <v>97</v>
      </c>
      <c r="N168" s="6"/>
      <c r="O168" s="6"/>
      <c r="P168" s="6"/>
      <c r="Q168" s="6"/>
      <c r="R168" s="6"/>
      <c r="S168" s="6"/>
      <c r="U168" s="6">
        <f>$D168</f>
        <v>64</v>
      </c>
      <c r="V168" s="6"/>
      <c r="W168" s="6"/>
      <c r="X168" s="6"/>
      <c r="Y168" s="6"/>
      <c r="Z168" s="6"/>
      <c r="AA168" s="6"/>
      <c r="AC168" s="6"/>
      <c r="AD168" s="11"/>
      <c r="AE168" s="6"/>
      <c r="AF168" s="6"/>
      <c r="AG168" s="6"/>
      <c r="AH168" s="6"/>
      <c r="AI168" s="6"/>
      <c r="AJ168" s="6"/>
      <c r="AK168" s="6"/>
      <c r="AM168" s="6"/>
      <c r="AN168" s="6"/>
      <c r="AO168" s="6"/>
      <c r="AP168" s="6"/>
      <c r="AQ168" s="6"/>
      <c r="AR168" s="6"/>
      <c r="AS168" s="6"/>
      <c r="AT168" s="6"/>
      <c r="AU168" s="6"/>
    </row>
    <row r="169" spans="1:47" ht="15" customHeight="1" x14ac:dyDescent="0.3">
      <c r="A169" s="42">
        <v>501</v>
      </c>
      <c r="B169" s="42">
        <v>98</v>
      </c>
      <c r="E169">
        <v>1233</v>
      </c>
      <c r="F169" s="60">
        <v>4.1273148148148149E-2</v>
      </c>
      <c r="G169" s="41" t="s">
        <v>222</v>
      </c>
      <c r="H169" s="41" t="s">
        <v>709</v>
      </c>
      <c r="I169" s="42" t="s">
        <v>82</v>
      </c>
      <c r="J169" s="42" t="s">
        <v>31</v>
      </c>
      <c r="K169" s="42">
        <v>2</v>
      </c>
      <c r="L169" s="42" t="s">
        <v>33</v>
      </c>
      <c r="M169" s="11"/>
      <c r="N169" s="11"/>
      <c r="O169" s="11"/>
      <c r="P169" s="6">
        <f>$B169</f>
        <v>98</v>
      </c>
      <c r="Q169" s="11"/>
      <c r="R169" s="6"/>
      <c r="S169" s="6"/>
      <c r="U169" s="6"/>
      <c r="V169" s="6"/>
      <c r="W169" s="6"/>
      <c r="X169" s="6"/>
      <c r="Y169" s="6"/>
      <c r="Z169" s="6"/>
      <c r="AA169" s="6"/>
      <c r="AC169" s="11"/>
      <c r="AD169" s="11"/>
      <c r="AE169" s="6"/>
      <c r="AF169" s="6"/>
      <c r="AG169" s="11"/>
      <c r="AH169" s="11"/>
      <c r="AI169" s="6"/>
      <c r="AJ169" s="6"/>
      <c r="AK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spans="1:47" ht="15" customHeight="1" x14ac:dyDescent="0.3">
      <c r="A170" s="42">
        <v>502</v>
      </c>
      <c r="B170" s="42">
        <v>99</v>
      </c>
      <c r="E170">
        <v>1234</v>
      </c>
      <c r="F170" s="60">
        <v>4.1365740740740738E-2</v>
      </c>
      <c r="G170" s="41" t="s">
        <v>111</v>
      </c>
      <c r="H170" s="41" t="s">
        <v>112</v>
      </c>
      <c r="I170" s="42" t="s">
        <v>82</v>
      </c>
      <c r="J170" s="42" t="s">
        <v>31</v>
      </c>
      <c r="K170" s="42">
        <v>2</v>
      </c>
      <c r="L170" s="42" t="s">
        <v>33</v>
      </c>
      <c r="M170" s="6"/>
      <c r="N170" s="11"/>
      <c r="O170" s="6"/>
      <c r="P170" s="6">
        <f>$B170</f>
        <v>99</v>
      </c>
      <c r="Q170" s="6"/>
      <c r="R170" s="11"/>
      <c r="S170" s="6"/>
      <c r="U170" s="6"/>
      <c r="V170" s="6"/>
      <c r="W170" s="6"/>
      <c r="X170" s="6"/>
      <c r="Y170" s="6"/>
      <c r="Z170" s="6"/>
      <c r="AA170" s="6"/>
      <c r="AC170" s="6"/>
      <c r="AD170" s="11"/>
      <c r="AE170" s="6"/>
      <c r="AF170" s="6"/>
      <c r="AG170" s="6"/>
      <c r="AH170" s="6"/>
      <c r="AI170" s="6"/>
      <c r="AJ170" s="6"/>
      <c r="AK170" s="6"/>
      <c r="AM170" s="6"/>
      <c r="AN170" s="6"/>
      <c r="AO170" s="6"/>
      <c r="AP170" s="6"/>
      <c r="AQ170" s="6"/>
      <c r="AR170" s="6"/>
      <c r="AS170" s="6"/>
      <c r="AT170" s="6"/>
      <c r="AU170" s="6"/>
    </row>
    <row r="171" spans="1:47" ht="15" customHeight="1" x14ac:dyDescent="0.3">
      <c r="A171" s="42">
        <v>503</v>
      </c>
      <c r="B171" s="42">
        <v>100</v>
      </c>
      <c r="C171" s="42">
        <v>11</v>
      </c>
      <c r="D171" s="42">
        <v>65</v>
      </c>
      <c r="E171">
        <v>1473</v>
      </c>
      <c r="F171" s="60">
        <v>4.1435185185185186E-2</v>
      </c>
      <c r="G171" s="41" t="s">
        <v>211</v>
      </c>
      <c r="H171" s="41" t="s">
        <v>212</v>
      </c>
      <c r="I171" s="42" t="s">
        <v>126</v>
      </c>
      <c r="J171" s="42" t="s">
        <v>27</v>
      </c>
      <c r="K171" s="42">
        <v>2</v>
      </c>
      <c r="L171" s="42" t="s">
        <v>33</v>
      </c>
      <c r="M171" s="11"/>
      <c r="N171" s="6"/>
      <c r="O171" s="6"/>
      <c r="P171" s="6"/>
      <c r="Q171" s="6">
        <f>$B171</f>
        <v>100</v>
      </c>
      <c r="R171" s="6"/>
      <c r="S171" s="11"/>
      <c r="U171" s="6"/>
      <c r="V171" s="6"/>
      <c r="W171" s="6"/>
      <c r="X171" s="6"/>
      <c r="Y171" s="6">
        <f>$D171</f>
        <v>65</v>
      </c>
      <c r="Z171" s="6"/>
      <c r="AA171" s="6"/>
      <c r="AC171" s="6"/>
      <c r="AD171" s="11"/>
      <c r="AE171" s="11"/>
      <c r="AF171" s="6"/>
      <c r="AG171" s="11"/>
      <c r="AH171" s="11"/>
      <c r="AI171" s="11"/>
      <c r="AJ171" s="6"/>
      <c r="AK171" s="11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ht="15" customHeight="1" x14ac:dyDescent="0.3">
      <c r="A172" s="42">
        <v>505</v>
      </c>
      <c r="B172" s="42">
        <v>101</v>
      </c>
      <c r="C172" s="42">
        <v>28</v>
      </c>
      <c r="D172" s="42">
        <v>66</v>
      </c>
      <c r="E172">
        <v>2289</v>
      </c>
      <c r="F172" s="60">
        <v>4.1504629629629627E-2</v>
      </c>
      <c r="G172" s="67" t="s">
        <v>902</v>
      </c>
      <c r="H172" s="67" t="s">
        <v>903</v>
      </c>
      <c r="I172" s="68" t="s">
        <v>114</v>
      </c>
      <c r="J172" s="68" t="s">
        <v>71</v>
      </c>
      <c r="K172" s="68">
        <v>2</v>
      </c>
      <c r="L172" s="68" t="s">
        <v>33</v>
      </c>
      <c r="M172" s="6"/>
      <c r="N172" s="6">
        <f>$B172</f>
        <v>101</v>
      </c>
      <c r="O172" s="11"/>
      <c r="P172" s="6"/>
      <c r="Q172" s="11"/>
      <c r="R172" s="11"/>
      <c r="S172" s="6"/>
      <c r="U172" s="6"/>
      <c r="V172" s="6">
        <f>$D172</f>
        <v>66</v>
      </c>
      <c r="W172" s="6"/>
      <c r="X172" s="6"/>
      <c r="Y172" s="6"/>
      <c r="Z172" s="6"/>
      <c r="AA172" s="6"/>
      <c r="AC172" s="6"/>
      <c r="AD172" s="6"/>
      <c r="AE172" s="6"/>
      <c r="AF172" s="6"/>
      <c r="AG172" s="11"/>
      <c r="AH172" s="11"/>
      <c r="AI172" s="6"/>
      <c r="AJ172" s="6"/>
      <c r="AK172" s="11"/>
      <c r="AM172" s="6"/>
      <c r="AN172" s="6"/>
      <c r="AO172" s="6"/>
      <c r="AP172" s="6"/>
      <c r="AQ172" s="6"/>
      <c r="AR172" s="6"/>
      <c r="AS172" s="6"/>
      <c r="AT172" s="6"/>
      <c r="AU172" s="6"/>
    </row>
    <row r="173" spans="1:47" ht="15" customHeight="1" x14ac:dyDescent="0.3">
      <c r="A173" s="42">
        <v>506</v>
      </c>
      <c r="B173" s="42">
        <v>102</v>
      </c>
      <c r="C173" s="42">
        <v>12</v>
      </c>
      <c r="D173" s="42">
        <v>67</v>
      </c>
      <c r="E173">
        <v>899</v>
      </c>
      <c r="F173" s="60">
        <v>4.1527777777777782E-2</v>
      </c>
      <c r="G173" s="41" t="s">
        <v>181</v>
      </c>
      <c r="H173" s="41" t="s">
        <v>110</v>
      </c>
      <c r="I173" s="42" t="s">
        <v>126</v>
      </c>
      <c r="J173" s="42" t="s">
        <v>35</v>
      </c>
      <c r="K173" s="42">
        <v>2</v>
      </c>
      <c r="L173" s="42" t="s">
        <v>33</v>
      </c>
      <c r="M173" s="6"/>
      <c r="N173" s="11"/>
      <c r="O173" s="11"/>
      <c r="P173" s="11"/>
      <c r="Q173" s="6"/>
      <c r="R173" s="11"/>
      <c r="S173" s="6">
        <f>$B173</f>
        <v>102</v>
      </c>
      <c r="U173" s="6"/>
      <c r="V173" s="6"/>
      <c r="W173" s="6"/>
      <c r="X173" s="6"/>
      <c r="Y173" s="6"/>
      <c r="Z173" s="6"/>
      <c r="AA173" s="6">
        <f>$D173</f>
        <v>67</v>
      </c>
      <c r="AC173" s="6"/>
      <c r="AD173" s="11"/>
      <c r="AE173" s="11"/>
      <c r="AF173" s="11"/>
      <c r="AG173" s="6"/>
      <c r="AH173" s="6"/>
      <c r="AI173" s="6"/>
      <c r="AJ173" s="6"/>
      <c r="AK173" s="6"/>
      <c r="AM173" s="6"/>
      <c r="AN173" s="6"/>
      <c r="AO173" s="6"/>
      <c r="AP173" s="6"/>
      <c r="AQ173" s="6"/>
      <c r="AR173" s="6"/>
      <c r="AS173" s="6"/>
      <c r="AT173" s="6"/>
      <c r="AU173" s="6"/>
    </row>
    <row r="174" spans="1:47" ht="15" customHeight="1" x14ac:dyDescent="0.3">
      <c r="A174" s="42">
        <v>507</v>
      </c>
      <c r="B174" s="42">
        <v>103</v>
      </c>
      <c r="E174">
        <v>1069</v>
      </c>
      <c r="F174" s="60">
        <v>4.1550925925925922E-2</v>
      </c>
      <c r="G174" s="41" t="s">
        <v>710</v>
      </c>
      <c r="H174" s="41" t="s">
        <v>144</v>
      </c>
      <c r="I174" s="42" t="s">
        <v>82</v>
      </c>
      <c r="J174" s="42" t="s">
        <v>71</v>
      </c>
      <c r="K174" s="42">
        <v>2</v>
      </c>
      <c r="L174" s="42" t="s">
        <v>33</v>
      </c>
      <c r="M174" s="6"/>
      <c r="N174" s="6">
        <f>$B174</f>
        <v>103</v>
      </c>
      <c r="O174" s="11"/>
      <c r="P174" s="11"/>
      <c r="Q174" s="6"/>
      <c r="R174" s="11"/>
      <c r="S174" s="6"/>
      <c r="U174" s="6"/>
      <c r="V174" s="6"/>
      <c r="W174" s="6"/>
      <c r="X174" s="6"/>
      <c r="Y174" s="6"/>
      <c r="Z174" s="6"/>
      <c r="AA174" s="6"/>
      <c r="AC174" s="11"/>
      <c r="AD174" s="11"/>
      <c r="AE174" s="11"/>
      <c r="AF174" s="11"/>
      <c r="AG174" s="6"/>
      <c r="AH174" s="6"/>
      <c r="AI174" s="6"/>
      <c r="AJ174" s="6"/>
      <c r="AK174" s="6"/>
      <c r="AM174" s="6"/>
      <c r="AN174" s="6"/>
      <c r="AO174" s="6"/>
      <c r="AP174" s="6"/>
      <c r="AQ174" s="6"/>
      <c r="AR174" s="6"/>
      <c r="AS174" s="6"/>
      <c r="AT174" s="6"/>
      <c r="AU174" s="6"/>
    </row>
    <row r="175" spans="1:47" ht="15" customHeight="1" x14ac:dyDescent="0.3">
      <c r="A175" s="42">
        <v>510</v>
      </c>
      <c r="B175" s="42">
        <v>104</v>
      </c>
      <c r="C175" s="42">
        <v>25</v>
      </c>
      <c r="D175" s="42">
        <v>68</v>
      </c>
      <c r="E175">
        <v>1481</v>
      </c>
      <c r="F175" s="60">
        <v>4.1608796296296297E-2</v>
      </c>
      <c r="G175" s="41" t="s">
        <v>645</v>
      </c>
      <c r="H175" s="41" t="s">
        <v>711</v>
      </c>
      <c r="I175" s="42" t="s">
        <v>117</v>
      </c>
      <c r="J175" s="42" t="s">
        <v>27</v>
      </c>
      <c r="K175" s="42">
        <v>2</v>
      </c>
      <c r="L175" s="42" t="s">
        <v>33</v>
      </c>
      <c r="M175" s="6"/>
      <c r="N175" s="6"/>
      <c r="O175" s="11"/>
      <c r="P175" s="6"/>
      <c r="Q175" s="6">
        <f>$B175</f>
        <v>104</v>
      </c>
      <c r="R175" s="11"/>
      <c r="S175" s="6"/>
      <c r="U175" s="6"/>
      <c r="V175" s="6"/>
      <c r="W175" s="6"/>
      <c r="X175" s="6"/>
      <c r="Y175" s="6">
        <f>$D175</f>
        <v>68</v>
      </c>
      <c r="Z175" s="6"/>
      <c r="AA175" s="6"/>
      <c r="AC175" s="11"/>
      <c r="AD175" s="11"/>
      <c r="AE175" s="6"/>
      <c r="AF175" s="6"/>
      <c r="AG175" s="6"/>
      <c r="AH175" s="6"/>
      <c r="AI175" s="6"/>
      <c r="AJ175" s="6"/>
      <c r="AK175" s="6"/>
      <c r="AM175" s="6"/>
      <c r="AN175" s="6"/>
      <c r="AO175" s="6"/>
      <c r="AP175" s="6"/>
      <c r="AQ175" s="6"/>
      <c r="AR175" s="6"/>
      <c r="AS175" s="6"/>
      <c r="AT175" s="6"/>
      <c r="AU175" s="6"/>
    </row>
    <row r="176" spans="1:47" ht="15" customHeight="1" x14ac:dyDescent="0.3">
      <c r="A176" s="42">
        <v>511</v>
      </c>
      <c r="B176" s="42">
        <v>105</v>
      </c>
      <c r="E176">
        <v>1244</v>
      </c>
      <c r="F176" s="62">
        <v>4.1666666666666664E-2</v>
      </c>
      <c r="G176" s="41" t="s">
        <v>712</v>
      </c>
      <c r="H176" s="41" t="s">
        <v>713</v>
      </c>
      <c r="I176" s="42" t="s">
        <v>82</v>
      </c>
      <c r="J176" s="42" t="s">
        <v>31</v>
      </c>
      <c r="K176" s="42">
        <v>2</v>
      </c>
      <c r="L176" s="42" t="s">
        <v>33</v>
      </c>
      <c r="M176" s="6"/>
      <c r="N176" s="6"/>
      <c r="O176" s="6"/>
      <c r="P176" s="6">
        <f>$B176</f>
        <v>105</v>
      </c>
      <c r="Q176" s="6"/>
      <c r="R176" s="11"/>
      <c r="S176" s="6"/>
      <c r="U176" s="6"/>
      <c r="V176" s="6"/>
      <c r="W176" s="6"/>
      <c r="X176" s="6"/>
      <c r="Y176" s="6"/>
      <c r="Z176" s="6"/>
      <c r="AA176" s="6"/>
      <c r="AC176" s="6"/>
      <c r="AD176" s="11"/>
      <c r="AE176" s="11"/>
      <c r="AF176" s="11"/>
      <c r="AG176" s="6"/>
      <c r="AH176" s="6"/>
      <c r="AI176" s="11"/>
      <c r="AJ176" s="6"/>
      <c r="AK176" s="11"/>
      <c r="AM176" s="6"/>
      <c r="AN176" s="6"/>
      <c r="AO176" s="6"/>
      <c r="AP176" s="6"/>
      <c r="AQ176" s="6"/>
      <c r="AR176" s="6"/>
      <c r="AS176" s="6"/>
      <c r="AT176" s="6"/>
      <c r="AU176" s="6"/>
    </row>
    <row r="177" spans="1:47" ht="15" customHeight="1" x14ac:dyDescent="0.3">
      <c r="A177" s="42">
        <v>512</v>
      </c>
      <c r="B177" s="42">
        <v>68</v>
      </c>
      <c r="C177" s="42">
        <v>26</v>
      </c>
      <c r="D177" s="42">
        <v>50</v>
      </c>
      <c r="E177">
        <v>1804</v>
      </c>
      <c r="F177" s="62">
        <v>4.1863425925925922E-2</v>
      </c>
      <c r="G177" s="41" t="s">
        <v>714</v>
      </c>
      <c r="H177" s="41" t="s">
        <v>715</v>
      </c>
      <c r="I177" s="42" t="s">
        <v>117</v>
      </c>
      <c r="J177" s="42" t="s">
        <v>18</v>
      </c>
      <c r="K177" s="42">
        <v>3</v>
      </c>
      <c r="L177" s="42" t="s">
        <v>33</v>
      </c>
      <c r="M177" s="11"/>
      <c r="N177" s="6"/>
      <c r="O177" s="11"/>
      <c r="P177" s="11"/>
      <c r="Q177" s="11"/>
      <c r="R177" s="6"/>
      <c r="S177" s="11"/>
      <c r="U177" s="6"/>
      <c r="V177" s="6"/>
      <c r="W177" s="6"/>
      <c r="X177" s="6"/>
      <c r="Y177" s="6"/>
      <c r="Z177" s="6"/>
      <c r="AA177" s="6"/>
      <c r="AC177" s="6"/>
      <c r="AD177" s="6">
        <f>$B177</f>
        <v>68</v>
      </c>
      <c r="AE177" s="6"/>
      <c r="AF177" s="6"/>
      <c r="AG177" s="6"/>
      <c r="AH177" s="6"/>
      <c r="AI177" s="6"/>
      <c r="AJ177" s="6"/>
      <c r="AK177" s="6"/>
      <c r="AM177" s="6"/>
      <c r="AN177" s="6">
        <f>$D177</f>
        <v>50</v>
      </c>
      <c r="AO177" s="6"/>
      <c r="AP177" s="6"/>
      <c r="AQ177" s="6"/>
      <c r="AR177" s="6"/>
      <c r="AS177" s="6"/>
      <c r="AT177" s="6"/>
      <c r="AU177" s="6"/>
    </row>
    <row r="178" spans="1:47" ht="15" customHeight="1" x14ac:dyDescent="0.3">
      <c r="A178" s="42">
        <v>516</v>
      </c>
      <c r="B178" s="42">
        <v>106</v>
      </c>
      <c r="C178" s="42">
        <v>29</v>
      </c>
      <c r="D178" s="42">
        <v>69</v>
      </c>
      <c r="E178">
        <v>1318</v>
      </c>
      <c r="F178" s="62">
        <v>4.2210648148148143E-2</v>
      </c>
      <c r="G178" s="41" t="s">
        <v>716</v>
      </c>
      <c r="H178" s="41" t="s">
        <v>717</v>
      </c>
      <c r="I178" s="42" t="s">
        <v>114</v>
      </c>
      <c r="J178" s="42" t="s">
        <v>20</v>
      </c>
      <c r="K178" s="42">
        <v>2</v>
      </c>
      <c r="L178" s="42" t="s">
        <v>33</v>
      </c>
      <c r="M178" s="6">
        <f>$B178</f>
        <v>106</v>
      </c>
      <c r="N178" s="6"/>
      <c r="O178" s="6"/>
      <c r="P178" s="6"/>
      <c r="Q178" s="6"/>
      <c r="R178" s="11"/>
      <c r="S178" s="6"/>
      <c r="U178" s="6">
        <f>$D178</f>
        <v>69</v>
      </c>
      <c r="V178" s="6"/>
      <c r="W178" s="6"/>
      <c r="X178" s="6"/>
      <c r="Y178" s="6"/>
      <c r="Z178" s="6"/>
      <c r="AA178" s="6"/>
      <c r="AC178" s="11"/>
      <c r="AD178" s="6"/>
      <c r="AE178" s="11"/>
      <c r="AF178" s="6"/>
      <c r="AG178" s="6"/>
      <c r="AH178" s="6"/>
      <c r="AI178" s="6"/>
      <c r="AJ178" s="11"/>
      <c r="AK178" s="11"/>
      <c r="AM178" s="6"/>
      <c r="AN178" s="6"/>
      <c r="AO178" s="6"/>
      <c r="AP178" s="6"/>
      <c r="AQ178" s="6"/>
      <c r="AR178" s="6"/>
      <c r="AS178" s="6"/>
      <c r="AT178" s="6"/>
      <c r="AU178" s="6"/>
    </row>
    <row r="179" spans="1:47" ht="15" customHeight="1" x14ac:dyDescent="0.3">
      <c r="A179" s="42">
        <v>518</v>
      </c>
      <c r="B179" s="42">
        <v>107</v>
      </c>
      <c r="C179" s="42">
        <v>30</v>
      </c>
      <c r="D179" s="42">
        <v>70</v>
      </c>
      <c r="E179">
        <v>1546</v>
      </c>
      <c r="F179" s="62">
        <v>4.238425925925926E-2</v>
      </c>
      <c r="G179" s="41" t="s">
        <v>186</v>
      </c>
      <c r="H179" s="41" t="s">
        <v>187</v>
      </c>
      <c r="I179" s="42" t="s">
        <v>114</v>
      </c>
      <c r="J179" s="42" t="s">
        <v>27</v>
      </c>
      <c r="K179" s="42">
        <v>2</v>
      </c>
      <c r="L179" s="42" t="s">
        <v>33</v>
      </c>
      <c r="M179" s="6"/>
      <c r="N179" s="11"/>
      <c r="O179" s="6"/>
      <c r="P179" s="6"/>
      <c r="Q179" s="6">
        <f>$B179</f>
        <v>107</v>
      </c>
      <c r="R179" s="11"/>
      <c r="S179" s="6"/>
      <c r="U179" s="6"/>
      <c r="V179" s="6"/>
      <c r="W179" s="6"/>
      <c r="X179" s="6"/>
      <c r="Y179" s="6">
        <f>$D179</f>
        <v>70</v>
      </c>
      <c r="Z179" s="6"/>
      <c r="AA179" s="6"/>
      <c r="AC179" s="11"/>
      <c r="AD179" s="11"/>
      <c r="AE179" s="6"/>
      <c r="AF179" s="6"/>
      <c r="AG179" s="6"/>
      <c r="AH179" s="6"/>
      <c r="AI179" s="11"/>
      <c r="AJ179" s="6"/>
      <c r="AK179" s="6"/>
      <c r="AM179" s="6"/>
      <c r="AN179" s="6"/>
      <c r="AO179" s="6"/>
      <c r="AP179" s="6"/>
      <c r="AQ179" s="6"/>
      <c r="AR179" s="6"/>
      <c r="AS179" s="6"/>
      <c r="AT179" s="6"/>
      <c r="AU179" s="6"/>
    </row>
    <row r="180" spans="1:47" ht="15" customHeight="1" x14ac:dyDescent="0.3">
      <c r="A180" s="42">
        <v>520</v>
      </c>
      <c r="B180" s="42">
        <v>108</v>
      </c>
      <c r="E180">
        <v>1471</v>
      </c>
      <c r="F180" s="62">
        <v>4.2407407407407408E-2</v>
      </c>
      <c r="G180" s="41" t="s">
        <v>96</v>
      </c>
      <c r="H180" s="41" t="s">
        <v>97</v>
      </c>
      <c r="I180" s="42" t="s">
        <v>82</v>
      </c>
      <c r="J180" s="42" t="s">
        <v>27</v>
      </c>
      <c r="K180" s="42">
        <v>2</v>
      </c>
      <c r="L180" s="42" t="s">
        <v>33</v>
      </c>
      <c r="M180" s="11"/>
      <c r="N180" s="6"/>
      <c r="O180" s="6"/>
      <c r="P180" s="6"/>
      <c r="Q180" s="6">
        <f>$B180</f>
        <v>108</v>
      </c>
      <c r="R180" s="6"/>
      <c r="S180" s="11"/>
      <c r="U180" s="6"/>
      <c r="V180" s="6"/>
      <c r="W180" s="6"/>
      <c r="X180" s="6"/>
      <c r="Y180" s="6"/>
      <c r="Z180" s="6"/>
      <c r="AA180" s="6"/>
      <c r="AC180" s="6"/>
      <c r="AD180" s="11"/>
      <c r="AE180" s="6"/>
      <c r="AF180" s="6"/>
      <c r="AG180" s="11"/>
      <c r="AH180" s="11"/>
      <c r="AI180" s="11"/>
      <c r="AJ180" s="6"/>
      <c r="AK180" s="11"/>
      <c r="AM180" s="6"/>
      <c r="AN180" s="6"/>
      <c r="AO180" s="6"/>
      <c r="AP180" s="6"/>
      <c r="AQ180" s="6"/>
      <c r="AR180" s="6"/>
      <c r="AS180" s="6"/>
      <c r="AT180" s="6"/>
      <c r="AU180" s="6"/>
    </row>
    <row r="181" spans="1:47" ht="15" customHeight="1" x14ac:dyDescent="0.3">
      <c r="A181" s="42">
        <v>521</v>
      </c>
      <c r="B181" s="42">
        <v>109</v>
      </c>
      <c r="C181" s="42">
        <v>26</v>
      </c>
      <c r="D181" s="42">
        <v>71</v>
      </c>
      <c r="E181">
        <v>1173</v>
      </c>
      <c r="F181" s="62">
        <v>4.2546296296296297E-2</v>
      </c>
      <c r="G181" s="41" t="s">
        <v>113</v>
      </c>
      <c r="H181" s="41" t="s">
        <v>718</v>
      </c>
      <c r="I181" s="42" t="s">
        <v>117</v>
      </c>
      <c r="J181" s="42" t="s">
        <v>31</v>
      </c>
      <c r="K181" s="42">
        <v>2</v>
      </c>
      <c r="L181" s="42" t="s">
        <v>33</v>
      </c>
      <c r="M181" s="11"/>
      <c r="N181" s="6"/>
      <c r="O181" s="11"/>
      <c r="P181" s="6">
        <f>$B181</f>
        <v>109</v>
      </c>
      <c r="Q181" s="11"/>
      <c r="R181" s="11"/>
      <c r="S181" s="11"/>
      <c r="U181" s="6"/>
      <c r="V181" s="6"/>
      <c r="W181" s="6"/>
      <c r="X181" s="6">
        <f>$D181</f>
        <v>71</v>
      </c>
      <c r="Y181" s="6"/>
      <c r="Z181" s="6"/>
      <c r="AA181" s="6"/>
      <c r="AC181" s="6"/>
      <c r="AD181" s="6"/>
      <c r="AE181" s="6"/>
      <c r="AF181" s="6"/>
      <c r="AG181" s="6"/>
      <c r="AH181" s="6"/>
      <c r="AI181" s="11"/>
      <c r="AJ181" s="11"/>
      <c r="AK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15" customHeight="1" x14ac:dyDescent="0.3">
      <c r="A182" s="42">
        <v>523</v>
      </c>
      <c r="B182" s="42">
        <v>110</v>
      </c>
      <c r="E182">
        <v>1064</v>
      </c>
      <c r="F182" s="62">
        <v>4.2719907407407408E-2</v>
      </c>
      <c r="G182" s="41" t="s">
        <v>218</v>
      </c>
      <c r="H182" s="41" t="s">
        <v>719</v>
      </c>
      <c r="I182" s="42" t="s">
        <v>82</v>
      </c>
      <c r="J182" s="42" t="s">
        <v>71</v>
      </c>
      <c r="K182" s="42">
        <v>2</v>
      </c>
      <c r="L182" s="42" t="s">
        <v>33</v>
      </c>
      <c r="M182" s="11"/>
      <c r="N182" s="6">
        <f>$B182</f>
        <v>110</v>
      </c>
      <c r="O182" s="11"/>
      <c r="P182" s="11"/>
      <c r="Q182" s="6"/>
      <c r="R182" s="11"/>
      <c r="S182" s="6"/>
      <c r="U182" s="6"/>
      <c r="V182" s="6"/>
      <c r="W182" s="6"/>
      <c r="X182" s="6"/>
      <c r="Y182" s="6"/>
      <c r="Z182" s="6"/>
      <c r="AA182" s="6"/>
      <c r="AC182" s="6"/>
      <c r="AD182" s="11"/>
      <c r="AE182" s="11"/>
      <c r="AF182" s="11"/>
      <c r="AG182" s="6"/>
      <c r="AH182" s="6"/>
      <c r="AI182" s="11"/>
      <c r="AJ182" s="6"/>
      <c r="AK182" s="6"/>
      <c r="AM182" s="6"/>
      <c r="AN182" s="6"/>
      <c r="AO182" s="6"/>
      <c r="AP182" s="6"/>
      <c r="AQ182" s="6"/>
      <c r="AR182" s="6"/>
      <c r="AS182" s="6"/>
      <c r="AT182" s="6"/>
      <c r="AU182" s="6"/>
    </row>
    <row r="183" spans="1:47" ht="15" customHeight="1" x14ac:dyDescent="0.3">
      <c r="A183" s="42">
        <v>525</v>
      </c>
      <c r="B183" s="42">
        <v>111</v>
      </c>
      <c r="C183" s="42">
        <v>31</v>
      </c>
      <c r="D183" s="42">
        <v>72</v>
      </c>
      <c r="E183">
        <v>924</v>
      </c>
      <c r="F183" s="62">
        <v>4.2754629629629629E-2</v>
      </c>
      <c r="G183" s="41" t="s">
        <v>184</v>
      </c>
      <c r="H183" s="41" t="s">
        <v>185</v>
      </c>
      <c r="I183" s="42" t="s">
        <v>114</v>
      </c>
      <c r="J183" s="42" t="s">
        <v>35</v>
      </c>
      <c r="K183" s="42">
        <v>2</v>
      </c>
      <c r="L183" s="42" t="s">
        <v>33</v>
      </c>
      <c r="M183" s="6"/>
      <c r="N183" s="11"/>
      <c r="O183" s="11"/>
      <c r="P183" s="11"/>
      <c r="Q183" s="11"/>
      <c r="R183" s="11"/>
      <c r="S183" s="6">
        <f>$B183</f>
        <v>111</v>
      </c>
      <c r="U183" s="6"/>
      <c r="V183" s="6"/>
      <c r="W183" s="6"/>
      <c r="X183" s="6"/>
      <c r="Y183" s="6"/>
      <c r="Z183" s="6"/>
      <c r="AA183" s="6">
        <f>$D183</f>
        <v>72</v>
      </c>
      <c r="AC183" s="6"/>
      <c r="AD183" s="11"/>
      <c r="AE183" s="11"/>
      <c r="AF183" s="11"/>
      <c r="AG183" s="6"/>
      <c r="AH183" s="6"/>
      <c r="AI183" s="11"/>
      <c r="AJ183" s="6"/>
      <c r="AK183" s="6"/>
      <c r="AM183" s="6"/>
      <c r="AN183" s="6"/>
      <c r="AO183" s="6"/>
      <c r="AP183" s="6"/>
      <c r="AQ183" s="6"/>
      <c r="AR183" s="6"/>
      <c r="AS183" s="6"/>
      <c r="AT183" s="6"/>
      <c r="AU183" s="6"/>
    </row>
    <row r="184" spans="1:47" ht="15" customHeight="1" x14ac:dyDescent="0.3">
      <c r="A184" s="42">
        <v>526</v>
      </c>
      <c r="B184" s="42">
        <v>112</v>
      </c>
      <c r="C184" s="42">
        <v>27</v>
      </c>
      <c r="D184" s="42">
        <v>73</v>
      </c>
      <c r="E184">
        <v>1475</v>
      </c>
      <c r="F184" s="62">
        <v>4.2766203703703702E-2</v>
      </c>
      <c r="G184" s="41" t="s">
        <v>720</v>
      </c>
      <c r="H184" s="41" t="s">
        <v>721</v>
      </c>
      <c r="I184" s="42" t="s">
        <v>117</v>
      </c>
      <c r="J184" s="42" t="s">
        <v>27</v>
      </c>
      <c r="K184" s="42">
        <v>2</v>
      </c>
      <c r="L184" s="42" t="s">
        <v>33</v>
      </c>
      <c r="M184" s="11"/>
      <c r="N184" s="11"/>
      <c r="O184" s="6"/>
      <c r="P184" s="11"/>
      <c r="Q184" s="6">
        <f>$B184</f>
        <v>112</v>
      </c>
      <c r="R184" s="6"/>
      <c r="S184" s="6"/>
      <c r="U184" s="6"/>
      <c r="V184" s="6"/>
      <c r="W184" s="6"/>
      <c r="X184" s="6"/>
      <c r="Y184" s="6">
        <f>$D184</f>
        <v>73</v>
      </c>
      <c r="Z184" s="6"/>
      <c r="AA184" s="6"/>
      <c r="AC184" s="6"/>
      <c r="AD184" s="11"/>
      <c r="AE184" s="6"/>
      <c r="AF184" s="6"/>
      <c r="AG184" s="6"/>
      <c r="AH184" s="6"/>
      <c r="AI184" s="6"/>
      <c r="AJ184" s="6"/>
      <c r="AK184" s="6"/>
      <c r="AM184" s="6"/>
      <c r="AN184" s="6"/>
      <c r="AO184" s="6"/>
      <c r="AP184" s="6"/>
      <c r="AQ184" s="6"/>
      <c r="AR184" s="6"/>
      <c r="AS184" s="6"/>
      <c r="AT184" s="6"/>
      <c r="AU184" s="6"/>
    </row>
    <row r="185" spans="1:47" ht="15" customHeight="1" x14ac:dyDescent="0.3">
      <c r="A185" s="42">
        <v>529</v>
      </c>
      <c r="B185" s="42">
        <v>113</v>
      </c>
      <c r="C185" s="1">
        <v>3</v>
      </c>
      <c r="E185">
        <v>878</v>
      </c>
      <c r="F185" s="62">
        <v>4.2858796296296291E-2</v>
      </c>
      <c r="G185" s="41" t="s">
        <v>722</v>
      </c>
      <c r="H185" s="41" t="s">
        <v>723</v>
      </c>
      <c r="I185" s="42" t="s">
        <v>248</v>
      </c>
      <c r="J185" s="42" t="s">
        <v>35</v>
      </c>
      <c r="K185" s="42">
        <v>2</v>
      </c>
      <c r="L185" s="42" t="s">
        <v>33</v>
      </c>
      <c r="M185" s="11"/>
      <c r="N185" s="6"/>
      <c r="O185" s="11"/>
      <c r="P185" s="6"/>
      <c r="Q185" s="6"/>
      <c r="R185" s="11"/>
      <c r="S185" s="6">
        <f>$B185</f>
        <v>113</v>
      </c>
      <c r="U185" s="6"/>
      <c r="V185" s="6"/>
      <c r="W185" s="6"/>
      <c r="X185" s="6"/>
      <c r="Y185" s="6"/>
      <c r="Z185" s="6"/>
      <c r="AA185" s="6"/>
      <c r="AC185" s="6"/>
      <c r="AD185" s="11"/>
      <c r="AE185" s="6"/>
      <c r="AF185" s="6"/>
      <c r="AG185" s="11"/>
      <c r="AH185" s="6"/>
      <c r="AI185" s="6"/>
      <c r="AJ185" s="11"/>
      <c r="AK185" s="6"/>
      <c r="AM185" s="6"/>
      <c r="AN185" s="6"/>
      <c r="AO185" s="6"/>
      <c r="AP185" s="6"/>
      <c r="AQ185" s="6"/>
      <c r="AR185" s="6"/>
      <c r="AS185" s="6"/>
      <c r="AT185" s="6"/>
      <c r="AU185" s="6"/>
    </row>
    <row r="186" spans="1:47" ht="15" customHeight="1" x14ac:dyDescent="0.3">
      <c r="A186" s="42">
        <v>530</v>
      </c>
      <c r="B186" s="42">
        <v>114</v>
      </c>
      <c r="C186" s="42">
        <v>32</v>
      </c>
      <c r="D186" s="42">
        <v>74</v>
      </c>
      <c r="E186">
        <v>914</v>
      </c>
      <c r="F186" s="62">
        <v>4.2870370370370371E-2</v>
      </c>
      <c r="G186" s="41" t="s">
        <v>200</v>
      </c>
      <c r="H186" s="41" t="s">
        <v>723</v>
      </c>
      <c r="I186" s="42" t="s">
        <v>114</v>
      </c>
      <c r="J186" s="42" t="s">
        <v>35</v>
      </c>
      <c r="K186" s="42">
        <v>2</v>
      </c>
      <c r="L186" s="42" t="s">
        <v>33</v>
      </c>
      <c r="M186" s="11"/>
      <c r="N186" s="11"/>
      <c r="O186" s="11"/>
      <c r="P186" s="11"/>
      <c r="Q186" s="6"/>
      <c r="R186" s="6"/>
      <c r="S186" s="6">
        <f>$B186</f>
        <v>114</v>
      </c>
      <c r="U186" s="6"/>
      <c r="V186" s="6"/>
      <c r="W186" s="6"/>
      <c r="X186" s="6"/>
      <c r="Y186" s="6"/>
      <c r="Z186" s="6"/>
      <c r="AA186" s="6">
        <f>$D186</f>
        <v>74</v>
      </c>
      <c r="AC186" s="6"/>
      <c r="AD186" s="11"/>
      <c r="AE186" s="11"/>
      <c r="AF186" s="11"/>
      <c r="AG186" s="11"/>
      <c r="AH186" s="6"/>
      <c r="AI186" s="11"/>
      <c r="AJ186" s="6"/>
      <c r="AK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spans="1:47" ht="15" customHeight="1" x14ac:dyDescent="0.3">
      <c r="A187" s="42">
        <v>532</v>
      </c>
      <c r="B187" s="42">
        <v>115</v>
      </c>
      <c r="E187">
        <v>1251</v>
      </c>
      <c r="F187" s="62">
        <v>4.3171296296296291E-2</v>
      </c>
      <c r="G187" s="41" t="s">
        <v>724</v>
      </c>
      <c r="H187" s="41" t="s">
        <v>725</v>
      </c>
      <c r="I187" s="42" t="s">
        <v>82</v>
      </c>
      <c r="J187" s="42" t="s">
        <v>31</v>
      </c>
      <c r="K187" s="42">
        <v>2</v>
      </c>
      <c r="L187" s="42" t="s">
        <v>33</v>
      </c>
      <c r="M187" s="6"/>
      <c r="N187" s="11"/>
      <c r="O187" s="11"/>
      <c r="P187" s="6">
        <f>$B187</f>
        <v>115</v>
      </c>
      <c r="Q187" s="6"/>
      <c r="R187" s="11"/>
      <c r="S187" s="6"/>
      <c r="U187" s="6"/>
      <c r="V187" s="6"/>
      <c r="W187" s="6"/>
      <c r="X187" s="6"/>
      <c r="Y187" s="6"/>
      <c r="Z187" s="6"/>
      <c r="AA187" s="6"/>
      <c r="AC187" s="6"/>
      <c r="AD187" s="11"/>
      <c r="AE187" s="11"/>
      <c r="AF187" s="11"/>
      <c r="AG187" s="6"/>
      <c r="AH187" s="6"/>
      <c r="AI187" s="6"/>
      <c r="AJ187" s="11"/>
      <c r="AK187" s="6"/>
      <c r="AM187" s="6"/>
      <c r="AN187" s="6"/>
      <c r="AO187" s="6"/>
      <c r="AP187" s="6"/>
      <c r="AQ187" s="6"/>
      <c r="AR187" s="6"/>
      <c r="AS187" s="6"/>
      <c r="AT187" s="6"/>
      <c r="AU187" s="6"/>
    </row>
    <row r="188" spans="1:47" ht="15" customHeight="1" x14ac:dyDescent="0.3">
      <c r="A188" s="42">
        <v>535</v>
      </c>
      <c r="B188" s="42">
        <v>69</v>
      </c>
      <c r="C188" s="42">
        <v>27</v>
      </c>
      <c r="D188" s="42">
        <v>51</v>
      </c>
      <c r="E188">
        <v>1821</v>
      </c>
      <c r="F188" s="62">
        <v>4.3263888888888886E-2</v>
      </c>
      <c r="G188" s="41" t="s">
        <v>282</v>
      </c>
      <c r="H188" s="41" t="s">
        <v>283</v>
      </c>
      <c r="I188" s="42" t="s">
        <v>117</v>
      </c>
      <c r="J188" s="42" t="s">
        <v>18</v>
      </c>
      <c r="K188" s="42">
        <v>3</v>
      </c>
      <c r="L188" s="42" t="s">
        <v>33</v>
      </c>
      <c r="M188" s="6"/>
      <c r="N188" s="11"/>
      <c r="O188" s="11"/>
      <c r="P188" s="11"/>
      <c r="Q188" s="6"/>
      <c r="R188" s="6"/>
      <c r="S188" s="11"/>
      <c r="U188" s="6"/>
      <c r="V188" s="6"/>
      <c r="W188" s="6"/>
      <c r="X188" s="6"/>
      <c r="Y188" s="6"/>
      <c r="Z188" s="6"/>
      <c r="AA188" s="6"/>
      <c r="AC188" s="11"/>
      <c r="AD188" s="6">
        <f>$B188</f>
        <v>69</v>
      </c>
      <c r="AE188" s="6"/>
      <c r="AF188" s="6"/>
      <c r="AG188" s="6"/>
      <c r="AH188" s="6"/>
      <c r="AI188" s="6"/>
      <c r="AJ188" s="6"/>
      <c r="AK188" s="6"/>
      <c r="AM188" s="6"/>
      <c r="AN188" s="6">
        <f>$D188</f>
        <v>51</v>
      </c>
      <c r="AO188" s="6"/>
      <c r="AP188" s="6"/>
      <c r="AQ188" s="6"/>
      <c r="AR188" s="6"/>
      <c r="AS188" s="6"/>
      <c r="AT188" s="6"/>
      <c r="AU188" s="6"/>
    </row>
    <row r="189" spans="1:47" ht="15" customHeight="1" x14ac:dyDescent="0.3">
      <c r="A189" s="42">
        <v>536</v>
      </c>
      <c r="B189" s="42">
        <v>116</v>
      </c>
      <c r="C189" s="42">
        <v>13</v>
      </c>
      <c r="D189" s="42">
        <v>75</v>
      </c>
      <c r="E189">
        <v>885</v>
      </c>
      <c r="F189" s="62">
        <v>4.3298611111111107E-2</v>
      </c>
      <c r="G189" s="41" t="s">
        <v>726</v>
      </c>
      <c r="H189" s="41" t="s">
        <v>268</v>
      </c>
      <c r="I189" s="42" t="s">
        <v>126</v>
      </c>
      <c r="J189" s="42" t="s">
        <v>35</v>
      </c>
      <c r="K189" s="42">
        <v>2</v>
      </c>
      <c r="L189" s="42" t="s">
        <v>33</v>
      </c>
      <c r="M189" s="11"/>
      <c r="N189" s="6"/>
      <c r="O189" s="6"/>
      <c r="P189" s="11"/>
      <c r="Q189" s="6"/>
      <c r="R189" s="11"/>
      <c r="S189" s="6">
        <f>$B189</f>
        <v>116</v>
      </c>
      <c r="U189" s="6"/>
      <c r="V189" s="6"/>
      <c r="W189" s="6"/>
      <c r="X189" s="6"/>
      <c r="Y189" s="6"/>
      <c r="Z189" s="6"/>
      <c r="AA189" s="6">
        <f>$D189</f>
        <v>75</v>
      </c>
      <c r="AC189" s="11"/>
      <c r="AD189" s="6"/>
      <c r="AE189" s="6"/>
      <c r="AF189" s="6"/>
      <c r="AG189" s="6"/>
      <c r="AH189" s="6"/>
      <c r="AI189" s="6"/>
      <c r="AJ189" s="11"/>
      <c r="AK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spans="1:47" ht="15" customHeight="1" x14ac:dyDescent="0.3">
      <c r="A190" s="42">
        <v>537</v>
      </c>
      <c r="B190" s="42">
        <v>117</v>
      </c>
      <c r="C190" s="42">
        <v>33</v>
      </c>
      <c r="D190" s="42">
        <v>76</v>
      </c>
      <c r="E190">
        <v>1535</v>
      </c>
      <c r="F190" s="62">
        <v>4.3356481481481482E-2</v>
      </c>
      <c r="G190" s="41" t="s">
        <v>182</v>
      </c>
      <c r="H190" s="41" t="s">
        <v>100</v>
      </c>
      <c r="I190" s="42" t="s">
        <v>114</v>
      </c>
      <c r="J190" s="42" t="s">
        <v>27</v>
      </c>
      <c r="K190" s="42">
        <v>2</v>
      </c>
      <c r="L190" s="42" t="s">
        <v>33</v>
      </c>
      <c r="M190" s="6"/>
      <c r="N190" s="6"/>
      <c r="O190" s="11"/>
      <c r="P190" s="11"/>
      <c r="Q190" s="6">
        <f>$B190</f>
        <v>117</v>
      </c>
      <c r="R190" s="11"/>
      <c r="S190" s="6"/>
      <c r="U190" s="6"/>
      <c r="V190" s="6"/>
      <c r="W190" s="6"/>
      <c r="X190" s="6"/>
      <c r="Y190" s="6">
        <f>$D190</f>
        <v>76</v>
      </c>
      <c r="Z190" s="6"/>
      <c r="AA190" s="6"/>
      <c r="AC190" s="6"/>
      <c r="AD190" s="11"/>
      <c r="AE190" s="11"/>
      <c r="AF190" s="11"/>
      <c r="AG190" s="6"/>
      <c r="AH190" s="6"/>
      <c r="AI190" s="6"/>
      <c r="AJ190" s="6"/>
      <c r="AK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spans="1:47" ht="15" customHeight="1" x14ac:dyDescent="0.3">
      <c r="A191" s="42">
        <v>539</v>
      </c>
      <c r="B191" s="42">
        <v>118</v>
      </c>
      <c r="C191" s="42">
        <v>14</v>
      </c>
      <c r="D191" s="42">
        <v>77</v>
      </c>
      <c r="E191">
        <v>1106</v>
      </c>
      <c r="F191" s="62">
        <v>4.3576388888888887E-2</v>
      </c>
      <c r="G191" s="41" t="s">
        <v>190</v>
      </c>
      <c r="H191" s="41" t="s">
        <v>191</v>
      </c>
      <c r="I191" s="42" t="s">
        <v>126</v>
      </c>
      <c r="J191" s="42" t="s">
        <v>71</v>
      </c>
      <c r="K191" s="42">
        <v>2</v>
      </c>
      <c r="L191" s="42" t="s">
        <v>33</v>
      </c>
      <c r="M191" s="6"/>
      <c r="N191" s="6">
        <f>$B191</f>
        <v>118</v>
      </c>
      <c r="O191" s="11"/>
      <c r="P191" s="6"/>
      <c r="Q191" s="11"/>
      <c r="R191" s="6"/>
      <c r="S191" s="6"/>
      <c r="U191" s="6"/>
      <c r="V191" s="6">
        <f>$D191</f>
        <v>77</v>
      </c>
      <c r="W191" s="6"/>
      <c r="X191" s="6"/>
      <c r="Y191" s="6"/>
      <c r="Z191" s="6"/>
      <c r="AA191" s="6"/>
      <c r="AC191" s="6"/>
      <c r="AD191" s="11"/>
      <c r="AE191" s="11"/>
      <c r="AF191" s="6"/>
      <c r="AG191" s="11"/>
      <c r="AH191" s="6"/>
      <c r="AI191" s="6"/>
      <c r="AJ191" s="6"/>
      <c r="AK191" s="11"/>
      <c r="AM191" s="6"/>
      <c r="AN191" s="6"/>
      <c r="AO191" s="6"/>
      <c r="AP191" s="6"/>
      <c r="AQ191" s="6"/>
      <c r="AR191" s="6"/>
      <c r="AS191" s="6"/>
      <c r="AT191" s="6"/>
      <c r="AU191" s="6"/>
    </row>
    <row r="192" spans="1:47" ht="15" customHeight="1" x14ac:dyDescent="0.3">
      <c r="A192" s="42">
        <v>541</v>
      </c>
      <c r="B192" s="42">
        <v>119</v>
      </c>
      <c r="C192" s="42">
        <v>34</v>
      </c>
      <c r="D192" s="42">
        <v>78</v>
      </c>
      <c r="E192">
        <v>1193</v>
      </c>
      <c r="F192" s="62">
        <v>4.3680555555555556E-2</v>
      </c>
      <c r="G192" s="41" t="s">
        <v>153</v>
      </c>
      <c r="H192" s="41" t="s">
        <v>180</v>
      </c>
      <c r="I192" s="42" t="s">
        <v>114</v>
      </c>
      <c r="J192" s="42" t="s">
        <v>31</v>
      </c>
      <c r="K192" s="42">
        <v>2</v>
      </c>
      <c r="L192" s="42" t="s">
        <v>33</v>
      </c>
      <c r="M192" s="6"/>
      <c r="N192" s="6"/>
      <c r="O192" s="6"/>
      <c r="P192" s="6">
        <f>$B192</f>
        <v>119</v>
      </c>
      <c r="Q192" s="6"/>
      <c r="R192" s="6"/>
      <c r="S192" s="6"/>
      <c r="U192" s="6"/>
      <c r="V192" s="6"/>
      <c r="W192" s="6"/>
      <c r="X192" s="6">
        <f>$D192</f>
        <v>78</v>
      </c>
      <c r="Y192" s="6"/>
      <c r="Z192" s="6"/>
      <c r="AA192" s="6"/>
      <c r="AC192" s="6"/>
      <c r="AD192" s="6"/>
      <c r="AE192" s="6"/>
      <c r="AF192" s="6"/>
      <c r="AG192" s="6"/>
      <c r="AH192" s="6"/>
      <c r="AI192" s="6"/>
      <c r="AJ192" s="6"/>
      <c r="AK192" s="6"/>
      <c r="AM192" s="6"/>
      <c r="AN192" s="6"/>
      <c r="AO192" s="6"/>
      <c r="AP192" s="6"/>
      <c r="AQ192" s="6"/>
      <c r="AR192" s="6"/>
      <c r="AS192" s="6"/>
      <c r="AT192" s="6"/>
      <c r="AU192" s="6"/>
    </row>
    <row r="193" spans="1:47" ht="15" customHeight="1" x14ac:dyDescent="0.3">
      <c r="A193" s="42">
        <v>542</v>
      </c>
      <c r="B193" s="42">
        <v>120</v>
      </c>
      <c r="C193" s="42">
        <v>1</v>
      </c>
      <c r="D193" s="42">
        <v>79</v>
      </c>
      <c r="E193">
        <v>1306</v>
      </c>
      <c r="F193" s="62">
        <v>4.3692129629629629E-2</v>
      </c>
      <c r="G193" s="41" t="s">
        <v>197</v>
      </c>
      <c r="H193" s="41" t="s">
        <v>198</v>
      </c>
      <c r="I193" s="42" t="s">
        <v>199</v>
      </c>
      <c r="J193" s="42" t="s">
        <v>20</v>
      </c>
      <c r="K193" s="42">
        <v>2</v>
      </c>
      <c r="L193" s="42" t="s">
        <v>33</v>
      </c>
      <c r="M193" s="6">
        <f>$B193</f>
        <v>120</v>
      </c>
      <c r="N193" s="6"/>
      <c r="O193" s="11"/>
      <c r="P193" s="11"/>
      <c r="Q193" s="11"/>
      <c r="R193" s="11"/>
      <c r="S193" s="6"/>
      <c r="U193" s="6">
        <f>$D193</f>
        <v>79</v>
      </c>
      <c r="V193" s="6"/>
      <c r="W193" s="6"/>
      <c r="X193" s="6"/>
      <c r="Y193" s="6"/>
      <c r="Z193" s="6"/>
      <c r="AA193" s="6"/>
      <c r="AC193" s="11"/>
      <c r="AD193" s="11"/>
      <c r="AE193" s="6"/>
      <c r="AF193" s="6"/>
      <c r="AG193" s="11"/>
      <c r="AH193" s="6"/>
      <c r="AI193" s="6"/>
      <c r="AJ193" s="11"/>
      <c r="AK193" s="6"/>
      <c r="AM193" s="6"/>
      <c r="AN193" s="6"/>
      <c r="AO193" s="6"/>
      <c r="AP193" s="6"/>
      <c r="AQ193" s="6"/>
      <c r="AR193" s="6"/>
      <c r="AS193" s="6"/>
      <c r="AT193" s="6"/>
      <c r="AU193" s="6"/>
    </row>
    <row r="194" spans="1:47" ht="15" customHeight="1" x14ac:dyDescent="0.3">
      <c r="A194" s="42">
        <v>543</v>
      </c>
      <c r="B194" s="42">
        <v>70</v>
      </c>
      <c r="C194" s="42">
        <v>17</v>
      </c>
      <c r="D194" s="42">
        <v>52</v>
      </c>
      <c r="E194">
        <v>1764</v>
      </c>
      <c r="F194" s="62">
        <v>4.3773148148148144E-2</v>
      </c>
      <c r="G194" s="41" t="s">
        <v>727</v>
      </c>
      <c r="H194" s="41" t="s">
        <v>728</v>
      </c>
      <c r="I194" s="42" t="s">
        <v>114</v>
      </c>
      <c r="J194" s="42" t="s">
        <v>21</v>
      </c>
      <c r="K194" s="42">
        <v>3</v>
      </c>
      <c r="L194" s="42" t="s">
        <v>33</v>
      </c>
      <c r="M194" s="6"/>
      <c r="N194" s="6"/>
      <c r="O194" s="6"/>
      <c r="P194" s="11"/>
      <c r="Q194" s="6"/>
      <c r="R194" s="6"/>
      <c r="S194" s="6"/>
      <c r="U194" s="6"/>
      <c r="V194" s="6"/>
      <c r="W194" s="6"/>
      <c r="X194" s="6"/>
      <c r="Y194" s="6"/>
      <c r="Z194" s="6"/>
      <c r="AA194" s="6"/>
      <c r="AC194" s="6"/>
      <c r="AD194" s="6"/>
      <c r="AE194" s="11"/>
      <c r="AF194" s="6">
        <f>$B194</f>
        <v>70</v>
      </c>
      <c r="AG194" s="6"/>
      <c r="AH194" s="6"/>
      <c r="AI194" s="6"/>
      <c r="AJ194" s="11"/>
      <c r="AK194" s="6"/>
      <c r="AM194" s="6"/>
      <c r="AN194" s="6"/>
      <c r="AO194" s="6"/>
      <c r="AP194" s="6">
        <f>$D194</f>
        <v>52</v>
      </c>
      <c r="AQ194" s="6"/>
      <c r="AR194" s="6"/>
      <c r="AS194" s="6"/>
      <c r="AT194" s="6"/>
      <c r="AU194" s="6"/>
    </row>
    <row r="195" spans="1:47" ht="15" customHeight="1" x14ac:dyDescent="0.3">
      <c r="A195" s="42">
        <v>544</v>
      </c>
      <c r="B195" s="42">
        <v>121</v>
      </c>
      <c r="C195" s="42">
        <v>35</v>
      </c>
      <c r="D195" s="42">
        <v>80</v>
      </c>
      <c r="E195">
        <v>1355</v>
      </c>
      <c r="F195" s="62">
        <v>4.3784722222222218E-2</v>
      </c>
      <c r="G195" s="67" t="s">
        <v>311</v>
      </c>
      <c r="H195" s="67" t="s">
        <v>904</v>
      </c>
      <c r="I195" s="68" t="s">
        <v>114</v>
      </c>
      <c r="J195" s="68" t="s">
        <v>20</v>
      </c>
      <c r="K195" s="68">
        <v>2</v>
      </c>
      <c r="L195" s="68" t="s">
        <v>33</v>
      </c>
      <c r="M195" s="6">
        <f>$B195</f>
        <v>121</v>
      </c>
      <c r="N195" s="6"/>
      <c r="O195" s="11"/>
      <c r="P195" s="6"/>
      <c r="Q195" s="6"/>
      <c r="R195" s="11"/>
      <c r="S195" s="6"/>
      <c r="U195" s="6">
        <f>$D195</f>
        <v>80</v>
      </c>
      <c r="V195" s="6"/>
      <c r="W195" s="6"/>
      <c r="X195" s="6"/>
      <c r="Y195" s="6"/>
      <c r="Z195" s="6"/>
      <c r="AA195" s="6"/>
      <c r="AC195" s="11"/>
      <c r="AD195" s="6"/>
      <c r="AE195" s="6"/>
      <c r="AF195" s="11"/>
      <c r="AG195" s="6"/>
      <c r="AH195" s="6"/>
      <c r="AI195" s="6"/>
      <c r="AJ195" s="11"/>
      <c r="AK195" s="6"/>
      <c r="AM195" s="6"/>
      <c r="AN195" s="6"/>
      <c r="AO195" s="6"/>
      <c r="AP195" s="6"/>
      <c r="AQ195" s="6"/>
      <c r="AR195" s="6"/>
      <c r="AS195" s="6"/>
      <c r="AT195" s="6"/>
      <c r="AU195" s="6"/>
    </row>
    <row r="196" spans="1:47" ht="15" customHeight="1" x14ac:dyDescent="0.3">
      <c r="A196" s="42">
        <v>547</v>
      </c>
      <c r="B196" s="42">
        <v>122</v>
      </c>
      <c r="C196" s="42">
        <v>15</v>
      </c>
      <c r="D196" s="42">
        <v>81</v>
      </c>
      <c r="E196">
        <v>1323</v>
      </c>
      <c r="F196" s="62">
        <v>4.4189814814814814E-2</v>
      </c>
      <c r="G196" s="41" t="s">
        <v>192</v>
      </c>
      <c r="H196" s="41" t="s">
        <v>193</v>
      </c>
      <c r="I196" s="42" t="s">
        <v>126</v>
      </c>
      <c r="J196" s="42" t="s">
        <v>20</v>
      </c>
      <c r="K196" s="42">
        <v>2</v>
      </c>
      <c r="L196" s="42" t="s">
        <v>33</v>
      </c>
      <c r="M196" s="6">
        <f>$B196</f>
        <v>122</v>
      </c>
      <c r="N196" s="11"/>
      <c r="O196" s="11"/>
      <c r="P196" s="11"/>
      <c r="Q196" s="6"/>
      <c r="R196" s="11"/>
      <c r="S196" s="11"/>
      <c r="U196" s="6">
        <f>$D196</f>
        <v>81</v>
      </c>
      <c r="V196" s="6"/>
      <c r="W196" s="6"/>
      <c r="X196" s="6"/>
      <c r="Y196" s="6"/>
      <c r="Z196" s="6"/>
      <c r="AA196" s="6"/>
      <c r="AC196" s="6"/>
      <c r="AD196" s="6"/>
      <c r="AE196" s="11"/>
      <c r="AF196" s="11"/>
      <c r="AG196" s="6"/>
      <c r="AH196" s="6"/>
      <c r="AI196" s="11"/>
      <c r="AJ196" s="6"/>
      <c r="AK196" s="6"/>
      <c r="AM196" s="6"/>
      <c r="AN196" s="6"/>
      <c r="AO196" s="6"/>
      <c r="AP196" s="6"/>
      <c r="AQ196" s="6"/>
      <c r="AR196" s="6"/>
      <c r="AS196" s="6"/>
      <c r="AT196" s="6"/>
      <c r="AU196" s="6"/>
    </row>
    <row r="197" spans="1:47" ht="15" customHeight="1" x14ac:dyDescent="0.3">
      <c r="A197" s="42">
        <v>548</v>
      </c>
      <c r="B197" s="42">
        <v>71</v>
      </c>
      <c r="C197" s="42">
        <v>6</v>
      </c>
      <c r="D197" s="42">
        <v>53</v>
      </c>
      <c r="E197">
        <v>1802</v>
      </c>
      <c r="F197" s="62">
        <v>4.4224537037037034E-2</v>
      </c>
      <c r="G197" s="41" t="s">
        <v>305</v>
      </c>
      <c r="H197" s="41" t="s">
        <v>306</v>
      </c>
      <c r="I197" s="42" t="s">
        <v>126</v>
      </c>
      <c r="J197" s="42" t="s">
        <v>18</v>
      </c>
      <c r="K197" s="42">
        <v>3</v>
      </c>
      <c r="L197" s="42" t="s">
        <v>33</v>
      </c>
      <c r="M197" s="6"/>
      <c r="N197" s="6"/>
      <c r="O197" s="11"/>
      <c r="P197" s="11"/>
      <c r="Q197" s="6"/>
      <c r="R197" s="11"/>
      <c r="S197" s="11"/>
      <c r="U197" s="6"/>
      <c r="V197" s="6"/>
      <c r="W197" s="6"/>
      <c r="X197" s="6"/>
      <c r="Y197" s="6"/>
      <c r="Z197" s="6"/>
      <c r="AA197" s="6"/>
      <c r="AC197" s="6"/>
      <c r="AD197" s="6">
        <f>$B197</f>
        <v>71</v>
      </c>
      <c r="AE197" s="11"/>
      <c r="AF197" s="11"/>
      <c r="AG197" s="6"/>
      <c r="AH197" s="6"/>
      <c r="AI197" s="11"/>
      <c r="AJ197" s="6"/>
      <c r="AK197" s="6"/>
      <c r="AM197" s="6"/>
      <c r="AN197" s="6">
        <f>$D197</f>
        <v>53</v>
      </c>
      <c r="AO197" s="6"/>
      <c r="AP197" s="6"/>
      <c r="AQ197" s="6"/>
      <c r="AR197" s="6"/>
      <c r="AS197" s="6"/>
      <c r="AT197" s="6"/>
      <c r="AU197" s="6"/>
    </row>
    <row r="198" spans="1:47" ht="15" customHeight="1" x14ac:dyDescent="0.3">
      <c r="A198" s="42">
        <v>549</v>
      </c>
      <c r="B198" s="42">
        <v>72</v>
      </c>
      <c r="C198" s="42">
        <v>18</v>
      </c>
      <c r="D198" s="42">
        <v>54</v>
      </c>
      <c r="E198">
        <v>1787</v>
      </c>
      <c r="F198" s="62">
        <v>4.4305555555555556E-2</v>
      </c>
      <c r="G198" s="41" t="s">
        <v>301</v>
      </c>
      <c r="H198" s="41" t="s">
        <v>302</v>
      </c>
      <c r="I198" s="42" t="s">
        <v>114</v>
      </c>
      <c r="J198" s="42" t="s">
        <v>21</v>
      </c>
      <c r="K198" s="42">
        <v>3</v>
      </c>
      <c r="L198" s="42" t="s">
        <v>33</v>
      </c>
      <c r="M198" s="6"/>
      <c r="N198" s="6"/>
      <c r="O198" s="6"/>
      <c r="P198" s="6"/>
      <c r="Q198" s="11"/>
      <c r="R198" s="11"/>
      <c r="S198" s="11"/>
      <c r="U198" s="6"/>
      <c r="V198" s="6"/>
      <c r="W198" s="6"/>
      <c r="X198" s="6"/>
      <c r="Y198" s="6"/>
      <c r="Z198" s="6"/>
      <c r="AA198" s="6"/>
      <c r="AC198" s="6"/>
      <c r="AD198" s="6"/>
      <c r="AE198" s="6"/>
      <c r="AF198" s="6">
        <f>$B198</f>
        <v>72</v>
      </c>
      <c r="AG198" s="6"/>
      <c r="AH198" s="6"/>
      <c r="AI198" s="6"/>
      <c r="AJ198" s="11"/>
      <c r="AK198" s="11"/>
      <c r="AM198" s="6"/>
      <c r="AN198" s="6"/>
      <c r="AO198" s="6"/>
      <c r="AP198" s="6">
        <f>$D198</f>
        <v>54</v>
      </c>
      <c r="AQ198" s="6"/>
      <c r="AR198" s="6"/>
      <c r="AS198" s="6"/>
      <c r="AT198" s="6"/>
      <c r="AU198" s="6"/>
    </row>
    <row r="199" spans="1:47" ht="15" customHeight="1" x14ac:dyDescent="0.3">
      <c r="A199" s="42">
        <v>550</v>
      </c>
      <c r="B199" s="42">
        <v>73</v>
      </c>
      <c r="C199" s="42">
        <v>7</v>
      </c>
      <c r="D199" s="42">
        <v>55</v>
      </c>
      <c r="E199">
        <v>1796</v>
      </c>
      <c r="F199" s="62">
        <v>4.4351851851851851E-2</v>
      </c>
      <c r="G199" s="41" t="s">
        <v>729</v>
      </c>
      <c r="H199" s="41" t="s">
        <v>730</v>
      </c>
      <c r="I199" s="42" t="s">
        <v>126</v>
      </c>
      <c r="J199" s="42" t="s">
        <v>21</v>
      </c>
      <c r="K199" s="42">
        <v>3</v>
      </c>
      <c r="L199" s="42" t="s">
        <v>33</v>
      </c>
      <c r="M199" s="11"/>
      <c r="N199" s="6"/>
      <c r="O199" s="11"/>
      <c r="P199" s="6"/>
      <c r="Q199" s="6"/>
      <c r="R199" s="6"/>
      <c r="S199" s="6"/>
      <c r="U199" s="6"/>
      <c r="V199" s="6"/>
      <c r="W199" s="6"/>
      <c r="X199" s="6"/>
      <c r="Y199" s="6"/>
      <c r="Z199" s="6"/>
      <c r="AA199" s="6"/>
      <c r="AC199" s="11"/>
      <c r="AD199" s="6"/>
      <c r="AE199" s="11"/>
      <c r="AF199" s="6">
        <f>$B199</f>
        <v>73</v>
      </c>
      <c r="AG199" s="6"/>
      <c r="AH199" s="6"/>
      <c r="AI199" s="11"/>
      <c r="AJ199" s="6"/>
      <c r="AK199" s="6"/>
      <c r="AM199" s="6"/>
      <c r="AN199" s="6"/>
      <c r="AO199" s="6"/>
      <c r="AP199" s="6">
        <f>$D199</f>
        <v>55</v>
      </c>
      <c r="AQ199" s="6"/>
      <c r="AR199" s="6"/>
      <c r="AS199" s="6"/>
      <c r="AT199" s="6"/>
      <c r="AU199" s="6"/>
    </row>
    <row r="200" spans="1:47" ht="15" customHeight="1" x14ac:dyDescent="0.3">
      <c r="A200" s="42">
        <v>551</v>
      </c>
      <c r="B200" s="42">
        <v>123</v>
      </c>
      <c r="C200" s="42">
        <v>4</v>
      </c>
      <c r="D200" s="42">
        <v>82</v>
      </c>
      <c r="E200">
        <v>934</v>
      </c>
      <c r="F200" s="62">
        <v>4.4374999999999998E-2</v>
      </c>
      <c r="G200" s="41" t="s">
        <v>195</v>
      </c>
      <c r="H200" s="41" t="s">
        <v>196</v>
      </c>
      <c r="I200" s="42" t="s">
        <v>162</v>
      </c>
      <c r="J200" s="42" t="s">
        <v>35</v>
      </c>
      <c r="K200" s="42">
        <v>2</v>
      </c>
      <c r="L200" s="42" t="s">
        <v>33</v>
      </c>
      <c r="M200" s="6"/>
      <c r="N200" s="11"/>
      <c r="O200" s="11"/>
      <c r="P200" s="11"/>
      <c r="Q200" s="6"/>
      <c r="R200" s="11"/>
      <c r="S200" s="6">
        <f>$B200</f>
        <v>123</v>
      </c>
      <c r="U200" s="6"/>
      <c r="V200" s="6"/>
      <c r="W200" s="6"/>
      <c r="X200" s="6"/>
      <c r="Y200" s="6"/>
      <c r="Z200" s="6"/>
      <c r="AA200" s="6">
        <f>$D200</f>
        <v>82</v>
      </c>
      <c r="AC200" s="6"/>
      <c r="AD200" s="11"/>
      <c r="AE200" s="11"/>
      <c r="AF200" s="11"/>
      <c r="AG200" s="6"/>
      <c r="AH200" s="6"/>
      <c r="AI200" s="6"/>
      <c r="AJ200" s="6"/>
      <c r="AK200" s="11"/>
      <c r="AM200" s="6"/>
      <c r="AN200" s="6"/>
      <c r="AO200" s="6"/>
      <c r="AP200" s="6"/>
      <c r="AQ200" s="6"/>
      <c r="AR200" s="6"/>
      <c r="AS200" s="6"/>
      <c r="AT200" s="6"/>
      <c r="AU200" s="6"/>
    </row>
    <row r="201" spans="1:47" ht="15" customHeight="1" x14ac:dyDescent="0.3">
      <c r="A201" s="42">
        <v>554</v>
      </c>
      <c r="B201" s="42">
        <v>124</v>
      </c>
      <c r="C201" s="42">
        <v>36</v>
      </c>
      <c r="D201" s="42">
        <v>83</v>
      </c>
      <c r="E201">
        <v>1324</v>
      </c>
      <c r="F201" s="62">
        <v>4.4618055555555557E-2</v>
      </c>
      <c r="G201" s="41" t="s">
        <v>204</v>
      </c>
      <c r="H201" s="41" t="s">
        <v>205</v>
      </c>
      <c r="I201" s="42" t="s">
        <v>114</v>
      </c>
      <c r="J201" s="42" t="s">
        <v>20</v>
      </c>
      <c r="K201" s="42">
        <v>2</v>
      </c>
      <c r="L201" s="42" t="s">
        <v>33</v>
      </c>
      <c r="M201" s="6">
        <f>$B201</f>
        <v>124</v>
      </c>
      <c r="N201" s="6"/>
      <c r="O201" s="11"/>
      <c r="P201" s="6"/>
      <c r="Q201" s="11"/>
      <c r="R201" s="6"/>
      <c r="S201" s="11"/>
      <c r="U201" s="6">
        <f>$D201</f>
        <v>83</v>
      </c>
      <c r="V201" s="6"/>
      <c r="W201" s="6"/>
      <c r="X201" s="6"/>
      <c r="Y201" s="6"/>
      <c r="Z201" s="6"/>
      <c r="AA201" s="6"/>
      <c r="AC201" s="6"/>
      <c r="AD201" s="11"/>
      <c r="AE201" s="6"/>
      <c r="AF201" s="11"/>
      <c r="AG201" s="11"/>
      <c r="AH201" s="6"/>
      <c r="AI201" s="6"/>
      <c r="AJ201" s="6"/>
      <c r="AK201" s="11"/>
      <c r="AM201" s="6"/>
      <c r="AN201" s="6"/>
      <c r="AO201" s="6"/>
      <c r="AP201" s="6"/>
      <c r="AQ201" s="6"/>
      <c r="AR201" s="6"/>
      <c r="AS201" s="6"/>
      <c r="AT201" s="6"/>
      <c r="AU201" s="6"/>
    </row>
    <row r="202" spans="1:47" ht="15" customHeight="1" x14ac:dyDescent="0.3">
      <c r="A202" s="42">
        <v>555</v>
      </c>
      <c r="B202" s="42">
        <v>125</v>
      </c>
      <c r="C202" s="42">
        <v>16</v>
      </c>
      <c r="D202" s="42">
        <v>84</v>
      </c>
      <c r="E202">
        <v>1312</v>
      </c>
      <c r="F202" s="62">
        <v>4.4699074074074072E-2</v>
      </c>
      <c r="G202" s="41" t="s">
        <v>298</v>
      </c>
      <c r="H202" s="41" t="s">
        <v>644</v>
      </c>
      <c r="I202" s="42" t="s">
        <v>126</v>
      </c>
      <c r="J202" s="42" t="s">
        <v>20</v>
      </c>
      <c r="K202" s="42">
        <v>2</v>
      </c>
      <c r="L202" s="42" t="s">
        <v>33</v>
      </c>
      <c r="M202" s="6">
        <f>$B202</f>
        <v>125</v>
      </c>
      <c r="N202" s="6"/>
      <c r="O202" s="11"/>
      <c r="P202" s="11"/>
      <c r="Q202" s="6"/>
      <c r="R202" s="6"/>
      <c r="S202" s="6"/>
      <c r="U202" s="6">
        <f>$D202</f>
        <v>84</v>
      </c>
      <c r="V202" s="6"/>
      <c r="W202" s="6"/>
      <c r="X202" s="6"/>
      <c r="Y202" s="6"/>
      <c r="Z202" s="6"/>
      <c r="AA202" s="6"/>
      <c r="AC202" s="6"/>
      <c r="AD202" s="11"/>
      <c r="AE202" s="11"/>
      <c r="AF202" s="11"/>
      <c r="AG202" s="6"/>
      <c r="AH202" s="6"/>
      <c r="AI202" s="11"/>
      <c r="AJ202" s="6"/>
      <c r="AK202" s="6"/>
      <c r="AM202" s="6"/>
      <c r="AN202" s="6"/>
      <c r="AO202" s="6"/>
      <c r="AP202" s="6"/>
      <c r="AQ202" s="6"/>
      <c r="AR202" s="6"/>
      <c r="AS202" s="6"/>
      <c r="AT202" s="6"/>
      <c r="AU202" s="6"/>
    </row>
    <row r="203" spans="1:47" ht="15" customHeight="1" x14ac:dyDescent="0.3">
      <c r="A203" s="42">
        <v>556</v>
      </c>
      <c r="B203" s="42">
        <v>126</v>
      </c>
      <c r="C203" s="1">
        <v>4</v>
      </c>
      <c r="E203">
        <v>1326</v>
      </c>
      <c r="F203" s="62">
        <v>4.4745370370370366E-2</v>
      </c>
      <c r="G203" s="41" t="s">
        <v>731</v>
      </c>
      <c r="H203" s="41" t="s">
        <v>541</v>
      </c>
      <c r="I203" s="42" t="s">
        <v>248</v>
      </c>
      <c r="J203" s="42" t="s">
        <v>20</v>
      </c>
      <c r="K203" s="42">
        <v>2</v>
      </c>
      <c r="L203" s="42" t="s">
        <v>33</v>
      </c>
      <c r="M203" s="6">
        <f>$B203</f>
        <v>126</v>
      </c>
      <c r="N203" s="11"/>
      <c r="O203" s="11"/>
      <c r="P203" s="6"/>
      <c r="Q203" s="6"/>
      <c r="R203" s="11"/>
      <c r="S203" s="6"/>
      <c r="U203" s="6"/>
      <c r="V203" s="6"/>
      <c r="W203" s="6"/>
      <c r="X203" s="6"/>
      <c r="Y203" s="6"/>
      <c r="Z203" s="6"/>
      <c r="AA203" s="6"/>
      <c r="AC203" s="6"/>
      <c r="AD203" s="11"/>
      <c r="AE203" s="11"/>
      <c r="AF203" s="11"/>
      <c r="AG203" s="6"/>
      <c r="AH203" s="6"/>
      <c r="AI203" s="11"/>
      <c r="AJ203" s="6"/>
      <c r="AK203" s="6"/>
      <c r="AM203" s="6"/>
      <c r="AN203" s="6"/>
      <c r="AO203" s="6"/>
      <c r="AP203" s="6"/>
      <c r="AQ203" s="6"/>
      <c r="AR203" s="6"/>
      <c r="AS203" s="6"/>
      <c r="AT203" s="6"/>
      <c r="AU203" s="6"/>
    </row>
    <row r="204" spans="1:47" ht="15" customHeight="1" x14ac:dyDescent="0.3">
      <c r="A204" s="42">
        <v>557</v>
      </c>
      <c r="B204" s="42">
        <v>127</v>
      </c>
      <c r="C204" s="42">
        <v>17</v>
      </c>
      <c r="D204" s="42">
        <v>85</v>
      </c>
      <c r="E204">
        <v>866</v>
      </c>
      <c r="F204" s="62">
        <v>4.5023148148148145E-2</v>
      </c>
      <c r="G204" s="41" t="s">
        <v>732</v>
      </c>
      <c r="H204" s="41" t="s">
        <v>733</v>
      </c>
      <c r="I204" s="42" t="s">
        <v>126</v>
      </c>
      <c r="J204" s="42" t="s">
        <v>35</v>
      </c>
      <c r="K204" s="42">
        <v>2</v>
      </c>
      <c r="L204" s="42" t="s">
        <v>33</v>
      </c>
      <c r="M204" s="6"/>
      <c r="N204" s="6"/>
      <c r="O204" s="11"/>
      <c r="P204" s="11"/>
      <c r="Q204" s="6"/>
      <c r="R204" s="11"/>
      <c r="S204" s="6">
        <f>$B204</f>
        <v>127</v>
      </c>
      <c r="U204" s="6"/>
      <c r="V204" s="6"/>
      <c r="W204" s="6"/>
      <c r="X204" s="6"/>
      <c r="Y204" s="6"/>
      <c r="Z204" s="6"/>
      <c r="AA204" s="6">
        <f>$D204</f>
        <v>85</v>
      </c>
      <c r="AC204" s="6"/>
      <c r="AD204" s="11"/>
      <c r="AE204" s="11"/>
      <c r="AF204" s="11"/>
      <c r="AG204" s="6"/>
      <c r="AH204" s="6"/>
      <c r="AI204" s="11"/>
      <c r="AJ204" s="6"/>
      <c r="AK204" s="6"/>
      <c r="AM204" s="6"/>
      <c r="AN204" s="6"/>
      <c r="AO204" s="6"/>
      <c r="AP204" s="6"/>
      <c r="AQ204" s="6"/>
      <c r="AR204" s="6"/>
      <c r="AS204" s="6"/>
      <c r="AT204" s="6"/>
      <c r="AU204" s="6"/>
    </row>
    <row r="205" spans="1:47" ht="15" customHeight="1" x14ac:dyDescent="0.3">
      <c r="A205" s="42">
        <v>558</v>
      </c>
      <c r="B205" s="42">
        <v>128</v>
      </c>
      <c r="C205" s="42">
        <v>37</v>
      </c>
      <c r="D205" s="42">
        <v>86</v>
      </c>
      <c r="E205">
        <v>1001</v>
      </c>
      <c r="F205" s="62">
        <v>4.5219907407407403E-2</v>
      </c>
      <c r="G205" s="41" t="s">
        <v>734</v>
      </c>
      <c r="H205" s="41" t="s">
        <v>735</v>
      </c>
      <c r="I205" s="42" t="s">
        <v>114</v>
      </c>
      <c r="J205" s="42" t="s">
        <v>72</v>
      </c>
      <c r="K205" s="42">
        <v>2</v>
      </c>
      <c r="L205" s="42" t="s">
        <v>33</v>
      </c>
      <c r="M205" s="6"/>
      <c r="N205" s="11"/>
      <c r="O205" s="6"/>
      <c r="P205" s="6"/>
      <c r="Q205" s="6"/>
      <c r="R205" s="6">
        <f>$B205</f>
        <v>128</v>
      </c>
      <c r="S205" s="6"/>
      <c r="U205" s="6"/>
      <c r="V205" s="6"/>
      <c r="W205" s="6"/>
      <c r="X205" s="6"/>
      <c r="Y205" s="6"/>
      <c r="Z205" s="6">
        <f>$D205</f>
        <v>86</v>
      </c>
      <c r="AA205" s="6"/>
      <c r="AC205" s="11"/>
      <c r="AD205" s="11"/>
      <c r="AE205" s="6"/>
      <c r="AF205" s="6"/>
      <c r="AG205" s="6"/>
      <c r="AH205" s="6"/>
      <c r="AI205" s="6"/>
      <c r="AJ205" s="11"/>
      <c r="AK205" s="6"/>
      <c r="AM205" s="6"/>
      <c r="AN205" s="6"/>
      <c r="AO205" s="6"/>
      <c r="AP205" s="6"/>
      <c r="AQ205" s="6"/>
      <c r="AR205" s="6"/>
      <c r="AS205" s="6"/>
      <c r="AT205" s="6"/>
      <c r="AU205" s="6"/>
    </row>
    <row r="206" spans="1:47" ht="15" customHeight="1" x14ac:dyDescent="0.3">
      <c r="A206" s="42">
        <v>559</v>
      </c>
      <c r="B206" s="42">
        <v>74</v>
      </c>
      <c r="C206" s="42">
        <v>28</v>
      </c>
      <c r="D206" s="42">
        <v>56</v>
      </c>
      <c r="E206">
        <v>1599</v>
      </c>
      <c r="F206" s="62">
        <v>4.5324074074074072E-2</v>
      </c>
      <c r="G206" s="41" t="s">
        <v>303</v>
      </c>
      <c r="H206" s="41" t="s">
        <v>304</v>
      </c>
      <c r="I206" s="42" t="s">
        <v>117</v>
      </c>
      <c r="J206" s="42" t="s">
        <v>30</v>
      </c>
      <c r="K206" s="42">
        <v>3</v>
      </c>
      <c r="L206" s="42" t="s">
        <v>33</v>
      </c>
      <c r="M206" s="6"/>
      <c r="N206" s="6"/>
      <c r="O206" s="6"/>
      <c r="P206" s="11"/>
      <c r="Q206" s="6"/>
      <c r="R206" s="11"/>
      <c r="S206" s="11"/>
      <c r="U206" s="6"/>
      <c r="V206" s="6"/>
      <c r="W206" s="6"/>
      <c r="X206" s="6"/>
      <c r="Y206" s="6"/>
      <c r="Z206" s="6"/>
      <c r="AA206" s="6"/>
      <c r="AC206" s="6">
        <f>$B206</f>
        <v>74</v>
      </c>
      <c r="AD206" s="11"/>
      <c r="AE206" s="11"/>
      <c r="AF206" s="11"/>
      <c r="AG206" s="6"/>
      <c r="AH206" s="6"/>
      <c r="AI206" s="11"/>
      <c r="AJ206" s="11"/>
      <c r="AK206" s="6"/>
      <c r="AM206" s="6">
        <f>$D206</f>
        <v>56</v>
      </c>
      <c r="AN206" s="6"/>
      <c r="AO206" s="6"/>
      <c r="AP206" s="6"/>
      <c r="AQ206" s="6"/>
      <c r="AR206" s="6"/>
      <c r="AS206" s="6"/>
      <c r="AT206" s="6"/>
      <c r="AU206" s="6"/>
    </row>
    <row r="207" spans="1:47" ht="15" customHeight="1" x14ac:dyDescent="0.3">
      <c r="A207" s="42">
        <v>561</v>
      </c>
      <c r="B207" s="42">
        <v>129</v>
      </c>
      <c r="C207" s="42">
        <v>18</v>
      </c>
      <c r="D207" s="42">
        <v>87</v>
      </c>
      <c r="E207">
        <v>1314</v>
      </c>
      <c r="F207" s="62">
        <v>4.5532407407407403E-2</v>
      </c>
      <c r="G207" s="41" t="s">
        <v>736</v>
      </c>
      <c r="H207" s="41" t="s">
        <v>345</v>
      </c>
      <c r="I207" s="42" t="s">
        <v>126</v>
      </c>
      <c r="J207" s="42" t="s">
        <v>20</v>
      </c>
      <c r="K207" s="42">
        <v>2</v>
      </c>
      <c r="L207" s="42" t="s">
        <v>33</v>
      </c>
      <c r="M207" s="6">
        <f>$B207</f>
        <v>129</v>
      </c>
      <c r="N207" s="11"/>
      <c r="O207" s="11"/>
      <c r="P207" s="11"/>
      <c r="Q207" s="6"/>
      <c r="R207" s="6"/>
      <c r="S207" s="6"/>
      <c r="U207" s="6">
        <f>$D207</f>
        <v>87</v>
      </c>
      <c r="V207" s="6"/>
      <c r="W207" s="6"/>
      <c r="X207" s="6"/>
      <c r="Y207" s="6"/>
      <c r="Z207" s="6"/>
      <c r="AA207" s="6"/>
      <c r="AC207" s="6"/>
      <c r="AD207" s="11"/>
      <c r="AE207" s="11"/>
      <c r="AF207" s="6"/>
      <c r="AG207" s="6"/>
      <c r="AH207" s="6"/>
      <c r="AI207" s="11"/>
      <c r="AJ207" s="6"/>
      <c r="AK207" s="6"/>
      <c r="AM207" s="6"/>
      <c r="AN207" s="6"/>
      <c r="AO207" s="6"/>
      <c r="AP207" s="6"/>
      <c r="AQ207" s="6"/>
      <c r="AR207" s="6"/>
      <c r="AS207" s="6"/>
      <c r="AT207" s="6"/>
      <c r="AU207" s="6"/>
    </row>
    <row r="208" spans="1:47" ht="15" customHeight="1" x14ac:dyDescent="0.3">
      <c r="A208" s="42">
        <v>563</v>
      </c>
      <c r="B208" s="42">
        <v>75</v>
      </c>
      <c r="C208" s="42">
        <v>4</v>
      </c>
      <c r="D208" s="42">
        <v>57</v>
      </c>
      <c r="E208">
        <v>1551</v>
      </c>
      <c r="F208" s="62">
        <v>4.5636574074074072E-2</v>
      </c>
      <c r="G208" s="41" t="s">
        <v>737</v>
      </c>
      <c r="H208" s="41" t="s">
        <v>738</v>
      </c>
      <c r="I208" s="42" t="s">
        <v>162</v>
      </c>
      <c r="J208" s="42" t="s">
        <v>30</v>
      </c>
      <c r="K208" s="42">
        <v>3</v>
      </c>
      <c r="L208" s="42" t="s">
        <v>33</v>
      </c>
      <c r="M208" s="11"/>
      <c r="N208" s="11"/>
      <c r="O208" s="11"/>
      <c r="P208" s="11"/>
      <c r="Q208" s="6"/>
      <c r="R208" s="11"/>
      <c r="S208" s="6"/>
      <c r="U208" s="6"/>
      <c r="V208" s="6"/>
      <c r="W208" s="6"/>
      <c r="X208" s="6"/>
      <c r="Y208" s="6"/>
      <c r="Z208" s="6"/>
      <c r="AA208" s="6"/>
      <c r="AC208" s="6">
        <f>$B208</f>
        <v>75</v>
      </c>
      <c r="AD208" s="11"/>
      <c r="AE208" s="11"/>
      <c r="AF208" s="6"/>
      <c r="AG208" s="6"/>
      <c r="AH208" s="6"/>
      <c r="AI208" s="6"/>
      <c r="AJ208" s="6"/>
      <c r="AK208" s="6"/>
      <c r="AM208" s="6">
        <f>$D208</f>
        <v>57</v>
      </c>
      <c r="AN208" s="6"/>
      <c r="AO208" s="6"/>
      <c r="AP208" s="6"/>
      <c r="AQ208" s="6"/>
      <c r="AR208" s="6"/>
      <c r="AS208" s="6"/>
      <c r="AT208" s="6"/>
      <c r="AU208" s="6"/>
    </row>
    <row r="209" spans="1:47" ht="15" customHeight="1" x14ac:dyDescent="0.3">
      <c r="A209" s="42">
        <v>565</v>
      </c>
      <c r="B209" s="42">
        <v>76</v>
      </c>
      <c r="C209" s="42">
        <v>29</v>
      </c>
      <c r="D209" s="42">
        <v>58</v>
      </c>
      <c r="E209">
        <v>1805</v>
      </c>
      <c r="F209" s="62">
        <v>4.5671296296296293E-2</v>
      </c>
      <c r="G209" s="41" t="s">
        <v>113</v>
      </c>
      <c r="H209" s="41" t="s">
        <v>739</v>
      </c>
      <c r="I209" s="42" t="s">
        <v>117</v>
      </c>
      <c r="J209" s="42" t="s">
        <v>18</v>
      </c>
      <c r="K209" s="42">
        <v>3</v>
      </c>
      <c r="L209" s="42" t="s">
        <v>33</v>
      </c>
      <c r="M209" s="6"/>
      <c r="N209" s="11"/>
      <c r="O209" s="11"/>
      <c r="P209" s="6"/>
      <c r="Q209" s="11"/>
      <c r="R209" s="11"/>
      <c r="S209" s="6"/>
      <c r="U209" s="6"/>
      <c r="V209" s="6"/>
      <c r="W209" s="6"/>
      <c r="X209" s="6"/>
      <c r="Y209" s="6"/>
      <c r="Z209" s="6"/>
      <c r="AA209" s="6"/>
      <c r="AC209" s="6"/>
      <c r="AD209" s="6">
        <f>$B209</f>
        <v>76</v>
      </c>
      <c r="AE209" s="11"/>
      <c r="AF209" s="11"/>
      <c r="AG209" s="6"/>
      <c r="AH209" s="6"/>
      <c r="AI209" s="6"/>
      <c r="AJ209" s="6"/>
      <c r="AK209" s="6"/>
      <c r="AM209" s="6"/>
      <c r="AN209" s="6">
        <f>$D209</f>
        <v>58</v>
      </c>
      <c r="AO209" s="6"/>
      <c r="AP209" s="6"/>
      <c r="AQ209" s="6"/>
      <c r="AR209" s="6"/>
      <c r="AS209" s="6"/>
      <c r="AT209" s="6"/>
      <c r="AU209" s="6"/>
    </row>
    <row r="210" spans="1:47" ht="15" customHeight="1" x14ac:dyDescent="0.3">
      <c r="A210" s="42">
        <v>566</v>
      </c>
      <c r="B210" s="42">
        <v>77</v>
      </c>
      <c r="E210">
        <v>1798</v>
      </c>
      <c r="F210" s="62">
        <v>4.569444444444444E-2</v>
      </c>
      <c r="G210" s="41" t="s">
        <v>244</v>
      </c>
      <c r="H210" s="41" t="s">
        <v>245</v>
      </c>
      <c r="I210" s="42" t="s">
        <v>82</v>
      </c>
      <c r="J210" s="42" t="s">
        <v>18</v>
      </c>
      <c r="K210" s="42">
        <v>3</v>
      </c>
      <c r="L210" s="42" t="s">
        <v>33</v>
      </c>
      <c r="M210" s="11"/>
      <c r="N210" s="11"/>
      <c r="O210" s="11"/>
      <c r="P210" s="11"/>
      <c r="Q210" s="6"/>
      <c r="R210" s="11"/>
      <c r="S210" s="11"/>
      <c r="U210" s="6"/>
      <c r="V210" s="6"/>
      <c r="W210" s="6"/>
      <c r="X210" s="6"/>
      <c r="Y210" s="6"/>
      <c r="Z210" s="6"/>
      <c r="AA210" s="6"/>
      <c r="AC210" s="6"/>
      <c r="AD210" s="6">
        <f>$B210</f>
        <v>77</v>
      </c>
      <c r="AE210" s="6"/>
      <c r="AF210" s="11"/>
      <c r="AG210" s="6"/>
      <c r="AH210" s="6"/>
      <c r="AI210" s="11"/>
      <c r="AJ210" s="6"/>
      <c r="AK210" s="6"/>
      <c r="AM210" s="6"/>
      <c r="AN210" s="6"/>
      <c r="AO210" s="6"/>
      <c r="AP210" s="6"/>
      <c r="AQ210" s="6"/>
      <c r="AR210" s="6"/>
      <c r="AS210" s="6"/>
      <c r="AT210" s="6"/>
      <c r="AU210" s="6"/>
    </row>
    <row r="211" spans="1:47" ht="15" customHeight="1" x14ac:dyDescent="0.3">
      <c r="A211" s="42">
        <v>568</v>
      </c>
      <c r="B211" s="42">
        <v>130</v>
      </c>
      <c r="C211" s="42">
        <v>5</v>
      </c>
      <c r="D211" s="42">
        <v>88</v>
      </c>
      <c r="E211">
        <v>1062</v>
      </c>
      <c r="F211" s="62">
        <v>4.6192129629629625E-2</v>
      </c>
      <c r="G211" s="41" t="s">
        <v>200</v>
      </c>
      <c r="H211" s="41" t="s">
        <v>201</v>
      </c>
      <c r="I211" s="42" t="s">
        <v>162</v>
      </c>
      <c r="J211" s="42" t="s">
        <v>71</v>
      </c>
      <c r="K211" s="42">
        <v>2</v>
      </c>
      <c r="L211" s="42" t="s">
        <v>33</v>
      </c>
      <c r="M211" s="6"/>
      <c r="N211" s="6">
        <f>$B211</f>
        <v>130</v>
      </c>
      <c r="O211" s="11"/>
      <c r="P211" s="11"/>
      <c r="Q211" s="6"/>
      <c r="R211" s="11"/>
      <c r="S211" s="6"/>
      <c r="U211" s="6"/>
      <c r="V211" s="6">
        <f>$D211</f>
        <v>88</v>
      </c>
      <c r="W211" s="6"/>
      <c r="X211" s="6"/>
      <c r="Y211" s="6"/>
      <c r="Z211" s="6"/>
      <c r="AA211" s="6"/>
      <c r="AC211" s="6"/>
      <c r="AD211" s="11"/>
      <c r="AE211" s="11"/>
      <c r="AF211" s="11"/>
      <c r="AG211" s="6"/>
      <c r="AH211" s="6"/>
      <c r="AI211" s="11"/>
      <c r="AJ211" s="6"/>
      <c r="AK211" s="6"/>
      <c r="AM211" s="6"/>
      <c r="AN211" s="6"/>
      <c r="AO211" s="6"/>
      <c r="AP211" s="6"/>
      <c r="AQ211" s="6"/>
      <c r="AR211" s="6"/>
      <c r="AS211" s="6"/>
      <c r="AT211" s="6"/>
      <c r="AU211" s="6"/>
    </row>
    <row r="212" spans="1:47" ht="15" customHeight="1" x14ac:dyDescent="0.3">
      <c r="A212" s="42">
        <v>569</v>
      </c>
      <c r="B212" s="42">
        <v>78</v>
      </c>
      <c r="E212">
        <v>1940</v>
      </c>
      <c r="F212" s="62">
        <v>4.6342592592592588E-2</v>
      </c>
      <c r="G212" s="41" t="s">
        <v>282</v>
      </c>
      <c r="H212" s="41" t="s">
        <v>740</v>
      </c>
      <c r="I212" s="42" t="s">
        <v>82</v>
      </c>
      <c r="J212" s="42" t="s">
        <v>36</v>
      </c>
      <c r="K212" s="42">
        <v>3</v>
      </c>
      <c r="L212" s="42" t="s">
        <v>33</v>
      </c>
      <c r="M212" s="11"/>
      <c r="N212" s="6"/>
      <c r="O212" s="6"/>
      <c r="P212" s="6"/>
      <c r="Q212" s="6"/>
      <c r="R212" s="6"/>
      <c r="S212" s="11"/>
      <c r="U212" s="6"/>
      <c r="V212" s="6"/>
      <c r="W212" s="6"/>
      <c r="X212" s="6"/>
      <c r="Y212" s="6"/>
      <c r="Z212" s="6"/>
      <c r="AA212" s="6"/>
      <c r="AC212" s="6"/>
      <c r="AD212" s="11"/>
      <c r="AE212" s="6">
        <f>$B212</f>
        <v>78</v>
      </c>
      <c r="AF212" s="11"/>
      <c r="AG212" s="6"/>
      <c r="AH212" s="6"/>
      <c r="AI212" s="6"/>
      <c r="AJ212" s="6"/>
      <c r="AK212" s="6"/>
      <c r="AM212" s="6"/>
      <c r="AN212" s="6"/>
      <c r="AO212" s="6"/>
      <c r="AP212" s="6"/>
      <c r="AQ212" s="6"/>
      <c r="AR212" s="6"/>
      <c r="AS212" s="6"/>
      <c r="AT212" s="6"/>
      <c r="AU212" s="6"/>
    </row>
    <row r="213" spans="1:47" ht="15" customHeight="1" x14ac:dyDescent="0.3">
      <c r="A213" s="42">
        <v>570</v>
      </c>
      <c r="B213" s="42">
        <v>131</v>
      </c>
      <c r="C213" s="42">
        <v>28</v>
      </c>
      <c r="D213" s="42">
        <v>89</v>
      </c>
      <c r="E213">
        <v>1050</v>
      </c>
      <c r="F213" s="62">
        <v>4.6377314814814816E-2</v>
      </c>
      <c r="G213" s="41" t="s">
        <v>103</v>
      </c>
      <c r="H213" s="41" t="s">
        <v>622</v>
      </c>
      <c r="I213" s="42" t="s">
        <v>117</v>
      </c>
      <c r="J213" s="42" t="s">
        <v>72</v>
      </c>
      <c r="K213" s="42">
        <v>2</v>
      </c>
      <c r="L213" s="42" t="s">
        <v>33</v>
      </c>
      <c r="M213" s="6"/>
      <c r="N213" s="11"/>
      <c r="O213" s="6"/>
      <c r="P213" s="6"/>
      <c r="Q213" s="6"/>
      <c r="R213" s="6">
        <f>$B213</f>
        <v>131</v>
      </c>
      <c r="S213" s="6"/>
      <c r="U213" s="6"/>
      <c r="V213" s="6"/>
      <c r="W213" s="6"/>
      <c r="X213" s="6"/>
      <c r="Y213" s="6"/>
      <c r="Z213" s="6">
        <f>$D213</f>
        <v>89</v>
      </c>
      <c r="AA213" s="6"/>
      <c r="AC213" s="11"/>
      <c r="AD213" s="11"/>
      <c r="AE213" s="6"/>
      <c r="AF213" s="6"/>
      <c r="AG213" s="6"/>
      <c r="AH213" s="6"/>
      <c r="AI213" s="6"/>
      <c r="AJ213" s="11"/>
      <c r="AK213" s="6"/>
      <c r="AM213" s="6"/>
      <c r="AN213" s="6"/>
      <c r="AO213" s="6"/>
      <c r="AP213" s="6"/>
      <c r="AQ213" s="6"/>
      <c r="AR213" s="6"/>
      <c r="AS213" s="6"/>
      <c r="AT213" s="6"/>
      <c r="AU213" s="6"/>
    </row>
    <row r="214" spans="1:47" ht="15" customHeight="1" x14ac:dyDescent="0.3">
      <c r="A214" s="42">
        <v>571</v>
      </c>
      <c r="B214" s="42">
        <v>132</v>
      </c>
      <c r="C214" s="1">
        <v>5</v>
      </c>
      <c r="E214">
        <v>1327</v>
      </c>
      <c r="F214" s="62">
        <v>4.6400462962962963E-2</v>
      </c>
      <c r="G214" s="41" t="s">
        <v>741</v>
      </c>
      <c r="H214" s="41" t="s">
        <v>357</v>
      </c>
      <c r="I214" s="42" t="s">
        <v>248</v>
      </c>
      <c r="J214" s="42" t="s">
        <v>20</v>
      </c>
      <c r="K214" s="42">
        <v>2</v>
      </c>
      <c r="L214" s="42" t="s">
        <v>33</v>
      </c>
      <c r="M214" s="6">
        <f>$B214</f>
        <v>132</v>
      </c>
      <c r="N214" s="6"/>
      <c r="O214" s="6"/>
      <c r="P214" s="6"/>
      <c r="Q214" s="6"/>
      <c r="R214" s="11"/>
      <c r="S214" s="11"/>
      <c r="U214" s="6"/>
      <c r="V214" s="6"/>
      <c r="W214" s="6"/>
      <c r="X214" s="6"/>
      <c r="Y214" s="6"/>
      <c r="Z214" s="6"/>
      <c r="AA214" s="6"/>
      <c r="AC214" s="11"/>
      <c r="AD214" s="11"/>
      <c r="AE214" s="6"/>
      <c r="AF214" s="6"/>
      <c r="AG214" s="6"/>
      <c r="AH214" s="6"/>
      <c r="AI214" s="6"/>
      <c r="AJ214" s="6"/>
      <c r="AK214" s="6"/>
      <c r="AM214" s="6"/>
      <c r="AN214" s="6"/>
      <c r="AO214" s="6"/>
      <c r="AP214" s="6"/>
      <c r="AQ214" s="6"/>
      <c r="AR214" s="6"/>
      <c r="AS214" s="6"/>
      <c r="AT214" s="6"/>
      <c r="AU214" s="6"/>
    </row>
    <row r="215" spans="1:47" ht="15" customHeight="1" x14ac:dyDescent="0.3">
      <c r="A215" s="42">
        <v>573</v>
      </c>
      <c r="B215" s="42">
        <v>133</v>
      </c>
      <c r="C215" s="42">
        <v>19</v>
      </c>
      <c r="D215" s="42">
        <v>90</v>
      </c>
      <c r="E215">
        <v>984</v>
      </c>
      <c r="F215" s="62">
        <v>4.65625E-2</v>
      </c>
      <c r="G215" s="41" t="s">
        <v>202</v>
      </c>
      <c r="H215" s="41" t="s">
        <v>203</v>
      </c>
      <c r="I215" s="42" t="s">
        <v>126</v>
      </c>
      <c r="J215" s="42" t="s">
        <v>72</v>
      </c>
      <c r="K215" s="42">
        <v>2</v>
      </c>
      <c r="L215" s="42" t="s">
        <v>33</v>
      </c>
      <c r="M215" s="6"/>
      <c r="N215" s="11"/>
      <c r="O215" s="11"/>
      <c r="P215" s="11"/>
      <c r="Q215" s="6"/>
      <c r="R215" s="6">
        <f>$B215</f>
        <v>133</v>
      </c>
      <c r="S215" s="6"/>
      <c r="U215" s="6"/>
      <c r="V215" s="6"/>
      <c r="W215" s="6"/>
      <c r="X215" s="6"/>
      <c r="Y215" s="6"/>
      <c r="Z215" s="6">
        <f>$D215</f>
        <v>90</v>
      </c>
      <c r="AA215" s="6"/>
      <c r="AC215" s="6"/>
      <c r="AD215" s="11"/>
      <c r="AE215" s="11"/>
      <c r="AF215" s="11"/>
      <c r="AG215" s="6"/>
      <c r="AH215" s="6"/>
      <c r="AI215" s="6"/>
      <c r="AJ215" s="6"/>
      <c r="AK215" s="11"/>
      <c r="AM215" s="6"/>
      <c r="AN215" s="6"/>
      <c r="AO215" s="6"/>
      <c r="AP215" s="6"/>
      <c r="AQ215" s="6"/>
      <c r="AR215" s="6"/>
      <c r="AS215" s="6"/>
      <c r="AT215" s="6"/>
      <c r="AU215" s="6"/>
    </row>
    <row r="216" spans="1:47" ht="15" customHeight="1" x14ac:dyDescent="0.3">
      <c r="A216" s="42">
        <v>574</v>
      </c>
      <c r="B216" s="42">
        <v>79</v>
      </c>
      <c r="C216" s="42">
        <v>30</v>
      </c>
      <c r="D216" s="42">
        <v>59</v>
      </c>
      <c r="E216">
        <v>1670</v>
      </c>
      <c r="F216" s="62">
        <v>4.7002314814814809E-2</v>
      </c>
      <c r="G216" s="41" t="s">
        <v>308</v>
      </c>
      <c r="H216" s="41" t="s">
        <v>309</v>
      </c>
      <c r="I216" s="42" t="s">
        <v>117</v>
      </c>
      <c r="J216" s="42" t="s">
        <v>23</v>
      </c>
      <c r="K216" s="42">
        <v>3</v>
      </c>
      <c r="L216" s="42" t="s">
        <v>33</v>
      </c>
      <c r="M216" s="6"/>
      <c r="N216" s="11"/>
      <c r="O216" s="11"/>
      <c r="P216" s="11"/>
      <c r="Q216" s="6"/>
      <c r="R216" s="6"/>
      <c r="S216" s="6"/>
      <c r="U216" s="6"/>
      <c r="V216" s="6"/>
      <c r="W216" s="6"/>
      <c r="X216" s="6"/>
      <c r="Y216" s="6"/>
      <c r="Z216" s="6"/>
      <c r="AA216" s="6"/>
      <c r="AC216" s="6"/>
      <c r="AD216" s="11"/>
      <c r="AE216" s="6"/>
      <c r="AF216" s="11"/>
      <c r="AG216" s="6"/>
      <c r="AH216" s="6"/>
      <c r="AI216" s="6">
        <f>$B216</f>
        <v>79</v>
      </c>
      <c r="AJ216" s="6"/>
      <c r="AK216" s="6"/>
      <c r="AM216" s="6"/>
      <c r="AN216" s="6"/>
      <c r="AO216" s="6"/>
      <c r="AP216" s="6"/>
      <c r="AQ216" s="6"/>
      <c r="AR216" s="6"/>
      <c r="AS216" s="6">
        <f>$D216</f>
        <v>59</v>
      </c>
      <c r="AT216" s="6"/>
      <c r="AU216" s="6"/>
    </row>
    <row r="217" spans="1:47" ht="15" customHeight="1" x14ac:dyDescent="0.3">
      <c r="A217" s="42">
        <v>576</v>
      </c>
      <c r="B217" s="42">
        <v>134</v>
      </c>
      <c r="C217" s="42">
        <v>6</v>
      </c>
      <c r="D217" s="42">
        <v>91</v>
      </c>
      <c r="E217">
        <v>1080</v>
      </c>
      <c r="F217" s="62">
        <v>4.7592592592592589E-2</v>
      </c>
      <c r="G217" s="41" t="s">
        <v>206</v>
      </c>
      <c r="H217" s="41" t="s">
        <v>207</v>
      </c>
      <c r="I217" s="42" t="s">
        <v>162</v>
      </c>
      <c r="J217" s="42" t="s">
        <v>71</v>
      </c>
      <c r="K217" s="42">
        <v>2</v>
      </c>
      <c r="L217" s="42" t="s">
        <v>33</v>
      </c>
      <c r="M217" s="6"/>
      <c r="N217" s="6">
        <f>$B217</f>
        <v>134</v>
      </c>
      <c r="O217" s="11"/>
      <c r="P217" s="11"/>
      <c r="Q217" s="11"/>
      <c r="R217" s="11"/>
      <c r="S217" s="6"/>
      <c r="U217" s="6"/>
      <c r="V217" s="6">
        <f>$D217</f>
        <v>91</v>
      </c>
      <c r="W217" s="6"/>
      <c r="X217" s="6"/>
      <c r="Y217" s="6"/>
      <c r="Z217" s="6"/>
      <c r="AA217" s="6"/>
      <c r="AC217" s="6"/>
      <c r="AD217" s="6"/>
      <c r="AE217" s="6"/>
      <c r="AF217" s="11"/>
      <c r="AG217" s="6"/>
      <c r="AH217" s="6"/>
      <c r="AI217" s="11"/>
      <c r="AJ217" s="6"/>
      <c r="AK217" s="6"/>
      <c r="AM217" s="6"/>
      <c r="AN217" s="6"/>
      <c r="AO217" s="6"/>
      <c r="AP217" s="6"/>
      <c r="AQ217" s="6"/>
      <c r="AR217" s="6"/>
      <c r="AS217" s="6"/>
      <c r="AT217" s="6"/>
      <c r="AU217" s="6"/>
    </row>
    <row r="218" spans="1:47" ht="15" customHeight="1" x14ac:dyDescent="0.3">
      <c r="A218" s="42">
        <v>577</v>
      </c>
      <c r="B218" s="42">
        <v>135</v>
      </c>
      <c r="C218" s="1">
        <v>6</v>
      </c>
      <c r="E218">
        <v>1484</v>
      </c>
      <c r="F218" s="62">
        <v>4.7719907407407405E-2</v>
      </c>
      <c r="G218" s="41" t="s">
        <v>106</v>
      </c>
      <c r="H218" s="41" t="s">
        <v>742</v>
      </c>
      <c r="I218" s="42" t="s">
        <v>248</v>
      </c>
      <c r="J218" s="42" t="s">
        <v>27</v>
      </c>
      <c r="K218" s="42">
        <v>2</v>
      </c>
      <c r="L218" s="42" t="s">
        <v>33</v>
      </c>
      <c r="M218" s="6"/>
      <c r="N218" s="6"/>
      <c r="O218" s="11"/>
      <c r="P218" s="11"/>
      <c r="Q218" s="6">
        <f>$B218</f>
        <v>135</v>
      </c>
      <c r="R218" s="6"/>
      <c r="S218" s="6"/>
      <c r="U218" s="6"/>
      <c r="V218" s="6"/>
      <c r="W218" s="6"/>
      <c r="X218" s="6"/>
      <c r="Y218" s="6"/>
      <c r="Z218" s="6"/>
      <c r="AA218" s="6"/>
      <c r="AC218" s="11"/>
      <c r="AD218" s="6"/>
      <c r="AE218" s="11"/>
      <c r="AF218" s="6"/>
      <c r="AG218" s="6"/>
      <c r="AH218" s="6"/>
      <c r="AI218" s="11"/>
      <c r="AJ218" s="11"/>
      <c r="AK218" s="6"/>
      <c r="AM218" s="6"/>
      <c r="AN218" s="6"/>
      <c r="AO218" s="6"/>
      <c r="AP218" s="6"/>
      <c r="AQ218" s="6"/>
      <c r="AR218" s="6"/>
      <c r="AS218" s="6"/>
      <c r="AT218" s="6"/>
      <c r="AU218" s="6"/>
    </row>
    <row r="219" spans="1:47" ht="15" customHeight="1" x14ac:dyDescent="0.3">
      <c r="A219" s="42">
        <v>579</v>
      </c>
      <c r="B219" s="42">
        <v>136</v>
      </c>
      <c r="C219" s="42">
        <v>38</v>
      </c>
      <c r="D219" s="42">
        <v>92</v>
      </c>
      <c r="E219">
        <v>1059</v>
      </c>
      <c r="F219" s="62">
        <v>4.8136574074074075E-2</v>
      </c>
      <c r="G219" s="41" t="s">
        <v>217</v>
      </c>
      <c r="H219" s="41" t="s">
        <v>102</v>
      </c>
      <c r="I219" s="42" t="s">
        <v>114</v>
      </c>
      <c r="J219" s="42" t="s">
        <v>71</v>
      </c>
      <c r="K219" s="42">
        <v>2</v>
      </c>
      <c r="L219" s="42" t="s">
        <v>33</v>
      </c>
      <c r="M219" s="6"/>
      <c r="N219" s="6">
        <f>$B219</f>
        <v>136</v>
      </c>
      <c r="O219" s="6"/>
      <c r="P219" s="6"/>
      <c r="Q219" s="6"/>
      <c r="R219" s="6"/>
      <c r="S219" s="6"/>
      <c r="U219" s="6"/>
      <c r="V219" s="6">
        <f>$D219</f>
        <v>92</v>
      </c>
      <c r="W219" s="6"/>
      <c r="X219" s="6"/>
      <c r="Y219" s="6"/>
      <c r="Z219" s="6"/>
      <c r="AA219" s="6"/>
      <c r="AC219" s="11"/>
      <c r="AD219" s="6"/>
      <c r="AE219" s="6"/>
      <c r="AF219" s="6"/>
      <c r="AG219" s="6"/>
      <c r="AH219" s="6"/>
      <c r="AI219" s="11"/>
      <c r="AJ219" s="11"/>
      <c r="AK219" s="6"/>
      <c r="AM219" s="6"/>
      <c r="AN219" s="6"/>
      <c r="AO219" s="6"/>
      <c r="AP219" s="6"/>
      <c r="AQ219" s="6"/>
      <c r="AR219" s="6"/>
      <c r="AS219" s="6"/>
      <c r="AT219" s="6"/>
      <c r="AU219" s="6"/>
    </row>
    <row r="220" spans="1:47" ht="15" customHeight="1" x14ac:dyDescent="0.3">
      <c r="A220" s="42">
        <v>584</v>
      </c>
      <c r="B220" s="42">
        <v>80</v>
      </c>
      <c r="C220" s="42">
        <v>19</v>
      </c>
      <c r="D220" s="42">
        <v>60</v>
      </c>
      <c r="E220">
        <v>1626</v>
      </c>
      <c r="F220" s="62">
        <v>4.8692129629629627E-2</v>
      </c>
      <c r="G220" s="41" t="s">
        <v>743</v>
      </c>
      <c r="H220" s="41" t="s">
        <v>744</v>
      </c>
      <c r="I220" s="42" t="s">
        <v>114</v>
      </c>
      <c r="J220" s="42" t="s">
        <v>30</v>
      </c>
      <c r="K220" s="42">
        <v>3</v>
      </c>
      <c r="L220" s="42" t="s">
        <v>33</v>
      </c>
      <c r="M220" s="6"/>
      <c r="N220" s="11"/>
      <c r="O220" s="11"/>
      <c r="P220" s="11"/>
      <c r="Q220" s="11"/>
      <c r="R220" s="11"/>
      <c r="S220" s="6"/>
      <c r="U220" s="6"/>
      <c r="V220" s="6"/>
      <c r="W220" s="6"/>
      <c r="X220" s="6"/>
      <c r="Y220" s="6"/>
      <c r="Z220" s="6"/>
      <c r="AA220" s="6"/>
      <c r="AC220" s="6">
        <f>$B220</f>
        <v>80</v>
      </c>
      <c r="AD220" s="11"/>
      <c r="AE220" s="11"/>
      <c r="AF220" s="11"/>
      <c r="AG220" s="6"/>
      <c r="AH220" s="6"/>
      <c r="AI220" s="11"/>
      <c r="AJ220" s="11"/>
      <c r="AK220" s="6"/>
      <c r="AM220" s="6">
        <f>$D220</f>
        <v>60</v>
      </c>
      <c r="AN220" s="6"/>
      <c r="AO220" s="6"/>
      <c r="AP220" s="6"/>
      <c r="AQ220" s="6"/>
      <c r="AR220" s="6"/>
      <c r="AS220" s="6"/>
      <c r="AT220" s="6"/>
      <c r="AU220" s="6"/>
    </row>
    <row r="221" spans="1:47" ht="15" customHeight="1" x14ac:dyDescent="0.3">
      <c r="A221" s="42">
        <v>585</v>
      </c>
      <c r="B221" s="42">
        <v>137</v>
      </c>
      <c r="C221" s="42">
        <v>39</v>
      </c>
      <c r="D221" s="42">
        <v>93</v>
      </c>
      <c r="E221">
        <v>2057</v>
      </c>
      <c r="F221" s="62">
        <v>4.8761574074074068E-2</v>
      </c>
      <c r="G221" s="41" t="s">
        <v>745</v>
      </c>
      <c r="H221" s="41" t="s">
        <v>746</v>
      </c>
      <c r="I221" s="42" t="s">
        <v>114</v>
      </c>
      <c r="J221" s="42" t="s">
        <v>27</v>
      </c>
      <c r="K221" s="42">
        <v>2</v>
      </c>
      <c r="L221" s="42" t="s">
        <v>33</v>
      </c>
      <c r="M221" s="6"/>
      <c r="N221" s="11"/>
      <c r="O221" s="11"/>
      <c r="P221" s="11"/>
      <c r="Q221" s="6">
        <f>$B221</f>
        <v>137</v>
      </c>
      <c r="R221" s="11"/>
      <c r="S221" s="6"/>
      <c r="U221" s="6"/>
      <c r="V221" s="6"/>
      <c r="W221" s="6"/>
      <c r="X221" s="6"/>
      <c r="Y221" s="6">
        <f>$D221</f>
        <v>93</v>
      </c>
      <c r="Z221" s="6"/>
      <c r="AA221" s="6"/>
      <c r="AC221" s="6"/>
      <c r="AD221" s="11"/>
      <c r="AE221" s="11"/>
      <c r="AF221" s="11"/>
      <c r="AG221" s="6"/>
      <c r="AH221" s="6"/>
      <c r="AI221" s="11"/>
      <c r="AJ221" s="6"/>
      <c r="AK221" s="6"/>
      <c r="AM221" s="6"/>
      <c r="AN221" s="6"/>
      <c r="AO221" s="6"/>
      <c r="AP221" s="6"/>
      <c r="AQ221" s="6"/>
      <c r="AR221" s="6"/>
      <c r="AS221" s="6"/>
      <c r="AT221" s="6"/>
      <c r="AU221" s="6"/>
    </row>
    <row r="222" spans="1:47" ht="15" customHeight="1" x14ac:dyDescent="0.3">
      <c r="A222" s="42">
        <v>586</v>
      </c>
      <c r="B222" s="42">
        <v>138</v>
      </c>
      <c r="C222" s="42">
        <v>40</v>
      </c>
      <c r="D222" s="42">
        <v>94</v>
      </c>
      <c r="E222">
        <v>1493</v>
      </c>
      <c r="F222" s="62">
        <v>4.880787037037037E-2</v>
      </c>
      <c r="G222" s="41" t="s">
        <v>314</v>
      </c>
      <c r="H222" s="41" t="s">
        <v>203</v>
      </c>
      <c r="I222" s="42" t="s">
        <v>114</v>
      </c>
      <c r="J222" s="42" t="s">
        <v>27</v>
      </c>
      <c r="K222" s="42">
        <v>2</v>
      </c>
      <c r="L222" s="42" t="s">
        <v>33</v>
      </c>
      <c r="M222" s="6"/>
      <c r="N222" s="6"/>
      <c r="O222" s="11"/>
      <c r="P222" s="6"/>
      <c r="Q222" s="6">
        <f>$B222</f>
        <v>138</v>
      </c>
      <c r="R222" s="6"/>
      <c r="S222" s="6"/>
      <c r="U222" s="6"/>
      <c r="V222" s="6"/>
      <c r="W222" s="6"/>
      <c r="X222" s="6"/>
      <c r="Y222" s="6">
        <f>$D222</f>
        <v>94</v>
      </c>
      <c r="Z222" s="6"/>
      <c r="AA222" s="6"/>
      <c r="AC222" s="11"/>
      <c r="AD222" s="11"/>
      <c r="AE222" s="11"/>
      <c r="AF222" s="11"/>
      <c r="AG222" s="6"/>
      <c r="AH222" s="6"/>
      <c r="AI222" s="6"/>
      <c r="AJ222" s="11"/>
      <c r="AK222" s="6"/>
      <c r="AM222" s="6"/>
      <c r="AN222" s="6"/>
      <c r="AO222" s="6"/>
      <c r="AP222" s="6"/>
      <c r="AQ222" s="6"/>
      <c r="AR222" s="6"/>
      <c r="AS222" s="6"/>
      <c r="AT222" s="6"/>
      <c r="AU222" s="6"/>
    </row>
    <row r="223" spans="1:47" ht="15" customHeight="1" x14ac:dyDescent="0.3">
      <c r="A223" s="42">
        <v>587</v>
      </c>
      <c r="B223" s="42">
        <v>81</v>
      </c>
      <c r="C223" s="42">
        <v>8</v>
      </c>
      <c r="D223" s="42">
        <v>61</v>
      </c>
      <c r="E223">
        <v>1596</v>
      </c>
      <c r="F223" s="62">
        <v>4.884259259259259E-2</v>
      </c>
      <c r="G223" s="41" t="s">
        <v>194</v>
      </c>
      <c r="H223" s="41" t="s">
        <v>313</v>
      </c>
      <c r="I223" s="42" t="s">
        <v>126</v>
      </c>
      <c r="J223" s="42" t="s">
        <v>30</v>
      </c>
      <c r="K223" s="42">
        <v>3</v>
      </c>
      <c r="L223" s="42" t="s">
        <v>33</v>
      </c>
      <c r="M223" s="6"/>
      <c r="N223" s="11"/>
      <c r="O223" s="11"/>
      <c r="P223" s="11"/>
      <c r="Q223" s="6"/>
      <c r="R223" s="6"/>
      <c r="S223" s="6"/>
      <c r="U223" s="6"/>
      <c r="V223" s="6"/>
      <c r="W223" s="6"/>
      <c r="X223" s="6"/>
      <c r="Y223" s="6"/>
      <c r="Z223" s="6"/>
      <c r="AA223" s="6"/>
      <c r="AC223" s="6">
        <f>$B223</f>
        <v>81</v>
      </c>
      <c r="AD223" s="11"/>
      <c r="AE223" s="11"/>
      <c r="AF223" s="11"/>
      <c r="AG223" s="6"/>
      <c r="AH223" s="6"/>
      <c r="AI223" s="11"/>
      <c r="AJ223" s="6"/>
      <c r="AK223" s="6"/>
      <c r="AM223" s="6">
        <f>$D223</f>
        <v>61</v>
      </c>
      <c r="AN223" s="6"/>
      <c r="AO223" s="6"/>
      <c r="AP223" s="6"/>
      <c r="AQ223" s="6"/>
      <c r="AR223" s="6"/>
      <c r="AS223" s="6"/>
      <c r="AT223" s="6"/>
      <c r="AU223" s="6"/>
    </row>
    <row r="224" spans="1:47" ht="15" customHeight="1" x14ac:dyDescent="0.3">
      <c r="A224" s="42">
        <v>589</v>
      </c>
      <c r="B224" s="42">
        <v>139</v>
      </c>
      <c r="C224" s="42">
        <v>29</v>
      </c>
      <c r="D224" s="42">
        <v>95</v>
      </c>
      <c r="E224">
        <v>1504</v>
      </c>
      <c r="F224" s="62">
        <v>4.9027777777777774E-2</v>
      </c>
      <c r="G224" s="41" t="s">
        <v>218</v>
      </c>
      <c r="H224" s="41" t="s">
        <v>110</v>
      </c>
      <c r="I224" s="42" t="s">
        <v>117</v>
      </c>
      <c r="J224" s="42" t="s">
        <v>27</v>
      </c>
      <c r="K224" s="42">
        <v>2</v>
      </c>
      <c r="L224" s="42" t="s">
        <v>33</v>
      </c>
      <c r="M224" s="11"/>
      <c r="N224" s="6"/>
      <c r="O224" s="11"/>
      <c r="P224" s="11"/>
      <c r="Q224" s="6">
        <f>$B224</f>
        <v>139</v>
      </c>
      <c r="R224" s="11"/>
      <c r="S224" s="6"/>
      <c r="U224" s="6"/>
      <c r="V224" s="6"/>
      <c r="W224" s="6"/>
      <c r="X224" s="6"/>
      <c r="Y224" s="6">
        <f>$D224</f>
        <v>95</v>
      </c>
      <c r="Z224" s="6"/>
      <c r="AA224" s="6"/>
      <c r="AC224" s="6"/>
      <c r="AD224" s="11"/>
      <c r="AE224" s="6"/>
      <c r="AF224" s="11"/>
      <c r="AG224" s="6"/>
      <c r="AH224" s="6"/>
      <c r="AI224" s="11"/>
      <c r="AJ224" s="6"/>
      <c r="AK224" s="6"/>
      <c r="AM224" s="6"/>
      <c r="AN224" s="6"/>
      <c r="AO224" s="6"/>
      <c r="AP224" s="6"/>
      <c r="AQ224" s="6"/>
      <c r="AR224" s="6"/>
      <c r="AS224" s="6"/>
      <c r="AT224" s="6"/>
      <c r="AU224" s="6"/>
    </row>
    <row r="225" spans="1:47" ht="15" customHeight="1" x14ac:dyDescent="0.3">
      <c r="A225" s="42">
        <v>591</v>
      </c>
      <c r="B225" s="42">
        <v>140</v>
      </c>
      <c r="C225" s="42">
        <v>30</v>
      </c>
      <c r="D225" s="42">
        <v>96</v>
      </c>
      <c r="E225">
        <v>1460</v>
      </c>
      <c r="F225" s="62">
        <v>4.925925925925926E-2</v>
      </c>
      <c r="G225" s="67" t="s">
        <v>183</v>
      </c>
      <c r="H225" s="67" t="s">
        <v>905</v>
      </c>
      <c r="I225" s="68" t="s">
        <v>117</v>
      </c>
      <c r="J225" s="68" t="s">
        <v>32</v>
      </c>
      <c r="K225" s="68">
        <v>2</v>
      </c>
      <c r="L225" s="68" t="s">
        <v>33</v>
      </c>
      <c r="M225" s="11"/>
      <c r="N225" s="6"/>
      <c r="O225" s="6">
        <f>$B225</f>
        <v>140</v>
      </c>
      <c r="P225" s="6"/>
      <c r="Q225" s="6"/>
      <c r="R225" s="11"/>
      <c r="S225" s="6"/>
      <c r="U225" s="6"/>
      <c r="V225" s="6"/>
      <c r="W225" s="6">
        <f>$D225</f>
        <v>96</v>
      </c>
      <c r="X225" s="6"/>
      <c r="Y225" s="6"/>
      <c r="Z225" s="6"/>
      <c r="AA225" s="6"/>
      <c r="AC225" s="11"/>
      <c r="AD225" s="11"/>
      <c r="AE225" s="6"/>
      <c r="AF225" s="6"/>
      <c r="AG225" s="6"/>
      <c r="AH225" s="6"/>
      <c r="AI225" s="6"/>
      <c r="AJ225" s="11"/>
      <c r="AK225" s="6"/>
      <c r="AM225" s="6"/>
      <c r="AN225" s="6"/>
      <c r="AO225" s="6"/>
      <c r="AP225" s="6"/>
      <c r="AQ225" s="6"/>
      <c r="AR225" s="6"/>
      <c r="AS225" s="6"/>
      <c r="AT225" s="6"/>
      <c r="AU225" s="6"/>
    </row>
    <row r="226" spans="1:47" ht="15" customHeight="1" x14ac:dyDescent="0.3">
      <c r="A226" s="42">
        <v>592</v>
      </c>
      <c r="B226" s="42">
        <v>141</v>
      </c>
      <c r="C226" s="42">
        <v>41</v>
      </c>
      <c r="D226" s="42">
        <v>97</v>
      </c>
      <c r="E226">
        <v>1073</v>
      </c>
      <c r="F226" s="62">
        <v>4.9340277777777775E-2</v>
      </c>
      <c r="G226" s="41" t="s">
        <v>215</v>
      </c>
      <c r="H226" s="41" t="s">
        <v>216</v>
      </c>
      <c r="I226" s="42" t="s">
        <v>114</v>
      </c>
      <c r="J226" s="42" t="s">
        <v>71</v>
      </c>
      <c r="K226" s="42">
        <v>2</v>
      </c>
      <c r="L226" s="42" t="s">
        <v>33</v>
      </c>
      <c r="M226" s="6"/>
      <c r="N226" s="6">
        <f>$B226</f>
        <v>141</v>
      </c>
      <c r="O226" s="11"/>
      <c r="P226" s="11"/>
      <c r="Q226" s="6"/>
      <c r="R226" s="11"/>
      <c r="S226" s="6"/>
      <c r="U226" s="6"/>
      <c r="V226" s="6">
        <f>$D226</f>
        <v>97</v>
      </c>
      <c r="W226" s="6"/>
      <c r="X226" s="6"/>
      <c r="Y226" s="6"/>
      <c r="Z226" s="6"/>
      <c r="AA226" s="6"/>
      <c r="AC226" s="6"/>
      <c r="AD226" s="11"/>
      <c r="AE226" s="11"/>
      <c r="AF226" s="11"/>
      <c r="AG226" s="6"/>
      <c r="AH226" s="6"/>
      <c r="AI226" s="6"/>
      <c r="AJ226" s="11"/>
      <c r="AK226" s="6"/>
      <c r="AM226" s="6"/>
      <c r="AN226" s="6"/>
      <c r="AO226" s="6"/>
      <c r="AP226" s="6"/>
      <c r="AQ226" s="6"/>
      <c r="AR226" s="6"/>
      <c r="AS226" s="6"/>
      <c r="AT226" s="6"/>
      <c r="AU226" s="6"/>
    </row>
    <row r="227" spans="1:47" ht="15" customHeight="1" x14ac:dyDescent="0.3">
      <c r="A227" s="42">
        <v>595</v>
      </c>
      <c r="B227" s="42">
        <v>142</v>
      </c>
      <c r="C227" s="42">
        <v>31</v>
      </c>
      <c r="D227" s="42">
        <v>98</v>
      </c>
      <c r="E227">
        <v>1072</v>
      </c>
      <c r="F227" s="62">
        <v>4.9675925925925922E-2</v>
      </c>
      <c r="G227" s="41" t="s">
        <v>747</v>
      </c>
      <c r="H227" s="41" t="s">
        <v>748</v>
      </c>
      <c r="I227" s="42" t="s">
        <v>117</v>
      </c>
      <c r="J227" s="42" t="s">
        <v>71</v>
      </c>
      <c r="K227" s="42">
        <v>2</v>
      </c>
      <c r="L227" s="42" t="s">
        <v>33</v>
      </c>
      <c r="M227" s="6"/>
      <c r="N227" s="6">
        <f>$B227</f>
        <v>142</v>
      </c>
      <c r="O227" s="11"/>
      <c r="P227" s="6"/>
      <c r="Q227" s="11"/>
      <c r="R227" s="11"/>
      <c r="S227" s="11"/>
      <c r="U227" s="6"/>
      <c r="V227" s="6">
        <f>$D227</f>
        <v>98</v>
      </c>
      <c r="W227" s="6"/>
      <c r="X227" s="6"/>
      <c r="Y227" s="6"/>
      <c r="Z227" s="6"/>
      <c r="AA227" s="6"/>
      <c r="AC227" s="11"/>
      <c r="AD227" s="6"/>
      <c r="AE227" s="6"/>
      <c r="AF227" s="6"/>
      <c r="AG227" s="6"/>
      <c r="AH227" s="6"/>
      <c r="AI227" s="6"/>
      <c r="AJ227" s="11"/>
      <c r="AK227" s="6"/>
      <c r="AM227" s="6"/>
      <c r="AN227" s="6"/>
      <c r="AO227" s="6"/>
      <c r="AP227" s="6"/>
      <c r="AQ227" s="6"/>
      <c r="AR227" s="6"/>
      <c r="AS227" s="6"/>
      <c r="AT227" s="6"/>
      <c r="AU227" s="6"/>
    </row>
    <row r="228" spans="1:47" ht="15" customHeight="1" x14ac:dyDescent="0.3">
      <c r="A228" s="42">
        <v>596</v>
      </c>
      <c r="B228" s="42">
        <v>82</v>
      </c>
      <c r="C228" s="42">
        <v>20</v>
      </c>
      <c r="D228" s="42">
        <v>62</v>
      </c>
      <c r="E228">
        <v>1697</v>
      </c>
      <c r="F228" s="62">
        <v>4.9907407407407407E-2</v>
      </c>
      <c r="G228" s="41" t="s">
        <v>311</v>
      </c>
      <c r="H228" s="41" t="s">
        <v>312</v>
      </c>
      <c r="I228" s="42" t="s">
        <v>114</v>
      </c>
      <c r="J228" s="42" t="s">
        <v>23</v>
      </c>
      <c r="K228" s="42">
        <v>3</v>
      </c>
      <c r="L228" s="42" t="s">
        <v>33</v>
      </c>
      <c r="M228" s="6"/>
      <c r="N228" s="11"/>
      <c r="O228" s="6"/>
      <c r="P228" s="6"/>
      <c r="Q228" s="6"/>
      <c r="R228" s="11"/>
      <c r="S228" s="6"/>
      <c r="U228" s="6"/>
      <c r="V228" s="6"/>
      <c r="W228" s="6"/>
      <c r="X228" s="6"/>
      <c r="Y228" s="6"/>
      <c r="Z228" s="6"/>
      <c r="AA228" s="6"/>
      <c r="AC228" s="6"/>
      <c r="AD228" s="11"/>
      <c r="AE228" s="11"/>
      <c r="AF228" s="11"/>
      <c r="AG228" s="6"/>
      <c r="AH228" s="6"/>
      <c r="AI228" s="6">
        <f>$B228</f>
        <v>82</v>
      </c>
      <c r="AJ228" s="6"/>
      <c r="AK228" s="6"/>
      <c r="AM228" s="6"/>
      <c r="AN228" s="6"/>
      <c r="AO228" s="6"/>
      <c r="AP228" s="6"/>
      <c r="AQ228" s="6"/>
      <c r="AR228" s="6"/>
      <c r="AS228" s="6">
        <f>$D228</f>
        <v>62</v>
      </c>
      <c r="AT228" s="6"/>
      <c r="AU228" s="6"/>
    </row>
    <row r="229" spans="1:47" ht="15" customHeight="1" x14ac:dyDescent="0.3">
      <c r="A229" s="42">
        <v>597</v>
      </c>
      <c r="B229" s="42">
        <v>143</v>
      </c>
      <c r="C229" s="42">
        <v>32</v>
      </c>
      <c r="D229" s="42">
        <v>99</v>
      </c>
      <c r="E229">
        <v>1058</v>
      </c>
      <c r="F229" s="62">
        <v>5.0081018518518518E-2</v>
      </c>
      <c r="G229" s="41" t="s">
        <v>209</v>
      </c>
      <c r="H229" s="41" t="s">
        <v>210</v>
      </c>
      <c r="I229" s="42" t="s">
        <v>117</v>
      </c>
      <c r="J229" s="42" t="s">
        <v>71</v>
      </c>
      <c r="K229" s="42">
        <v>2</v>
      </c>
      <c r="L229" s="42" t="s">
        <v>33</v>
      </c>
      <c r="M229" s="6"/>
      <c r="N229" s="6">
        <f>$B229</f>
        <v>143</v>
      </c>
      <c r="O229" s="11"/>
      <c r="P229" s="11"/>
      <c r="Q229" s="6"/>
      <c r="R229" s="11"/>
      <c r="S229" s="6"/>
      <c r="U229" s="6"/>
      <c r="V229" s="6">
        <f>$D229</f>
        <v>99</v>
      </c>
      <c r="W229" s="6"/>
      <c r="X229" s="6"/>
      <c r="Y229" s="6"/>
      <c r="Z229" s="6"/>
      <c r="AA229" s="6"/>
      <c r="AC229" s="6"/>
      <c r="AD229" s="11"/>
      <c r="AE229" s="6"/>
      <c r="AF229" s="6"/>
      <c r="AG229" s="11"/>
      <c r="AH229" s="6"/>
      <c r="AI229" s="6"/>
      <c r="AJ229" s="6"/>
      <c r="AK229" s="6"/>
      <c r="AM229" s="6"/>
      <c r="AN229" s="6"/>
      <c r="AO229" s="6"/>
      <c r="AP229" s="6"/>
      <c r="AQ229" s="6"/>
      <c r="AR229" s="6"/>
      <c r="AS229" s="6"/>
      <c r="AT229" s="6"/>
      <c r="AU229" s="6"/>
    </row>
    <row r="230" spans="1:47" ht="15" customHeight="1" x14ac:dyDescent="0.3">
      <c r="A230" s="42">
        <v>598</v>
      </c>
      <c r="B230" s="42">
        <v>144</v>
      </c>
      <c r="C230" s="42">
        <v>20</v>
      </c>
      <c r="D230" s="42">
        <v>100</v>
      </c>
      <c r="E230">
        <v>1149</v>
      </c>
      <c r="F230" s="62">
        <v>5.0092592592592591E-2</v>
      </c>
      <c r="G230" s="41" t="s">
        <v>749</v>
      </c>
      <c r="H230" s="41" t="s">
        <v>750</v>
      </c>
      <c r="I230" s="42" t="s">
        <v>126</v>
      </c>
      <c r="J230" s="42" t="s">
        <v>71</v>
      </c>
      <c r="K230" s="42">
        <v>2</v>
      </c>
      <c r="L230" s="42" t="s">
        <v>33</v>
      </c>
      <c r="M230" s="11"/>
      <c r="N230" s="6">
        <f>$B230</f>
        <v>144</v>
      </c>
      <c r="O230" s="11"/>
      <c r="P230" s="6"/>
      <c r="Q230" s="11"/>
      <c r="R230" s="11"/>
      <c r="S230" s="6"/>
      <c r="U230" s="6"/>
      <c r="V230" s="6">
        <f>$D230</f>
        <v>100</v>
      </c>
      <c r="W230" s="6"/>
      <c r="X230" s="6"/>
      <c r="Y230" s="6"/>
      <c r="Z230" s="6"/>
      <c r="AA230" s="6"/>
      <c r="AC230" s="11"/>
      <c r="AD230" s="6"/>
      <c r="AE230" s="6"/>
      <c r="AF230" s="6"/>
      <c r="AG230" s="6"/>
      <c r="AH230" s="6"/>
      <c r="AI230" s="6"/>
      <c r="AJ230" s="11"/>
      <c r="AK230" s="6"/>
      <c r="AM230" s="6"/>
      <c r="AN230" s="6"/>
      <c r="AO230" s="6"/>
      <c r="AP230" s="6"/>
      <c r="AQ230" s="6"/>
      <c r="AR230" s="6"/>
      <c r="AS230" s="6"/>
      <c r="AT230" s="6"/>
      <c r="AU230" s="6"/>
    </row>
    <row r="231" spans="1:47" ht="15" customHeight="1" x14ac:dyDescent="0.3">
      <c r="A231" s="42">
        <v>599</v>
      </c>
      <c r="B231" s="42">
        <v>145</v>
      </c>
      <c r="C231" s="42">
        <v>42</v>
      </c>
      <c r="D231" s="42">
        <v>101</v>
      </c>
      <c r="E231">
        <v>1144</v>
      </c>
      <c r="F231" s="62">
        <v>5.0104166666666665E-2</v>
      </c>
      <c r="G231" s="41" t="s">
        <v>158</v>
      </c>
      <c r="H231" s="41" t="s">
        <v>159</v>
      </c>
      <c r="I231" s="42" t="s">
        <v>114</v>
      </c>
      <c r="J231" s="42" t="s">
        <v>71</v>
      </c>
      <c r="K231" s="42">
        <v>2</v>
      </c>
      <c r="L231" s="42" t="s">
        <v>33</v>
      </c>
      <c r="M231" s="6"/>
      <c r="N231" s="6">
        <f>$B231</f>
        <v>145</v>
      </c>
      <c r="O231" s="6"/>
      <c r="P231" s="11"/>
      <c r="Q231" s="11"/>
      <c r="R231" s="6"/>
      <c r="S231" s="6"/>
      <c r="U231" s="6"/>
      <c r="V231" s="6">
        <f>$D231</f>
        <v>101</v>
      </c>
      <c r="W231" s="6"/>
      <c r="X231" s="6"/>
      <c r="Y231" s="6"/>
      <c r="Z231" s="6"/>
      <c r="AA231" s="6"/>
      <c r="AC231" s="6"/>
      <c r="AD231" s="11"/>
      <c r="AE231" s="6"/>
      <c r="AF231" s="6"/>
      <c r="AG231" s="11"/>
      <c r="AH231" s="6"/>
      <c r="AI231" s="6"/>
      <c r="AJ231" s="11"/>
      <c r="AK231" s="11"/>
      <c r="AM231" s="6"/>
      <c r="AN231" s="6"/>
      <c r="AO231" s="6"/>
      <c r="AP231" s="6"/>
      <c r="AQ231" s="6"/>
      <c r="AR231" s="6"/>
      <c r="AS231" s="6"/>
      <c r="AT231" s="6"/>
      <c r="AU231" s="6"/>
    </row>
    <row r="232" spans="1:47" ht="15" customHeight="1" x14ac:dyDescent="0.3">
      <c r="A232" s="42">
        <v>601</v>
      </c>
      <c r="B232" s="42">
        <v>146</v>
      </c>
      <c r="C232" s="42">
        <v>21</v>
      </c>
      <c r="D232" s="42">
        <v>102</v>
      </c>
      <c r="E232">
        <v>1065</v>
      </c>
      <c r="F232" s="62">
        <v>5.2326388888888888E-2</v>
      </c>
      <c r="G232" s="41" t="s">
        <v>213</v>
      </c>
      <c r="H232" s="41" t="s">
        <v>214</v>
      </c>
      <c r="I232" s="42" t="s">
        <v>126</v>
      </c>
      <c r="J232" s="42" t="s">
        <v>71</v>
      </c>
      <c r="K232" s="42">
        <v>2</v>
      </c>
      <c r="L232" s="42" t="s">
        <v>33</v>
      </c>
      <c r="M232" s="6"/>
      <c r="N232" s="6">
        <f>$B232</f>
        <v>146</v>
      </c>
      <c r="O232" s="11"/>
      <c r="P232" s="6"/>
      <c r="Q232" s="6"/>
      <c r="R232" s="11"/>
      <c r="S232" s="11"/>
      <c r="U232" s="6"/>
      <c r="V232" s="6">
        <f>$D232</f>
        <v>102</v>
      </c>
      <c r="W232" s="6"/>
      <c r="X232" s="6"/>
      <c r="Y232" s="6"/>
      <c r="Z232" s="6"/>
      <c r="AA232" s="6"/>
      <c r="AC232" s="11"/>
      <c r="AD232" s="6"/>
      <c r="AE232" s="6"/>
      <c r="AF232" s="6"/>
      <c r="AG232" s="6"/>
      <c r="AH232" s="6"/>
      <c r="AI232" s="6"/>
      <c r="AJ232" s="6"/>
      <c r="AK232" s="6"/>
      <c r="AM232" s="6"/>
      <c r="AN232" s="6"/>
      <c r="AO232" s="6"/>
      <c r="AP232" s="6"/>
      <c r="AQ232" s="6"/>
      <c r="AR232" s="6"/>
      <c r="AS232" s="6"/>
      <c r="AT232" s="6"/>
      <c r="AU232" s="6"/>
    </row>
    <row r="233" spans="1:47" ht="15" customHeight="1" x14ac:dyDescent="0.3">
      <c r="A233" s="42">
        <v>602</v>
      </c>
      <c r="B233" s="42">
        <v>83</v>
      </c>
      <c r="C233" s="42">
        <v>9</v>
      </c>
      <c r="D233" s="42">
        <v>63</v>
      </c>
      <c r="E233">
        <v>1680</v>
      </c>
      <c r="F233" s="62">
        <v>5.2719907407407403E-2</v>
      </c>
      <c r="G233" s="41" t="s">
        <v>751</v>
      </c>
      <c r="H233" s="41" t="s">
        <v>752</v>
      </c>
      <c r="I233" s="42" t="s">
        <v>126</v>
      </c>
      <c r="J233" s="42" t="s">
        <v>23</v>
      </c>
      <c r="K233" s="42">
        <v>3</v>
      </c>
      <c r="L233" s="42" t="s">
        <v>33</v>
      </c>
      <c r="M233" s="11"/>
      <c r="N233" s="11"/>
      <c r="O233" s="11"/>
      <c r="P233" s="11"/>
      <c r="Q233" s="6"/>
      <c r="R233" s="11"/>
      <c r="S233" s="6"/>
      <c r="U233" s="6"/>
      <c r="V233" s="6"/>
      <c r="W233" s="6"/>
      <c r="X233" s="6"/>
      <c r="Y233" s="6"/>
      <c r="Z233" s="6"/>
      <c r="AA233" s="6"/>
      <c r="AC233" s="6"/>
      <c r="AD233" s="11"/>
      <c r="AE233" s="11"/>
      <c r="AF233" s="6"/>
      <c r="AG233" s="6"/>
      <c r="AH233" s="6"/>
      <c r="AI233" s="6">
        <f>$B233</f>
        <v>83</v>
      </c>
      <c r="AJ233" s="6"/>
      <c r="AK233" s="6"/>
      <c r="AM233" s="6"/>
      <c r="AN233" s="6"/>
      <c r="AO233" s="6"/>
      <c r="AP233" s="6"/>
      <c r="AQ233" s="6"/>
      <c r="AR233" s="6"/>
      <c r="AS233" s="6">
        <f>$D233</f>
        <v>63</v>
      </c>
      <c r="AT233" s="6"/>
      <c r="AU233" s="6"/>
    </row>
    <row r="234" spans="1:47" ht="15" customHeight="1" x14ac:dyDescent="0.3">
      <c r="A234" s="42">
        <v>604</v>
      </c>
      <c r="B234" s="42">
        <v>147</v>
      </c>
      <c r="E234">
        <v>1158</v>
      </c>
      <c r="F234" s="62">
        <v>5.4293981481481478E-2</v>
      </c>
      <c r="G234" s="41" t="s">
        <v>109</v>
      </c>
      <c r="H234" s="41" t="s">
        <v>675</v>
      </c>
      <c r="I234" s="59" t="s">
        <v>753</v>
      </c>
      <c r="J234" s="42" t="s">
        <v>31</v>
      </c>
      <c r="K234" s="42">
        <v>2</v>
      </c>
      <c r="L234" s="42" t="s">
        <v>33</v>
      </c>
      <c r="M234" s="6"/>
      <c r="N234" s="11"/>
      <c r="O234" s="11"/>
      <c r="P234" s="6">
        <f>$B234</f>
        <v>147</v>
      </c>
      <c r="Q234" s="6"/>
      <c r="R234" s="11"/>
      <c r="S234" s="6"/>
      <c r="U234" s="6"/>
      <c r="V234" s="6"/>
      <c r="W234" s="6"/>
      <c r="X234" s="6"/>
      <c r="Y234" s="6"/>
      <c r="Z234" s="6"/>
      <c r="AA234" s="6"/>
      <c r="AC234" s="6"/>
      <c r="AD234" s="6"/>
      <c r="AE234" s="11"/>
      <c r="AF234" s="11"/>
      <c r="AG234" s="6"/>
      <c r="AH234" s="6"/>
      <c r="AI234" s="11"/>
      <c r="AJ234" s="11"/>
      <c r="AK234" s="6"/>
      <c r="AM234" s="6"/>
      <c r="AN234" s="6"/>
      <c r="AO234" s="6"/>
      <c r="AP234" s="6"/>
      <c r="AQ234" s="6"/>
      <c r="AR234" s="6"/>
      <c r="AS234" s="6"/>
      <c r="AT234" s="6"/>
      <c r="AU234" s="6"/>
    </row>
    <row r="235" spans="1:47" ht="15" customHeight="1" x14ac:dyDescent="0.3">
      <c r="A235" s="42">
        <v>605</v>
      </c>
      <c r="B235" s="42">
        <v>148</v>
      </c>
      <c r="C235" s="42">
        <v>43</v>
      </c>
      <c r="D235" s="42">
        <v>103</v>
      </c>
      <c r="E235">
        <v>1461</v>
      </c>
      <c r="F235" s="62">
        <v>5.8206018518518518E-2</v>
      </c>
      <c r="G235" s="41" t="s">
        <v>220</v>
      </c>
      <c r="H235" s="41" t="s">
        <v>221</v>
      </c>
      <c r="I235" s="42" t="s">
        <v>114</v>
      </c>
      <c r="J235" s="42" t="s">
        <v>27</v>
      </c>
      <c r="K235" s="42">
        <v>2</v>
      </c>
      <c r="L235" s="42" t="s">
        <v>33</v>
      </c>
      <c r="M235" s="6"/>
      <c r="N235" s="6"/>
      <c r="O235" s="6"/>
      <c r="P235" s="6"/>
      <c r="Q235" s="6">
        <f>$B235</f>
        <v>148</v>
      </c>
      <c r="R235" s="6"/>
      <c r="S235" s="6"/>
      <c r="U235" s="6"/>
      <c r="V235" s="6"/>
      <c r="W235" s="6"/>
      <c r="X235" s="6"/>
      <c r="Y235" s="6">
        <f>$D235</f>
        <v>103</v>
      </c>
      <c r="Z235" s="6"/>
      <c r="AA235" s="6"/>
      <c r="AC235" s="6"/>
      <c r="AD235" s="6"/>
      <c r="AE235" s="6"/>
      <c r="AF235" s="6"/>
      <c r="AG235" s="6"/>
      <c r="AH235" s="6"/>
      <c r="AI235" s="6"/>
      <c r="AJ235" s="6"/>
      <c r="AK235" s="6"/>
      <c r="AM235" s="6"/>
      <c r="AN235" s="6"/>
      <c r="AO235" s="6"/>
      <c r="AP235" s="6"/>
      <c r="AQ235" s="6"/>
      <c r="AR235" s="6"/>
      <c r="AS235" s="6"/>
      <c r="AT235" s="6"/>
      <c r="AU235" s="6"/>
    </row>
    <row r="236" spans="1:47" ht="15" customHeight="1" x14ac:dyDescent="0.3">
      <c r="A236" s="42">
        <v>606</v>
      </c>
      <c r="B236" s="42">
        <v>84</v>
      </c>
      <c r="C236" s="42">
        <v>31</v>
      </c>
      <c r="D236" s="42">
        <v>64</v>
      </c>
      <c r="E236">
        <v>1782</v>
      </c>
      <c r="F236" s="62">
        <v>5.8923611111111107E-2</v>
      </c>
      <c r="G236" s="41" t="s">
        <v>754</v>
      </c>
      <c r="H236" s="41" t="s">
        <v>755</v>
      </c>
      <c r="I236" s="42" t="s">
        <v>117</v>
      </c>
      <c r="J236" s="42" t="s">
        <v>21</v>
      </c>
      <c r="K236" s="42">
        <v>3</v>
      </c>
      <c r="L236" s="42" t="s">
        <v>33</v>
      </c>
      <c r="M236" s="6"/>
      <c r="N236" s="11"/>
      <c r="O236" s="6"/>
      <c r="P236" s="6"/>
      <c r="Q236" s="6"/>
      <c r="R236" s="11"/>
      <c r="S236" s="6"/>
      <c r="U236" s="6"/>
      <c r="V236" s="6"/>
      <c r="W236" s="6"/>
      <c r="X236" s="6"/>
      <c r="Y236" s="6"/>
      <c r="Z236" s="6"/>
      <c r="AA236" s="6"/>
      <c r="AC236" s="11"/>
      <c r="AD236" s="6"/>
      <c r="AE236" s="6"/>
      <c r="AF236" s="6">
        <f>$B236</f>
        <v>84</v>
      </c>
      <c r="AG236" s="6"/>
      <c r="AH236" s="6"/>
      <c r="AI236" s="11"/>
      <c r="AJ236" s="11"/>
      <c r="AK236" s="6"/>
      <c r="AM236" s="6"/>
      <c r="AN236" s="6"/>
      <c r="AO236" s="6"/>
      <c r="AP236" s="6">
        <f>$D236</f>
        <v>64</v>
      </c>
      <c r="AQ236" s="6"/>
      <c r="AR236" s="6"/>
      <c r="AS236" s="6"/>
      <c r="AT236" s="6"/>
      <c r="AU236" s="6"/>
    </row>
    <row r="237" spans="1:47" ht="15" customHeight="1" x14ac:dyDescent="0.3">
      <c r="A237" s="42">
        <v>607</v>
      </c>
      <c r="B237" s="42">
        <v>149</v>
      </c>
      <c r="E237">
        <v>1198</v>
      </c>
      <c r="F237" s="62">
        <v>5.8946759259259254E-2</v>
      </c>
      <c r="G237" s="41" t="s">
        <v>756</v>
      </c>
      <c r="H237" s="41" t="s">
        <v>757</v>
      </c>
      <c r="I237" s="42" t="s">
        <v>82</v>
      </c>
      <c r="J237" s="42" t="s">
        <v>31</v>
      </c>
      <c r="K237" s="42">
        <v>2</v>
      </c>
      <c r="L237" s="42" t="s">
        <v>33</v>
      </c>
      <c r="M237" s="6"/>
      <c r="N237" s="6"/>
      <c r="O237" s="11"/>
      <c r="P237" s="6">
        <f>$B237</f>
        <v>149</v>
      </c>
      <c r="Q237" s="11"/>
      <c r="R237" s="6"/>
      <c r="S237" s="6"/>
      <c r="U237" s="6"/>
      <c r="V237" s="6"/>
      <c r="W237" s="6"/>
      <c r="X237" s="6"/>
      <c r="Y237" s="6"/>
      <c r="Z237" s="6"/>
      <c r="AA237" s="6"/>
      <c r="AC237" s="6"/>
      <c r="AD237" s="11"/>
      <c r="AE237" s="11"/>
      <c r="AF237" s="11"/>
      <c r="AG237" s="11"/>
      <c r="AH237" s="6"/>
      <c r="AI237" s="6"/>
      <c r="AJ237" s="6"/>
      <c r="AK237" s="11"/>
      <c r="AM237" s="6"/>
      <c r="AN237" s="6"/>
      <c r="AO237" s="6"/>
      <c r="AP237" s="6"/>
      <c r="AQ237" s="6"/>
      <c r="AR237" s="6"/>
      <c r="AS237" s="6"/>
      <c r="AT237" s="6"/>
      <c r="AU237" s="6"/>
    </row>
    <row r="238" spans="1:47" ht="15" customHeight="1" x14ac:dyDescent="0.3">
      <c r="A238" s="42"/>
      <c r="B238" s="42">
        <v>94</v>
      </c>
      <c r="C238" s="42"/>
      <c r="D238" s="42">
        <v>72</v>
      </c>
      <c r="F238" s="60"/>
      <c r="G238" s="41"/>
      <c r="H238" s="41"/>
      <c r="I238" s="42"/>
      <c r="J238" s="42"/>
      <c r="K238" s="42"/>
      <c r="L238" s="42"/>
      <c r="M238" s="6"/>
      <c r="N238" s="11"/>
      <c r="O238" s="11"/>
      <c r="P238" s="11"/>
      <c r="Q238" s="6"/>
      <c r="R238" s="11"/>
      <c r="S238" s="6"/>
      <c r="U238" s="6"/>
      <c r="V238" s="6"/>
      <c r="W238" s="6"/>
      <c r="X238" s="6"/>
      <c r="Y238" s="6"/>
      <c r="Z238" s="6"/>
      <c r="AA238" s="6"/>
      <c r="AC238" s="6"/>
      <c r="AD238" s="11"/>
      <c r="AE238" s="11"/>
      <c r="AF238" s="11"/>
      <c r="AG238" s="11">
        <f t="shared" ref="AG238:AK244" si="0">$B238</f>
        <v>94</v>
      </c>
      <c r="AH238" s="11">
        <f t="shared" si="0"/>
        <v>94</v>
      </c>
      <c r="AI238" s="6"/>
      <c r="AJ238" s="11">
        <f t="shared" si="0"/>
        <v>94</v>
      </c>
      <c r="AK238" s="11">
        <f t="shared" si="0"/>
        <v>94</v>
      </c>
      <c r="AM238" s="6"/>
      <c r="AN238" s="6"/>
      <c r="AO238" s="6"/>
      <c r="AP238" s="6"/>
      <c r="AQ238" s="6">
        <f t="shared" ref="AQ238:AR241" si="1">$D238</f>
        <v>72</v>
      </c>
      <c r="AR238" s="6">
        <f t="shared" si="1"/>
        <v>72</v>
      </c>
      <c r="AS238" s="6"/>
      <c r="AT238" s="6"/>
      <c r="AU238" s="6">
        <f>$D238</f>
        <v>72</v>
      </c>
    </row>
    <row r="239" spans="1:47" ht="15" customHeight="1" x14ac:dyDescent="0.3">
      <c r="A239" s="42"/>
      <c r="B239" s="42">
        <v>94</v>
      </c>
      <c r="C239" s="42"/>
      <c r="D239" s="42">
        <v>72</v>
      </c>
      <c r="F239" s="60"/>
      <c r="G239" s="41"/>
      <c r="H239" s="41"/>
      <c r="I239" s="42"/>
      <c r="J239" s="42"/>
      <c r="K239" s="42"/>
      <c r="L239" s="42"/>
      <c r="M239" s="6"/>
      <c r="N239" s="11"/>
      <c r="O239" s="11"/>
      <c r="P239" s="11"/>
      <c r="Q239" s="6"/>
      <c r="R239" s="11"/>
      <c r="S239" s="6"/>
      <c r="U239" s="6"/>
      <c r="V239" s="6"/>
      <c r="W239" s="6"/>
      <c r="X239" s="6"/>
      <c r="Y239" s="6"/>
      <c r="Z239" s="6"/>
      <c r="AA239" s="6"/>
      <c r="AC239" s="6"/>
      <c r="AD239" s="11"/>
      <c r="AE239" s="11"/>
      <c r="AF239" s="11"/>
      <c r="AG239" s="11">
        <f t="shared" si="0"/>
        <v>94</v>
      </c>
      <c r="AH239" s="11">
        <f t="shared" si="0"/>
        <v>94</v>
      </c>
      <c r="AI239" s="6"/>
      <c r="AJ239" s="11">
        <f t="shared" si="0"/>
        <v>94</v>
      </c>
      <c r="AK239" s="11">
        <f t="shared" si="0"/>
        <v>94</v>
      </c>
      <c r="AM239" s="6"/>
      <c r="AN239" s="6"/>
      <c r="AO239" s="6"/>
      <c r="AP239" s="6"/>
      <c r="AQ239" s="6">
        <f t="shared" si="1"/>
        <v>72</v>
      </c>
      <c r="AR239" s="6">
        <f t="shared" si="1"/>
        <v>72</v>
      </c>
      <c r="AS239" s="6"/>
      <c r="AT239" s="6"/>
      <c r="AU239" s="6"/>
    </row>
    <row r="240" spans="1:47" ht="15" customHeight="1" x14ac:dyDescent="0.3">
      <c r="A240" s="42"/>
      <c r="B240" s="42">
        <v>94</v>
      </c>
      <c r="C240" s="42"/>
      <c r="D240" s="42">
        <v>72</v>
      </c>
      <c r="F240" s="60"/>
      <c r="G240" s="41"/>
      <c r="H240" s="41"/>
      <c r="I240" s="42"/>
      <c r="J240" s="42"/>
      <c r="K240" s="42"/>
      <c r="L240" s="42"/>
      <c r="M240" s="6"/>
      <c r="N240" s="11"/>
      <c r="O240" s="11"/>
      <c r="P240" s="11"/>
      <c r="Q240" s="6"/>
      <c r="R240" s="11"/>
      <c r="S240" s="6"/>
      <c r="U240" s="6"/>
      <c r="V240" s="6"/>
      <c r="W240" s="6"/>
      <c r="X240" s="6"/>
      <c r="Y240" s="6"/>
      <c r="Z240" s="6"/>
      <c r="AA240" s="6"/>
      <c r="AC240" s="6"/>
      <c r="AD240" s="11"/>
      <c r="AE240" s="11"/>
      <c r="AF240" s="11"/>
      <c r="AG240" s="11">
        <f t="shared" si="0"/>
        <v>94</v>
      </c>
      <c r="AH240" s="11">
        <f t="shared" si="0"/>
        <v>94</v>
      </c>
      <c r="AI240" s="6"/>
      <c r="AJ240" s="6"/>
      <c r="AK240" s="11">
        <f t="shared" si="0"/>
        <v>94</v>
      </c>
      <c r="AM240" s="6"/>
      <c r="AN240" s="6"/>
      <c r="AO240" s="6"/>
      <c r="AP240" s="6"/>
      <c r="AQ240" s="6"/>
      <c r="AR240" s="6">
        <f t="shared" si="1"/>
        <v>72</v>
      </c>
      <c r="AS240" s="6"/>
      <c r="AT240" s="6"/>
      <c r="AU240" s="6"/>
    </row>
    <row r="241" spans="1:47" ht="15" customHeight="1" x14ac:dyDescent="0.3">
      <c r="A241" s="42"/>
      <c r="B241" s="42">
        <v>94</v>
      </c>
      <c r="C241" s="42"/>
      <c r="D241" s="42">
        <v>72</v>
      </c>
      <c r="F241" s="60"/>
      <c r="G241" s="41"/>
      <c r="H241" s="41"/>
      <c r="I241" s="42"/>
      <c r="J241" s="42"/>
      <c r="K241" s="42"/>
      <c r="L241" s="42"/>
      <c r="M241" s="6"/>
      <c r="N241" s="11"/>
      <c r="O241" s="11"/>
      <c r="P241" s="11"/>
      <c r="Q241" s="6"/>
      <c r="R241" s="11"/>
      <c r="S241" s="6"/>
      <c r="U241" s="6"/>
      <c r="V241" s="6"/>
      <c r="W241" s="6"/>
      <c r="X241" s="6"/>
      <c r="Y241" s="6"/>
      <c r="Z241" s="6"/>
      <c r="AA241" s="6"/>
      <c r="AC241" s="6"/>
      <c r="AD241" s="11"/>
      <c r="AE241" s="11"/>
      <c r="AF241" s="11"/>
      <c r="AG241" s="11">
        <f t="shared" si="0"/>
        <v>94</v>
      </c>
      <c r="AH241" s="11">
        <f t="shared" si="0"/>
        <v>94</v>
      </c>
      <c r="AI241" s="6"/>
      <c r="AJ241" s="6"/>
      <c r="AK241" s="11">
        <f t="shared" si="0"/>
        <v>94</v>
      </c>
      <c r="AM241" s="6"/>
      <c r="AN241" s="6"/>
      <c r="AO241" s="6"/>
      <c r="AP241" s="6"/>
      <c r="AQ241" s="6"/>
      <c r="AR241" s="6">
        <f t="shared" si="1"/>
        <v>72</v>
      </c>
      <c r="AS241" s="6"/>
      <c r="AT241" s="6"/>
      <c r="AU241" s="6"/>
    </row>
    <row r="242" spans="1:47" ht="15" customHeight="1" x14ac:dyDescent="0.3">
      <c r="A242" s="42"/>
      <c r="B242" s="42">
        <v>94</v>
      </c>
      <c r="C242" s="42"/>
      <c r="D242" s="42"/>
      <c r="F242" s="60"/>
      <c r="G242" s="41"/>
      <c r="H242" s="41"/>
      <c r="I242" s="42"/>
      <c r="J242" s="42"/>
      <c r="K242" s="42"/>
      <c r="L242" s="42"/>
      <c r="M242" s="6"/>
      <c r="N242" s="11"/>
      <c r="O242" s="11"/>
      <c r="P242" s="11"/>
      <c r="Q242" s="6"/>
      <c r="R242" s="11"/>
      <c r="S242" s="6"/>
      <c r="U242" s="6"/>
      <c r="V242" s="6"/>
      <c r="W242" s="6"/>
      <c r="X242" s="6"/>
      <c r="Y242" s="6"/>
      <c r="Z242" s="6"/>
      <c r="AA242" s="6"/>
      <c r="AC242" s="6"/>
      <c r="AD242" s="11"/>
      <c r="AE242" s="11"/>
      <c r="AF242" s="11"/>
      <c r="AG242" s="11">
        <f t="shared" si="0"/>
        <v>94</v>
      </c>
      <c r="AH242" s="11">
        <f t="shared" si="0"/>
        <v>94</v>
      </c>
      <c r="AI242" s="6"/>
      <c r="AJ242" s="6"/>
      <c r="AK242" s="11"/>
      <c r="AM242" s="6"/>
      <c r="AN242" s="6"/>
      <c r="AO242" s="6"/>
      <c r="AP242" s="6"/>
      <c r="AQ242" s="6"/>
      <c r="AR242" s="6"/>
      <c r="AS242" s="6"/>
      <c r="AT242" s="6"/>
      <c r="AU242" s="6"/>
    </row>
    <row r="243" spans="1:47" ht="15" customHeight="1" x14ac:dyDescent="0.3">
      <c r="A243" s="42"/>
      <c r="B243" s="42">
        <v>94</v>
      </c>
      <c r="C243" s="42"/>
      <c r="D243" s="42"/>
      <c r="F243" s="60"/>
      <c r="G243" s="41"/>
      <c r="H243" s="41"/>
      <c r="I243" s="42"/>
      <c r="J243" s="42"/>
      <c r="K243" s="42"/>
      <c r="L243" s="42"/>
      <c r="M243" s="6"/>
      <c r="N243" s="11"/>
      <c r="O243" s="11"/>
      <c r="P243" s="11"/>
      <c r="Q243" s="6"/>
      <c r="R243" s="11"/>
      <c r="S243" s="6"/>
      <c r="U243" s="6"/>
      <c r="V243" s="6"/>
      <c r="W243" s="6"/>
      <c r="X243" s="6"/>
      <c r="Y243" s="6"/>
      <c r="Z243" s="6"/>
      <c r="AA243" s="6"/>
      <c r="AC243" s="6"/>
      <c r="AD243" s="11"/>
      <c r="AE243" s="11"/>
      <c r="AF243" s="11"/>
      <c r="AG243" s="11"/>
      <c r="AH243" s="11">
        <f t="shared" si="0"/>
        <v>94</v>
      </c>
      <c r="AI243" s="6"/>
      <c r="AJ243" s="6"/>
      <c r="AK243" s="11"/>
      <c r="AM243" s="6"/>
      <c r="AN243" s="6"/>
      <c r="AO243" s="6"/>
      <c r="AP243" s="6"/>
      <c r="AQ243" s="6"/>
      <c r="AR243" s="6"/>
      <c r="AS243" s="6"/>
      <c r="AT243" s="6"/>
      <c r="AU243" s="6"/>
    </row>
    <row r="244" spans="1:47" ht="15" customHeight="1" x14ac:dyDescent="0.3">
      <c r="A244" s="42"/>
      <c r="B244" s="42">
        <v>94</v>
      </c>
      <c r="C244" s="42"/>
      <c r="D244" s="42"/>
      <c r="F244" s="60"/>
      <c r="G244" s="41"/>
      <c r="H244" s="41"/>
      <c r="I244" s="42"/>
      <c r="J244" s="42"/>
      <c r="K244" s="42"/>
      <c r="L244" s="42"/>
      <c r="M244" s="6"/>
      <c r="N244" s="11"/>
      <c r="O244" s="11"/>
      <c r="P244" s="11"/>
      <c r="Q244" s="6"/>
      <c r="R244" s="11"/>
      <c r="S244" s="6"/>
      <c r="U244" s="6"/>
      <c r="V244" s="6"/>
      <c r="W244" s="6"/>
      <c r="X244" s="6"/>
      <c r="Y244" s="6"/>
      <c r="Z244" s="6"/>
      <c r="AA244" s="6"/>
      <c r="AC244" s="6"/>
      <c r="AD244" s="11"/>
      <c r="AE244" s="11"/>
      <c r="AF244" s="11"/>
      <c r="AG244" s="11"/>
      <c r="AH244" s="11">
        <f t="shared" si="0"/>
        <v>94</v>
      </c>
      <c r="AI244" s="6"/>
      <c r="AJ244" s="6"/>
      <c r="AK244" s="11"/>
      <c r="AM244" s="6"/>
      <c r="AN244" s="6"/>
      <c r="AO244" s="6"/>
      <c r="AP244" s="6"/>
      <c r="AQ244" s="6"/>
      <c r="AR244" s="6"/>
      <c r="AS244" s="6"/>
      <c r="AT244" s="6"/>
      <c r="AU244" s="6"/>
    </row>
    <row r="245" spans="1:47" ht="15" customHeight="1" x14ac:dyDescent="0.3">
      <c r="B245" s="42"/>
      <c r="F245" s="42"/>
      <c r="G245" s="41"/>
      <c r="H245" s="41"/>
      <c r="I245" s="42"/>
      <c r="J245" s="42"/>
      <c r="K245"/>
      <c r="L245" s="42"/>
    </row>
    <row r="246" spans="1:47" ht="15" customHeight="1" x14ac:dyDescent="0.25">
      <c r="B246" s="1"/>
      <c r="C246" s="1"/>
      <c r="H246" s="31" t="s">
        <v>26</v>
      </c>
    </row>
    <row r="247" spans="1:47" ht="15" customHeight="1" x14ac:dyDescent="0.25">
      <c r="B247" s="1"/>
      <c r="C247" s="1"/>
      <c r="G247" s="31"/>
    </row>
    <row r="248" spans="1:47" ht="15" customHeight="1" x14ac:dyDescent="0.25">
      <c r="A248" s="38" t="s">
        <v>20</v>
      </c>
      <c r="B248">
        <f>COUNTIF(J:J,A248)</f>
        <v>25</v>
      </c>
      <c r="C248" s="1"/>
      <c r="H248" s="26" t="s">
        <v>14</v>
      </c>
      <c r="M248" s="26">
        <f>SUM(SMALL(M$5:M$245,{9,10,11,12,13,14,15,16}))</f>
        <v>610</v>
      </c>
      <c r="N248" s="26">
        <f>SUM(SMALL(N$5:N$245,{9,10,11,12,13,14,15,16}))</f>
        <v>643</v>
      </c>
      <c r="P248" s="26">
        <f>SUM(SMALL(P$5:P$245,{9,10,11,12,13,14,15,16}))</f>
        <v>329</v>
      </c>
      <c r="Q248" s="26">
        <f>SUM(SMALL(Q$5:Q$245,{9,10,11,12,13,14,15,16}))</f>
        <v>958</v>
      </c>
      <c r="S248" s="26">
        <f>SUM(SMALL(S$5:S$245,{9,10,11,12,13,14,15,16}))</f>
        <v>478</v>
      </c>
      <c r="U248" s="26">
        <f>SUM(SMALL(U$5:U$245,{5,6,7,8}))</f>
        <v>223</v>
      </c>
      <c r="V248" s="26">
        <f>SUM(SMALL(V$5:V$245,{5,6,7,8}))</f>
        <v>178</v>
      </c>
      <c r="W248" s="26">
        <f>SUM(SMALL(W$5:W$245,{5,6,7,8}))</f>
        <v>234</v>
      </c>
      <c r="X248" s="26">
        <f>SUM(SMALL(X$5:X$245,{5,6,7,8}))</f>
        <v>98</v>
      </c>
      <c r="Y248" s="26">
        <f>SUM(SMALL(Y$5:Y$245,{5,6,7,8}))</f>
        <v>287</v>
      </c>
      <c r="Z248" s="26">
        <f>SUM(SMALL(Z$5:Z$245,{5,6,7,8}))</f>
        <v>216</v>
      </c>
      <c r="AA248" s="26">
        <f>SUM(SMALL(AA$5:AA$245,{5,6,7,8}))</f>
        <v>79</v>
      </c>
      <c r="AC248" s="26">
        <f>SUM(SMALL(AC$5:AC$245,{9,10,11,12,13,14,15,16}))</f>
        <v>528</v>
      </c>
      <c r="AE248" s="26">
        <f>SUM(SMALL(AE$5:AE$245,{9,10,11,12,13,14,15,16}))</f>
        <v>475</v>
      </c>
      <c r="AM248" s="26">
        <f>SUM(SMALL(AM$5:AM$245,{5,6,7,8}))</f>
        <v>149</v>
      </c>
      <c r="AO248" s="26">
        <f>SUM(SMALL(AO$5:AO$245,{5,6,7,8}))</f>
        <v>134</v>
      </c>
      <c r="AP248" s="26">
        <f>SUM(SMALL(AP$5:AP$245,{5,6,7,8}))</f>
        <v>61</v>
      </c>
      <c r="AS248" s="26">
        <f>SUM(SMALL(AS$5:AS$245,{5,6,7,8}))</f>
        <v>208</v>
      </c>
    </row>
    <row r="249" spans="1:47" ht="15" customHeight="1" x14ac:dyDescent="0.25">
      <c r="A249" s="38" t="s">
        <v>71</v>
      </c>
      <c r="B249">
        <f>COUNTIF(J:J,A249)</f>
        <v>28</v>
      </c>
      <c r="M249" s="26">
        <f>COUNT(SMALL(M$5:M$245,{9,10,11,12,13,14,15,16}))</f>
        <v>8</v>
      </c>
      <c r="N249" s="26">
        <f>COUNT(SMALL(N$5:N$245,{9,10,11,12,13,14,15,16}))</f>
        <v>8</v>
      </c>
      <c r="P249" s="26">
        <f>COUNT(SMALL(P$5:P$245,{9,10,11,12,13,14,15,16}))</f>
        <v>8</v>
      </c>
      <c r="Q249" s="26">
        <f>COUNT(SMALL(Q$5:Q$245,{9,10,11,12,13,14,15,16}))</f>
        <v>8</v>
      </c>
      <c r="S249" s="26">
        <f>COUNT(SMALL(S$5:S$245,{9,10,11,12,13,14,15,16}))</f>
        <v>8</v>
      </c>
      <c r="U249" s="26">
        <f>COUNT(SMALL(U$5:U$245,{5,6,7,8}))</f>
        <v>4</v>
      </c>
      <c r="V249" s="26">
        <f>COUNT(SMALL(V$5:V$245,{5,6,7,8}))</f>
        <v>4</v>
      </c>
      <c r="W249" s="26">
        <f>COUNT(SMALL(W$5:W$245,{5,6,7,8}))</f>
        <v>4</v>
      </c>
      <c r="X249" s="26">
        <f>COUNT(SMALL(X$5:X$245,{5,6,7,8}))</f>
        <v>4</v>
      </c>
      <c r="Y249" s="26">
        <f>COUNT(SMALL(Y$5:Y$245,{5,6,7,8}))</f>
        <v>4</v>
      </c>
      <c r="Z249" s="26">
        <f>COUNT(SMALL(Z$5:Z$245,{5,6,7,8}))</f>
        <v>4</v>
      </c>
      <c r="AA249" s="26">
        <f>COUNT(SMALL(AA$5:AA$245,{5,6,7,8}))</f>
        <v>4</v>
      </c>
      <c r="AC249" s="26">
        <f>COUNT(SMALL(AC$5:AC$245,{9,10,11,12,13,14,15,16}))</f>
        <v>8</v>
      </c>
      <c r="AE249" s="26">
        <f>COUNT(SMALL(AE$5:AE$245,{9,10,11,12,13,14,15,16}))</f>
        <v>8</v>
      </c>
      <c r="AM249" s="26">
        <f>COUNT(SMALL(AM$5:AM$245,{5,6,7,8}))</f>
        <v>4</v>
      </c>
      <c r="AO249" s="26">
        <f>COUNT(SMALL(AO$5:AO$245,{5,6,7,8}))</f>
        <v>4</v>
      </c>
      <c r="AP249" s="26">
        <f>COUNT(SMALL(AP$5:AP$245,{5,6,7,8}))</f>
        <v>4</v>
      </c>
      <c r="AS249" s="26">
        <f>COUNT(SMALL(AS$5:AS$245,{5,6,7,8}))</f>
        <v>4</v>
      </c>
    </row>
    <row r="250" spans="1:47" ht="15" customHeight="1" x14ac:dyDescent="0.25">
      <c r="A250" s="38" t="s">
        <v>32</v>
      </c>
      <c r="B250">
        <f>COUNTIF(J:J,A250)</f>
        <v>15</v>
      </c>
      <c r="AC250" s="3"/>
    </row>
    <row r="251" spans="1:47" ht="15" customHeight="1" x14ac:dyDescent="0.25">
      <c r="A251" s="38" t="s">
        <v>31</v>
      </c>
      <c r="B251">
        <f>COUNTIF(J:J,A251)</f>
        <v>30</v>
      </c>
      <c r="H251" s="27" t="s">
        <v>15</v>
      </c>
      <c r="M251" s="27">
        <f>SUM(SMALL(M$5:M$245,{17,18,19,20,21,22,23,24}))</f>
        <v>973</v>
      </c>
      <c r="N251" s="27">
        <f>SUM(SMALL(N$5:N$245,{17,18,19,20,21,22,23,24}))</f>
        <v>1014</v>
      </c>
      <c r="P251" s="27">
        <f>SUM(SMALL(P$5:P$245,{17,18,19,20,21,22,23,24}))</f>
        <v>691</v>
      </c>
      <c r="U251" s="27">
        <f>SUM(SMALL(U$5:U$245,{9,10,11,12}))</f>
        <v>309</v>
      </c>
      <c r="V251" s="27">
        <f>SUM(SMALL(V$5:V$245,{9,10,11,12}))</f>
        <v>232</v>
      </c>
      <c r="X251" s="27">
        <f>SUM(SMALL(X$5:X$245,{9,10,11,12}))</f>
        <v>180</v>
      </c>
      <c r="Y251" s="27">
        <f>SUM(SMALL(Y$5:Y$245,{9,10,11,12}))</f>
        <v>385</v>
      </c>
      <c r="AA251" s="27">
        <f>SUM(SMALL(AA$5:AA$245,{9,10,11,12}))</f>
        <v>129</v>
      </c>
      <c r="AC251" s="3"/>
      <c r="AM251" s="27">
        <f>SUM(SMALL(AM$5:AM$245,{9,10,11,12}))</f>
        <v>208</v>
      </c>
      <c r="AO251" s="27">
        <f>SUM(SMALL(AO$5:AO$245,{9,10,11,12}))</f>
        <v>170</v>
      </c>
      <c r="AP251" s="27">
        <f>SUM(SMALL(AP$5:AP$245,{9,10,11,12}))</f>
        <v>186</v>
      </c>
    </row>
    <row r="252" spans="1:47" ht="15" customHeight="1" x14ac:dyDescent="0.25">
      <c r="A252" s="38" t="s">
        <v>27</v>
      </c>
      <c r="B252">
        <f>COUNTIF(J:J,A252)</f>
        <v>18</v>
      </c>
      <c r="M252" s="27">
        <f>COUNT(SMALL(M$5:M$245,{17,18,19,20,21,22,23,24}))</f>
        <v>8</v>
      </c>
      <c r="N252" s="27">
        <f>COUNT(SMALL(N$5:N$245,{17,18,19,20,21,22,23,24}))</f>
        <v>8</v>
      </c>
      <c r="P252" s="27">
        <f>COUNT(SMALL(P$5:P$245,{17,18,19,20,21,22,23,24}))</f>
        <v>8</v>
      </c>
      <c r="U252" s="27">
        <f>COUNT(SMALL(U$5:U$245,{9,10,11,12}))</f>
        <v>4</v>
      </c>
      <c r="V252" s="27">
        <f>COUNT(SMALL(V$5:V$245,{9,10,11,12}))</f>
        <v>4</v>
      </c>
      <c r="X252" s="27">
        <f>COUNT(SMALL(X$5:X$245,{9,10,11,12}))</f>
        <v>4</v>
      </c>
      <c r="Y252" s="27">
        <f>COUNT(SMALL(Y$5:Y$245,{9,10,11,12}))</f>
        <v>4</v>
      </c>
      <c r="AA252" s="27">
        <f>COUNT(SMALL(AA$5:AA$245,{9,10,11,12}))</f>
        <v>4</v>
      </c>
      <c r="AC252" s="3"/>
      <c r="AM252" s="27">
        <f>COUNT(SMALL(AM$5:AM$245,{9,10,11,12}))</f>
        <v>4</v>
      </c>
      <c r="AO252" s="27">
        <f>COUNT(SMALL(AO$5:AO$245,{9,10,11,12}))</f>
        <v>4</v>
      </c>
      <c r="AP252" s="27">
        <f>COUNT(SMALL(AP$5:AP$245,{9,10,11,12}))</f>
        <v>4</v>
      </c>
    </row>
    <row r="253" spans="1:47" ht="15" customHeight="1" x14ac:dyDescent="0.25">
      <c r="A253" s="38" t="s">
        <v>72</v>
      </c>
      <c r="B253">
        <f>COUNTIF(J:J,A253)</f>
        <v>11</v>
      </c>
      <c r="AC253" s="3"/>
    </row>
    <row r="254" spans="1:47" ht="15" customHeight="1" x14ac:dyDescent="0.25">
      <c r="A254" s="38" t="s">
        <v>35</v>
      </c>
      <c r="B254">
        <f>COUNTIF(J:J,A254)</f>
        <v>22</v>
      </c>
      <c r="H254" s="25" t="s">
        <v>16</v>
      </c>
      <c r="V254" s="25">
        <f>SUM(SMALL(V$5:V$245,{13,14,15,16}))</f>
        <v>348</v>
      </c>
      <c r="X254" s="25">
        <f>SUM(SMALL(X$5:X$245,{13,14,15,16}))</f>
        <v>270</v>
      </c>
      <c r="AA254" s="25">
        <f>SUM(SMALL(AA$5:AA$245,{13,14,15,16}))</f>
        <v>255</v>
      </c>
    </row>
    <row r="255" spans="1:47" ht="15" customHeight="1" x14ac:dyDescent="0.3">
      <c r="A255" s="38"/>
      <c r="B255" s="2">
        <f>SUM(B248:B254)</f>
        <v>149</v>
      </c>
      <c r="D255" s="42">
        <f>B255+10</f>
        <v>159</v>
      </c>
      <c r="V255" s="25">
        <f>COUNT(SMALL(V$5:V$245,{13,14,15,16}))</f>
        <v>4</v>
      </c>
      <c r="X255" s="25">
        <f>COUNT(SMALL(X$5:X$245,{13,14,15,16}))</f>
        <v>4</v>
      </c>
      <c r="AA255" s="25">
        <f>COUNT(SMALL(AA$5:AA$245,{13,14,15,16}))</f>
        <v>4</v>
      </c>
    </row>
    <row r="256" spans="1:47" ht="15" customHeight="1" x14ac:dyDescent="0.25">
      <c r="A256" s="38" t="s">
        <v>30</v>
      </c>
      <c r="B256">
        <f>COUNTIF(J:J,A256)</f>
        <v>17</v>
      </c>
    </row>
    <row r="257" spans="1:47" ht="15" customHeight="1" x14ac:dyDescent="0.25">
      <c r="A257" s="38" t="s">
        <v>18</v>
      </c>
      <c r="B257">
        <f>COUNTIF(J:J,A257)</f>
        <v>9</v>
      </c>
      <c r="H257" s="38" t="s">
        <v>17</v>
      </c>
      <c r="V257" s="1">
        <f>SUM(SMALL(V$5:V$245,{17,18,19,20}))</f>
        <v>394</v>
      </c>
    </row>
    <row r="258" spans="1:47" ht="15" customHeight="1" x14ac:dyDescent="0.25">
      <c r="A258" s="38" t="s">
        <v>36</v>
      </c>
      <c r="B258">
        <f>COUNTIF(J:J,A258)</f>
        <v>16</v>
      </c>
      <c r="V258" s="1">
        <f>COUNT(SMALL(V$5:V$245,{17,18,19,20}))</f>
        <v>4</v>
      </c>
    </row>
    <row r="259" spans="1:47" ht="15" customHeight="1" x14ac:dyDescent="0.25">
      <c r="A259" s="38" t="s">
        <v>21</v>
      </c>
      <c r="B259">
        <f>COUNTIF(J:J,A259)</f>
        <v>14</v>
      </c>
    </row>
    <row r="260" spans="1:47" ht="15" customHeight="1" x14ac:dyDescent="0.25">
      <c r="A260" s="38" t="s">
        <v>24</v>
      </c>
      <c r="B260">
        <f>COUNTIF(J:J,A260)</f>
        <v>3</v>
      </c>
      <c r="M260" s="40">
        <f>INT(COUNTA(M5:M245)/8)</f>
        <v>3</v>
      </c>
      <c r="N260" s="40">
        <f>INT(COUNTA(N5:N245)/8)</f>
        <v>3</v>
      </c>
      <c r="O260" s="40">
        <f>INT(COUNTA(O5:O245)/8)</f>
        <v>1</v>
      </c>
      <c r="P260" s="40">
        <f>INT(COUNTA(P5:P245)/8)</f>
        <v>3</v>
      </c>
      <c r="Q260" s="40">
        <f>INT(COUNTA(Q5:Q245)/8)</f>
        <v>2</v>
      </c>
      <c r="R260" s="40">
        <f>INT(COUNTA(R5:R245)/8)</f>
        <v>1</v>
      </c>
      <c r="S260" s="40">
        <f>INT(COUNTA(S5:S245)/8)</f>
        <v>2</v>
      </c>
      <c r="T260" s="39"/>
      <c r="U260" s="40">
        <f>INT(COUNTA(U5:U245)/4)</f>
        <v>3</v>
      </c>
      <c r="V260" s="40">
        <f>INT(COUNTA(V5:V245)/4)</f>
        <v>5</v>
      </c>
      <c r="W260" s="40">
        <f>INT(COUNTA(W5:W245)/4)</f>
        <v>2</v>
      </c>
      <c r="X260" s="40">
        <f>INT(COUNTA(X5:X245)/4)</f>
        <v>4</v>
      </c>
      <c r="Y260" s="40">
        <f>INT(COUNTA(Y5:Y245)/4)</f>
        <v>3</v>
      </c>
      <c r="Z260" s="40">
        <f>INT(COUNTA(Z5:Z245)/4)</f>
        <v>2</v>
      </c>
      <c r="AA260" s="40">
        <f>INT(COUNTA(AA5:AA245)/4)</f>
        <v>4</v>
      </c>
      <c r="AB260" s="40"/>
      <c r="AC260" s="40">
        <f>INT(COUNTA(AC5:AC245)/8)</f>
        <v>2</v>
      </c>
      <c r="AD260" s="40">
        <f>INT(COUNTA(AD5:AD245)/8)</f>
        <v>1</v>
      </c>
      <c r="AE260" s="40">
        <f>INT(COUNTA(AE5:AE245)/8)</f>
        <v>2</v>
      </c>
      <c r="AF260" s="40">
        <f>INT(COUNTA(AF5:AF245)/8)</f>
        <v>1</v>
      </c>
      <c r="AG260" s="40">
        <f>INT(COUNTA(AG5:AG245)/8)</f>
        <v>1</v>
      </c>
      <c r="AH260" s="40">
        <f>INT(COUNTA(AH5:AH245)/8)</f>
        <v>1</v>
      </c>
      <c r="AI260" s="40">
        <f>INT(COUNTA(AI5:AI245)/8)</f>
        <v>1</v>
      </c>
      <c r="AJ260" s="40">
        <f>INT(COUNTA(AJ5:AJ245)/8)</f>
        <v>1</v>
      </c>
      <c r="AK260" s="40">
        <f>INT(COUNTA(AK5:AK245)/8)</f>
        <v>1</v>
      </c>
      <c r="AL260" s="40"/>
      <c r="AM260" s="40">
        <f>INT(COUNTA(AM5:AM245)/4)</f>
        <v>3</v>
      </c>
      <c r="AN260" s="40">
        <f>INT(COUNTA(AN5:AN245)/4)</f>
        <v>1</v>
      </c>
      <c r="AO260" s="40">
        <f>INT(COUNTA(AO5:AO245)/4)</f>
        <v>3</v>
      </c>
      <c r="AP260" s="40">
        <f>INT(COUNTA(AP5:AP245)/4)</f>
        <v>3</v>
      </c>
      <c r="AQ260" s="40">
        <f>INT(COUNTA(AQ5:AQ245)/4)</f>
        <v>1</v>
      </c>
      <c r="AR260" s="40">
        <f>INT(COUNTA(AR5:AR245)/4)</f>
        <v>1</v>
      </c>
      <c r="AS260" s="40">
        <f>INT(COUNTA(AS5:AS245)/4)</f>
        <v>2</v>
      </c>
      <c r="AT260" s="40">
        <f>INT(COUNTA(AT5:AT245)/4)</f>
        <v>1</v>
      </c>
      <c r="AU260" s="40">
        <f>INT(COUNTA(AU5:AU245)/4)</f>
        <v>1</v>
      </c>
    </row>
    <row r="261" spans="1:47" ht="15" customHeight="1" x14ac:dyDescent="0.25">
      <c r="A261" s="38" t="s">
        <v>19</v>
      </c>
      <c r="B261">
        <f>COUNTIF(J:J,A261)</f>
        <v>1</v>
      </c>
    </row>
    <row r="262" spans="1:47" ht="15" customHeight="1" x14ac:dyDescent="0.25">
      <c r="A262" s="38" t="s">
        <v>23</v>
      </c>
      <c r="B262">
        <f>COUNTIF(J:J,A262)</f>
        <v>14</v>
      </c>
    </row>
    <row r="263" spans="1:47" ht="15" customHeight="1" x14ac:dyDescent="0.25">
      <c r="A263" s="38" t="s">
        <v>25</v>
      </c>
      <c r="B263">
        <f>COUNTIF(J:J,A263)</f>
        <v>6</v>
      </c>
    </row>
    <row r="264" spans="1:47" ht="15" customHeight="1" x14ac:dyDescent="0.25">
      <c r="A264" s="38" t="s">
        <v>22</v>
      </c>
      <c r="B264">
        <f>COUNTIF(J:J,A264)</f>
        <v>4</v>
      </c>
    </row>
    <row r="265" spans="1:47" ht="15" customHeight="1" x14ac:dyDescent="0.3">
      <c r="B265" s="2">
        <f>SUM(B256:B264)</f>
        <v>84</v>
      </c>
      <c r="D265" s="42">
        <f>B265+10</f>
        <v>94</v>
      </c>
      <c r="E265">
        <v>72</v>
      </c>
    </row>
  </sheetData>
  <sortState xmlns:xlrd2="http://schemas.microsoft.com/office/spreadsheetml/2017/richdata2" ref="A5:AV237">
    <sortCondition ref="A5:A237"/>
  </sortState>
  <phoneticPr fontId="0" type="noConversion"/>
  <conditionalFormatting sqref="E245">
    <cfRule type="duplicateValues" dxfId="2" priority="35"/>
  </conditionalFormatting>
  <conditionalFormatting sqref="E5:E204">
    <cfRule type="duplicateValues" dxfId="0" priority="1"/>
  </conditionalFormatting>
  <pageMargins left="0.75" right="0.75" top="1.1399999999999999" bottom="1.3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U408"/>
  <sheetViews>
    <sheetView zoomScale="80" zoomScaleNormal="80" workbookViewId="0">
      <pane xSplit="12" ySplit="4" topLeftCell="M5" activePane="bottomRight" state="frozen"/>
      <selection activeCell="A5" sqref="A5:L213"/>
      <selection pane="topRight" activeCell="A5" sqref="A5:L213"/>
      <selection pane="bottomLeft" activeCell="A5" sqref="A5:L213"/>
      <selection pane="bottomRight" activeCell="M5" sqref="M5"/>
    </sheetView>
  </sheetViews>
  <sheetFormatPr defaultRowHeight="15" customHeight="1" x14ac:dyDescent="0.25"/>
  <cols>
    <col min="1" max="1" width="5.6640625" bestFit="1" customWidth="1"/>
    <col min="2" max="2" width="4.5546875" bestFit="1" customWidth="1"/>
    <col min="3" max="3" width="4.44140625" bestFit="1" customWidth="1"/>
    <col min="4" max="4" width="4.88671875" customWidth="1"/>
    <col min="5" max="5" width="5.5546875" bestFit="1" customWidth="1"/>
    <col min="6" max="6" width="7.5546875" bestFit="1" customWidth="1"/>
    <col min="7" max="7" width="11.44140625" bestFit="1" customWidth="1"/>
    <col min="8" max="8" width="16.109375" bestFit="1" customWidth="1"/>
    <col min="9" max="9" width="4.88671875" style="1" customWidth="1"/>
    <col min="10" max="10" width="5.33203125" style="1" customWidth="1"/>
    <col min="11" max="11" width="3.109375" style="1" customWidth="1"/>
    <col min="12" max="12" width="5.44140625" style="1" bestFit="1" customWidth="1"/>
    <col min="13" max="13" width="5.5546875" style="1" customWidth="1"/>
    <col min="14" max="14" width="5.5546875" style="1" bestFit="1" customWidth="1"/>
    <col min="15" max="15" width="5.5546875" style="1" customWidth="1"/>
    <col min="16" max="16" width="5.5546875" style="1" bestFit="1" customWidth="1"/>
    <col min="17" max="17" width="5.5546875" style="1" customWidth="1"/>
    <col min="18" max="18" width="6.109375" style="1" bestFit="1" customWidth="1"/>
    <col min="19" max="19" width="5.5546875" style="1" bestFit="1" customWidth="1"/>
    <col min="20" max="20" width="1.6640625" style="1" customWidth="1"/>
    <col min="21" max="21" width="5" style="1" customWidth="1"/>
    <col min="22" max="22" width="4.88671875" style="1" bestFit="1" customWidth="1"/>
    <col min="23" max="23" width="4.88671875" style="1" customWidth="1"/>
    <col min="24" max="24" width="5.33203125" style="1" bestFit="1" customWidth="1"/>
    <col min="25" max="25" width="4.88671875" style="1" customWidth="1"/>
    <col min="26" max="26" width="6.109375" style="1" bestFit="1" customWidth="1"/>
    <col min="27" max="27" width="4.88671875" style="1" bestFit="1" customWidth="1"/>
    <col min="28" max="28" width="1.6640625" style="1" customWidth="1"/>
    <col min="29" max="29" width="7" style="1" bestFit="1" customWidth="1"/>
    <col min="30" max="34" width="5.5546875" style="1" customWidth="1"/>
    <col min="35" max="35" width="5.5546875" style="1" bestFit="1" customWidth="1"/>
    <col min="36" max="37" width="5.5546875" style="1" customWidth="1"/>
    <col min="38" max="38" width="1.6640625" style="1" customWidth="1"/>
    <col min="39" max="39" width="4.88671875" style="1" bestFit="1" customWidth="1"/>
    <col min="40" max="40" width="6.5546875" style="1" bestFit="1" customWidth="1"/>
    <col min="41" max="42" width="5" style="1" customWidth="1"/>
    <col min="43" max="43" width="4.5546875" style="1" customWidth="1"/>
    <col min="44" max="44" width="4.88671875" style="1" customWidth="1"/>
    <col min="45" max="45" width="4.88671875" style="1" bestFit="1" customWidth="1"/>
    <col min="46" max="47" width="4.88671875" style="1" customWidth="1"/>
    <col min="48" max="48" width="1.33203125" customWidth="1"/>
  </cols>
  <sheetData>
    <row r="1" spans="1:47" ht="49.95" customHeight="1" x14ac:dyDescent="0.25">
      <c r="A1" s="52" t="s">
        <v>73</v>
      </c>
      <c r="B1" s="53"/>
      <c r="C1" s="53"/>
      <c r="D1" s="53"/>
      <c r="E1" s="53"/>
      <c r="F1" s="53"/>
      <c r="G1" s="53"/>
      <c r="H1" s="53"/>
      <c r="I1" s="53"/>
      <c r="J1" s="53"/>
      <c r="K1" s="4"/>
      <c r="L1" s="4"/>
      <c r="M1"/>
      <c r="N1"/>
      <c r="O1" s="2"/>
      <c r="P1" s="2" t="s">
        <v>37</v>
      </c>
      <c r="Q1"/>
      <c r="S1" s="2"/>
      <c r="T1"/>
      <c r="U1"/>
      <c r="W1"/>
      <c r="X1" s="2" t="s">
        <v>38</v>
      </c>
      <c r="Y1"/>
      <c r="Z1"/>
      <c r="AA1"/>
      <c r="AB1"/>
      <c r="AC1" s="4"/>
      <c r="AD1"/>
      <c r="AE1"/>
      <c r="AF1"/>
      <c r="AG1" s="2" t="s">
        <v>37</v>
      </c>
      <c r="AH1"/>
      <c r="AJ1" s="2"/>
      <c r="AK1"/>
      <c r="AL1"/>
      <c r="AM1"/>
      <c r="AN1"/>
      <c r="AO1"/>
      <c r="AP1"/>
      <c r="AQ1" s="2" t="s">
        <v>38</v>
      </c>
      <c r="AR1"/>
      <c r="AS1"/>
      <c r="AT1"/>
      <c r="AU1"/>
    </row>
    <row r="2" spans="1:47" ht="15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3" t="s">
        <v>20</v>
      </c>
      <c r="N2" s="3" t="s">
        <v>71</v>
      </c>
      <c r="O2" s="3" t="s">
        <v>32</v>
      </c>
      <c r="P2" s="3" t="s">
        <v>31</v>
      </c>
      <c r="Q2" s="3" t="s">
        <v>27</v>
      </c>
      <c r="R2" s="3" t="s">
        <v>72</v>
      </c>
      <c r="S2" s="3" t="s">
        <v>35</v>
      </c>
      <c r="T2" s="3"/>
      <c r="U2" s="3" t="s">
        <v>20</v>
      </c>
      <c r="V2" s="3" t="s">
        <v>71</v>
      </c>
      <c r="W2" s="3" t="s">
        <v>32</v>
      </c>
      <c r="X2" s="3" t="s">
        <v>31</v>
      </c>
      <c r="Y2" s="3" t="s">
        <v>27</v>
      </c>
      <c r="Z2" s="3" t="s">
        <v>72</v>
      </c>
      <c r="AA2" s="3" t="s">
        <v>35</v>
      </c>
      <c r="AB2" s="3"/>
      <c r="AC2" s="3" t="s">
        <v>30</v>
      </c>
      <c r="AD2" s="3" t="s">
        <v>18</v>
      </c>
      <c r="AE2" s="3" t="s">
        <v>36</v>
      </c>
      <c r="AF2" s="3" t="s">
        <v>21</v>
      </c>
      <c r="AG2" s="3" t="s">
        <v>24</v>
      </c>
      <c r="AH2" s="3" t="s">
        <v>19</v>
      </c>
      <c r="AI2" s="3" t="s">
        <v>23</v>
      </c>
      <c r="AJ2" s="3" t="s">
        <v>25</v>
      </c>
      <c r="AK2" s="3" t="s">
        <v>22</v>
      </c>
      <c r="AL2" s="3"/>
      <c r="AM2" s="3" t="s">
        <v>30</v>
      </c>
      <c r="AN2" s="3" t="s">
        <v>18</v>
      </c>
      <c r="AO2" s="3" t="s">
        <v>36</v>
      </c>
      <c r="AP2" s="3" t="s">
        <v>21</v>
      </c>
      <c r="AQ2" s="3" t="s">
        <v>24</v>
      </c>
      <c r="AR2" s="3" t="s">
        <v>19</v>
      </c>
      <c r="AS2" s="3" t="s">
        <v>23</v>
      </c>
      <c r="AT2" s="3" t="s">
        <v>25</v>
      </c>
      <c r="AU2" s="3" t="s">
        <v>22</v>
      </c>
    </row>
    <row r="3" spans="1:47" ht="15" customHeight="1" x14ac:dyDescent="0.25">
      <c r="A3" s="4" t="str">
        <f>Team!A2</f>
        <v>RACE 4 - Royston 10k - Wednesday 25th June 2025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>
        <f>SUM(SMALL(M$5:M$387,{1,2,3,4,5,6,7,8,9,10,11,12}))</f>
        <v>546</v>
      </c>
      <c r="N3" s="5">
        <f>SUM(SMALL(N$5:N$387,{1,2,3,4,5,6,7,8,9,10,11,12}))</f>
        <v>456</v>
      </c>
      <c r="O3" s="5">
        <f>SUM(SMALL(O$5:O$387,{1,2,3,4,5,6,7,8,9,10,11,12}))</f>
        <v>1125</v>
      </c>
      <c r="P3" s="5">
        <f>SUM(SMALL(P$5:P$387,{1,2,3,4,5,6,7,8,9,10,11,12}))</f>
        <v>370</v>
      </c>
      <c r="Q3" s="5">
        <f>SUM(SMALL(Q$5:Q$387,{1,2,3,4,5,6,7,8,9,10,11,12}))</f>
        <v>1096</v>
      </c>
      <c r="R3" s="5">
        <f>SUM(SMALL(R$5:R$387,{1,2,3,4,5,6,7,8,9,10,11,12}))</f>
        <v>1272</v>
      </c>
      <c r="S3" s="5">
        <f>SUM(SMALL(S$5:S$387,{1,2,3,4,5,6,7,8,9,10,11,12}))</f>
        <v>184</v>
      </c>
      <c r="T3" s="3"/>
      <c r="U3" s="5">
        <f>SUM(SMALL(U$5:U$387,{1,2,3,4,5,6}))</f>
        <v>134</v>
      </c>
      <c r="V3" s="5">
        <f>SUM(SMALL(V$5:V$387,{1,2,3,4,5,6}))</f>
        <v>122</v>
      </c>
      <c r="W3" s="5">
        <f>SUM(SMALL(W$5:W$387,{1,2,3,4,5,6}))</f>
        <v>298</v>
      </c>
      <c r="X3" s="5">
        <f>SUM(SMALL(X$5:X$387,{1,2,3,4,5,6}))</f>
        <v>96</v>
      </c>
      <c r="Y3" s="5">
        <f>SUM(SMALL(Y$5:Y$387,{1,2,3,4,5,6}))</f>
        <v>387</v>
      </c>
      <c r="Z3" s="5">
        <f>SUM(SMALL(Z$5:Z$387,{1,2,3,4,5,6}))</f>
        <v>210</v>
      </c>
      <c r="AA3" s="5">
        <f>SUM(SMALL(AA$5:AA$387,{1,2,3,4,5,6}))</f>
        <v>33</v>
      </c>
      <c r="AB3" s="3"/>
      <c r="AC3" s="5">
        <f>SUM(SMALL(AC$5:AC$387,{1,2,3,4,5,6,7,8,9,10,11,12}))</f>
        <v>245</v>
      </c>
      <c r="AD3" s="5">
        <f>SUM(SMALL(AD$5:AD$387,{1,2,3,4,5,6,7,8,9,10,11,12}))</f>
        <v>939</v>
      </c>
      <c r="AE3" s="5">
        <f>SUM(SMALL(AE$5:AE$387,{1,2,3,4,5,6,7,8,9,10,11,12}))</f>
        <v>361</v>
      </c>
      <c r="AF3" s="5">
        <f>SUM(SMALL(AF$5:AF$387,{1,2,3,4,5,6,7,8,9,10,11,12}))</f>
        <v>603</v>
      </c>
      <c r="AG3" s="5">
        <f>SUM(SMALL(AG$5:AG$387,{1,2,3,4,5,6,7,8,9,10,11,12}))</f>
        <v>1471</v>
      </c>
      <c r="AH3" s="5">
        <f>SUM(SMALL(AH$5:AH$387,{1,2,3,4,5,6,7,8,9,10,11,12}))</f>
        <v>1642</v>
      </c>
      <c r="AI3" s="5">
        <f>SUM(SMALL(AI$5:AI$387,{1,2,3,4,5,6,7,8,9,10,11,12}))</f>
        <v>380</v>
      </c>
      <c r="AJ3" s="5">
        <f>SUM(SMALL(AJ$5:AJ$387,{1,2,3,4,5,6,7,8,9,10,11,12}))</f>
        <v>1116</v>
      </c>
      <c r="AK3" s="5">
        <f>SUM(SMALL(AK$5:AK$387,{1,2,3,4,5,6,7,8,9,10,11,12}))</f>
        <v>830</v>
      </c>
      <c r="AL3" s="3"/>
      <c r="AM3" s="5">
        <f>SUM(SMALL(AM$5:AM$387,{1,2,3,4,5,6}))</f>
        <v>61</v>
      </c>
      <c r="AN3" s="5">
        <f>SUM(SMALL(AN$5:AN$387,{1,2,3,4,5,6}))</f>
        <v>228</v>
      </c>
      <c r="AO3" s="5">
        <f>SUM(SMALL(AO$5:AO$387,{1,2,3,4,5,6}))</f>
        <v>98</v>
      </c>
      <c r="AP3" s="5">
        <f>SUM(SMALL(AP$5:AP$387,{1,2,3,4,5,6}))</f>
        <v>85</v>
      </c>
      <c r="AQ3" s="5">
        <f>SUM(SMALL(AQ$5:AQ$387,{1,2,3,4,5,6}))</f>
        <v>535</v>
      </c>
      <c r="AR3" s="5">
        <f>SUM(SMALL(AR$5:AR$387,{1,2,3,4,5,6}))</f>
        <v>488</v>
      </c>
      <c r="AS3" s="5">
        <f>SUM(SMALL(AS$5:AS$387,{1,2,3,4,5,6}))</f>
        <v>153</v>
      </c>
      <c r="AT3" s="5">
        <f>SUM(SMALL(AT$5:AT$387,{1,2,3,4,5,6}))</f>
        <v>207</v>
      </c>
      <c r="AU3" s="5">
        <f>SUM(SMALL(AU$5:AU$387,{1,2,3,4,5,6}))</f>
        <v>323</v>
      </c>
    </row>
    <row r="4" spans="1:47" s="2" customFormat="1" ht="15" customHeight="1" x14ac:dyDescent="0.25">
      <c r="A4" s="3" t="s">
        <v>13</v>
      </c>
      <c r="B4" s="3" t="s">
        <v>8</v>
      </c>
      <c r="C4" s="3" t="s">
        <v>29</v>
      </c>
      <c r="D4" s="3" t="s">
        <v>1</v>
      </c>
      <c r="E4" s="3" t="s">
        <v>2</v>
      </c>
      <c r="F4" s="3" t="s">
        <v>3</v>
      </c>
      <c r="G4" s="2" t="s">
        <v>4</v>
      </c>
      <c r="H4" s="2" t="s">
        <v>5</v>
      </c>
      <c r="I4" s="3" t="s">
        <v>6</v>
      </c>
      <c r="J4" s="3" t="s">
        <v>7</v>
      </c>
      <c r="K4" s="3" t="s">
        <v>28</v>
      </c>
      <c r="L4" s="3" t="s">
        <v>8</v>
      </c>
      <c r="M4" s="5">
        <f>COUNT(SMALL(M$5:M$387,{1,2,3,4,5,6,7,8,9,10,11,12}))</f>
        <v>12</v>
      </c>
      <c r="N4" s="5">
        <f>COUNT(SMALL(N$5:N$387,{1,2,3,4,5,6,7,8,9,10,11,12}))</f>
        <v>12</v>
      </c>
      <c r="O4" s="5">
        <f>COUNT(SMALL(O$5:O$387,{1,2,3,4,5,6,7,8,9,10,11,12}))</f>
        <v>12</v>
      </c>
      <c r="P4" s="5">
        <f>COUNT(SMALL(P$5:P$387,{1,2,3,4,5,6,7,8,9,10,11,12}))</f>
        <v>12</v>
      </c>
      <c r="Q4" s="5">
        <f>COUNT(SMALL(Q$5:Q$387,{1,2,3,4,5,6,7,8,9,10,11,12}))</f>
        <v>12</v>
      </c>
      <c r="R4" s="5">
        <f>COUNT(SMALL(R$5:R$387,{1,2,3,4,5,6,7,8,9,10,11,12}))</f>
        <v>12</v>
      </c>
      <c r="S4" s="5">
        <f>COUNT(SMALL(S$5:S$387,{1,2,3,4,5,6,7,8,9,10,11,12}))</f>
        <v>12</v>
      </c>
      <c r="T4" s="3"/>
      <c r="U4" s="5">
        <f>COUNT(SMALL(U$5:U$387,{1,2,3,4,5,6}))</f>
        <v>6</v>
      </c>
      <c r="V4" s="5">
        <f>COUNT(SMALL(V$5:V$387,{1,2,3,4,5,6}))</f>
        <v>6</v>
      </c>
      <c r="W4" s="5">
        <f>COUNT(SMALL(W$5:W$387,{1,2,3,4,5,6}))</f>
        <v>6</v>
      </c>
      <c r="X4" s="5">
        <f>COUNT(SMALL(X$5:X$387,{1,2,3,4,5,6}))</f>
        <v>6</v>
      </c>
      <c r="Y4" s="5">
        <f>COUNT(SMALL(Y$5:Y$387,{1,2,3,4,5,6}))</f>
        <v>6</v>
      </c>
      <c r="Z4" s="5">
        <f>COUNT(SMALL(Z$5:Z$387,{1,2,3,4,5,6}))</f>
        <v>6</v>
      </c>
      <c r="AA4" s="5">
        <f>COUNT(SMALL(AA$5:AA$387,{1,2,3,4,5,6}))</f>
        <v>6</v>
      </c>
      <c r="AB4" s="3"/>
      <c r="AC4" s="5">
        <f>COUNT(SMALL(AC$5:AC$387,{1,2,3,4,5,6,7,8,9,10,11,12}))</f>
        <v>12</v>
      </c>
      <c r="AD4" s="5">
        <f>COUNT(SMALL(AD$5:AD$387,{1,2,3,4,5,6,7,8,9,10,11,12}))</f>
        <v>12</v>
      </c>
      <c r="AE4" s="5">
        <f>COUNT(SMALL(AE$5:AE$387,{1,2,3,4,5,6,7,8,9,10,11,12}))</f>
        <v>12</v>
      </c>
      <c r="AF4" s="5">
        <f>COUNT(SMALL(AF$5:AF$387,{1,2,3,4,5,6,7,8,9,10,11,12}))</f>
        <v>12</v>
      </c>
      <c r="AG4" s="5">
        <f>COUNT(SMALL(AG$5:AG$387,{1,2,3,4,5,6,7,8,9,10,11,12}))</f>
        <v>12</v>
      </c>
      <c r="AH4" s="5">
        <f>COUNT(SMALL(AH$5:AH$387,{1,2,3,4,5,6,7,8,9,10,11,12}))</f>
        <v>12</v>
      </c>
      <c r="AI4" s="5">
        <f>COUNT(SMALL(AI$5:AI$387,{1,2,3,4,5,6,7,8,9,10,11,12}))</f>
        <v>12</v>
      </c>
      <c r="AJ4" s="5">
        <f>COUNT(SMALL(AJ$5:AJ$387,{1,2,3,4,5,6,7,8,9,10,11,12}))</f>
        <v>12</v>
      </c>
      <c r="AK4" s="5">
        <f>COUNT(SMALL(AK$5:AK$387,{1,2,3,4,5,6,7,8,9,10,11,12}))</f>
        <v>12</v>
      </c>
      <c r="AL4" s="3"/>
      <c r="AM4" s="5">
        <f>COUNT(SMALL(AM$5:AM$387,{1,2,3,4,5,6}))</f>
        <v>6</v>
      </c>
      <c r="AN4" s="5">
        <f>COUNT(SMALL(AN$5:AN$387,{1,2,3,4,5,6}))</f>
        <v>6</v>
      </c>
      <c r="AO4" s="5">
        <f>COUNT(SMALL(AO$5:AO$387,{1,2,3,4,5,6}))</f>
        <v>6</v>
      </c>
      <c r="AP4" s="5">
        <f>COUNT(SMALL(AP$5:AP$387,{1,2,3,4,5,6}))</f>
        <v>6</v>
      </c>
      <c r="AQ4" s="5">
        <f>COUNT(SMALL(AQ$5:AQ$387,{1,2,3,4,5,6}))</f>
        <v>6</v>
      </c>
      <c r="AR4" s="5">
        <f>COUNT(SMALL(AR$5:AR$387,{1,2,3,4,5,6}))</f>
        <v>6</v>
      </c>
      <c r="AS4" s="5">
        <f>COUNT(SMALL(AS$5:AS$387,{1,2,3,4,5,6}))</f>
        <v>6</v>
      </c>
      <c r="AT4" s="5">
        <f>COUNT(SMALL(AT$5:AT$387,{1,2,3,4,5,6}))</f>
        <v>6</v>
      </c>
      <c r="AU4" s="5">
        <f>COUNT(SMALL(AU$5:AU$387,{1,2,3,4,5,6}))</f>
        <v>6</v>
      </c>
    </row>
    <row r="5" spans="1:47" ht="15" customHeight="1" x14ac:dyDescent="0.3">
      <c r="A5" s="42">
        <v>1</v>
      </c>
      <c r="B5" s="42">
        <v>1</v>
      </c>
      <c r="C5" s="42"/>
      <c r="D5" s="42"/>
      <c r="E5">
        <v>1629</v>
      </c>
      <c r="F5" s="62">
        <v>2.2233796296296297E-2</v>
      </c>
      <c r="G5" s="41" t="s">
        <v>332</v>
      </c>
      <c r="H5" s="41" t="s">
        <v>759</v>
      </c>
      <c r="I5" s="42" t="s">
        <v>82</v>
      </c>
      <c r="J5" s="42" t="s">
        <v>30</v>
      </c>
      <c r="K5" s="42">
        <v>3</v>
      </c>
      <c r="L5" s="42" t="s">
        <v>34</v>
      </c>
      <c r="M5" s="6"/>
      <c r="N5" s="6"/>
      <c r="O5" s="6"/>
      <c r="P5" s="6"/>
      <c r="Q5" s="6"/>
      <c r="R5" s="6"/>
      <c r="S5" s="6"/>
      <c r="U5" s="6"/>
      <c r="V5" s="6"/>
      <c r="W5" s="6"/>
      <c r="X5" s="6"/>
      <c r="Y5" s="6"/>
      <c r="Z5" s="6"/>
      <c r="AA5" s="6"/>
      <c r="AC5" s="6">
        <f>$B5</f>
        <v>1</v>
      </c>
      <c r="AD5" s="6"/>
      <c r="AE5" s="6"/>
      <c r="AF5" s="6"/>
      <c r="AG5" s="6"/>
      <c r="AH5" s="6"/>
      <c r="AI5" s="6"/>
      <c r="AJ5" s="6"/>
      <c r="AK5" s="6"/>
      <c r="AM5" s="6"/>
      <c r="AN5" s="6"/>
      <c r="AO5" s="6"/>
      <c r="AP5" s="6"/>
      <c r="AQ5" s="6"/>
      <c r="AR5" s="6"/>
      <c r="AS5" s="6"/>
      <c r="AT5" s="6"/>
      <c r="AU5" s="6"/>
    </row>
    <row r="6" spans="1:47" ht="15" customHeight="1" x14ac:dyDescent="0.3">
      <c r="A6" s="42">
        <v>2</v>
      </c>
      <c r="B6" s="42">
        <v>1</v>
      </c>
      <c r="C6" s="42"/>
      <c r="D6" s="42"/>
      <c r="E6">
        <v>906</v>
      </c>
      <c r="F6" s="60">
        <v>2.3206018518518518E-2</v>
      </c>
      <c r="G6" s="41" t="s">
        <v>335</v>
      </c>
      <c r="H6" s="41" t="s">
        <v>760</v>
      </c>
      <c r="I6" s="42" t="s">
        <v>82</v>
      </c>
      <c r="J6" s="42" t="s">
        <v>35</v>
      </c>
      <c r="K6" s="42">
        <v>2</v>
      </c>
      <c r="L6" s="42" t="s">
        <v>34</v>
      </c>
      <c r="M6" s="6"/>
      <c r="N6" s="6"/>
      <c r="O6" s="6"/>
      <c r="P6" s="6"/>
      <c r="Q6" s="6"/>
      <c r="R6" s="6"/>
      <c r="S6" s="6">
        <f>$B6</f>
        <v>1</v>
      </c>
      <c r="U6" s="6"/>
      <c r="V6" s="6"/>
      <c r="W6" s="6"/>
      <c r="X6" s="6"/>
      <c r="Y6" s="6"/>
      <c r="Z6" s="6"/>
      <c r="AA6" s="6"/>
      <c r="AC6" s="6"/>
      <c r="AD6" s="6"/>
      <c r="AE6" s="6"/>
      <c r="AF6" s="6"/>
      <c r="AG6" s="6"/>
      <c r="AH6" s="6"/>
      <c r="AI6" s="6"/>
      <c r="AJ6" s="6"/>
      <c r="AK6" s="6"/>
      <c r="AM6" s="6"/>
      <c r="AN6" s="6"/>
      <c r="AO6" s="6"/>
      <c r="AP6" s="6"/>
      <c r="AQ6" s="6"/>
      <c r="AR6" s="6"/>
      <c r="AS6" s="6"/>
      <c r="AT6" s="6"/>
      <c r="AU6" s="6"/>
    </row>
    <row r="7" spans="1:47" ht="15" customHeight="1" x14ac:dyDescent="0.3">
      <c r="A7" s="42">
        <v>3</v>
      </c>
      <c r="B7" s="42">
        <v>2</v>
      </c>
      <c r="C7" s="42"/>
      <c r="D7" s="42"/>
      <c r="E7">
        <v>1404</v>
      </c>
      <c r="F7" s="60">
        <v>2.3738425925925923E-2</v>
      </c>
      <c r="G7" s="41" t="s">
        <v>253</v>
      </c>
      <c r="H7" s="41" t="s">
        <v>315</v>
      </c>
      <c r="I7" s="42" t="s">
        <v>82</v>
      </c>
      <c r="J7" s="42" t="s">
        <v>32</v>
      </c>
      <c r="K7" s="42">
        <v>2</v>
      </c>
      <c r="L7" s="42" t="s">
        <v>34</v>
      </c>
      <c r="M7" s="6"/>
      <c r="N7" s="6"/>
      <c r="O7" s="6">
        <f>$B7</f>
        <v>2</v>
      </c>
      <c r="P7" s="6"/>
      <c r="Q7" s="6"/>
      <c r="R7" s="6"/>
      <c r="S7" s="6"/>
      <c r="U7" s="6"/>
      <c r="V7" s="6"/>
      <c r="W7" s="6"/>
      <c r="X7" s="6"/>
      <c r="Y7" s="6"/>
      <c r="Z7" s="6"/>
      <c r="AA7" s="6"/>
      <c r="AC7" s="6"/>
      <c r="AD7" s="6"/>
      <c r="AE7" s="6"/>
      <c r="AF7" s="6"/>
      <c r="AG7" s="6"/>
      <c r="AH7" s="6"/>
      <c r="AI7" s="6"/>
      <c r="AJ7" s="6"/>
      <c r="AK7" s="6"/>
      <c r="AM7" s="6"/>
      <c r="AN7" s="6"/>
      <c r="AO7" s="6"/>
      <c r="AP7" s="6"/>
      <c r="AQ7" s="6"/>
      <c r="AR7" s="6"/>
      <c r="AS7" s="6"/>
      <c r="AT7" s="6"/>
      <c r="AU7" s="6"/>
    </row>
    <row r="8" spans="1:47" ht="15" customHeight="1" x14ac:dyDescent="0.3">
      <c r="A8" s="42">
        <v>4</v>
      </c>
      <c r="B8" s="42">
        <v>3</v>
      </c>
      <c r="C8" s="42"/>
      <c r="D8" s="42"/>
      <c r="E8">
        <v>1218</v>
      </c>
      <c r="F8" s="60">
        <v>2.3865740740740739E-2</v>
      </c>
      <c r="G8" s="41" t="s">
        <v>410</v>
      </c>
      <c r="H8" s="41" t="s">
        <v>761</v>
      </c>
      <c r="I8" s="42" t="s">
        <v>82</v>
      </c>
      <c r="J8" s="42" t="s">
        <v>31</v>
      </c>
      <c r="K8" s="42">
        <v>2</v>
      </c>
      <c r="L8" s="42" t="s">
        <v>34</v>
      </c>
      <c r="M8" s="6"/>
      <c r="N8" s="6"/>
      <c r="O8" s="6"/>
      <c r="P8" s="6">
        <f>$B8</f>
        <v>3</v>
      </c>
      <c r="Q8" s="6"/>
      <c r="R8" s="6"/>
      <c r="S8" s="6"/>
      <c r="U8" s="6"/>
      <c r="V8" s="6"/>
      <c r="W8" s="6"/>
      <c r="X8" s="6"/>
      <c r="Y8" s="6"/>
      <c r="Z8" s="6"/>
      <c r="AA8" s="6"/>
      <c r="AC8" s="6"/>
      <c r="AD8" s="6"/>
      <c r="AE8" s="6"/>
      <c r="AF8" s="6"/>
      <c r="AG8" s="6"/>
      <c r="AH8" s="6"/>
      <c r="AI8" s="6"/>
      <c r="AJ8" s="6"/>
      <c r="AK8" s="6"/>
      <c r="AM8" s="6"/>
      <c r="AN8" s="6"/>
      <c r="AO8" s="6"/>
      <c r="AP8" s="6"/>
      <c r="AQ8" s="6"/>
      <c r="AR8" s="6"/>
      <c r="AS8" s="6"/>
      <c r="AT8" s="6"/>
      <c r="AU8" s="6"/>
    </row>
    <row r="9" spans="1:47" ht="15" customHeight="1" x14ac:dyDescent="0.3">
      <c r="A9" s="42">
        <v>5</v>
      </c>
      <c r="B9" s="42">
        <v>4</v>
      </c>
      <c r="C9" s="42"/>
      <c r="D9" s="42"/>
      <c r="E9">
        <v>1101</v>
      </c>
      <c r="F9" s="60">
        <v>2.4166666666666666E-2</v>
      </c>
      <c r="G9" s="41" t="s">
        <v>317</v>
      </c>
      <c r="H9" s="41" t="s">
        <v>318</v>
      </c>
      <c r="I9" s="42" t="s">
        <v>82</v>
      </c>
      <c r="J9" s="42" t="s">
        <v>71</v>
      </c>
      <c r="K9" s="42">
        <v>2</v>
      </c>
      <c r="L9" s="42" t="s">
        <v>34</v>
      </c>
      <c r="M9" s="6"/>
      <c r="N9" s="6">
        <f>$B9</f>
        <v>4</v>
      </c>
      <c r="O9" s="6"/>
      <c r="P9" s="6"/>
      <c r="Q9" s="6"/>
      <c r="R9" s="6"/>
      <c r="S9" s="6"/>
      <c r="U9" s="6"/>
      <c r="V9" s="6"/>
      <c r="W9" s="6"/>
      <c r="X9" s="6"/>
      <c r="Y9" s="6"/>
      <c r="Z9" s="6"/>
      <c r="AA9" s="6"/>
      <c r="AC9" s="6"/>
      <c r="AD9" s="6"/>
      <c r="AE9" s="6"/>
      <c r="AF9" s="6"/>
      <c r="AG9" s="6"/>
      <c r="AH9" s="6"/>
      <c r="AI9" s="6"/>
      <c r="AJ9" s="6"/>
      <c r="AK9" s="6"/>
      <c r="AM9" s="6"/>
      <c r="AN9" s="6"/>
      <c r="AO9" s="6"/>
      <c r="AP9" s="6"/>
      <c r="AQ9" s="6"/>
      <c r="AR9" s="6"/>
      <c r="AS9" s="6"/>
      <c r="AT9" s="6"/>
      <c r="AU9" s="6"/>
    </row>
    <row r="10" spans="1:47" ht="15" customHeight="1" x14ac:dyDescent="0.3">
      <c r="A10" s="42">
        <v>6</v>
      </c>
      <c r="B10" s="42">
        <v>5</v>
      </c>
      <c r="C10" s="42"/>
      <c r="D10" s="42"/>
      <c r="E10">
        <v>895</v>
      </c>
      <c r="F10" s="60">
        <v>2.4374999999999997E-2</v>
      </c>
      <c r="G10" s="41" t="s">
        <v>319</v>
      </c>
      <c r="H10" s="41" t="s">
        <v>320</v>
      </c>
      <c r="I10" s="42" t="s">
        <v>82</v>
      </c>
      <c r="J10" s="42" t="s">
        <v>35</v>
      </c>
      <c r="K10" s="42">
        <v>2</v>
      </c>
      <c r="L10" s="42" t="s">
        <v>34</v>
      </c>
      <c r="M10" s="6"/>
      <c r="N10" s="6"/>
      <c r="O10" s="6"/>
      <c r="P10" s="6"/>
      <c r="Q10" s="6"/>
      <c r="R10" s="6"/>
      <c r="S10" s="6">
        <f>$B10</f>
        <v>5</v>
      </c>
      <c r="U10" s="6"/>
      <c r="V10" s="6"/>
      <c r="W10" s="6"/>
      <c r="X10" s="6"/>
      <c r="Y10" s="6"/>
      <c r="Z10" s="6"/>
      <c r="AA10" s="6"/>
      <c r="AC10" s="6"/>
      <c r="AD10" s="6"/>
      <c r="AE10" s="6"/>
      <c r="AF10" s="6"/>
      <c r="AG10" s="6"/>
      <c r="AH10" s="6"/>
      <c r="AI10" s="6"/>
      <c r="AJ10" s="6"/>
      <c r="AK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ht="15" customHeight="1" x14ac:dyDescent="0.3">
      <c r="A11" s="42">
        <v>7</v>
      </c>
      <c r="B11" s="42">
        <v>6</v>
      </c>
      <c r="C11" s="42"/>
      <c r="D11" s="42"/>
      <c r="E11">
        <v>1285</v>
      </c>
      <c r="F11" s="60">
        <v>2.4479166666666666E-2</v>
      </c>
      <c r="G11" s="41" t="s">
        <v>316</v>
      </c>
      <c r="H11" s="41" t="s">
        <v>762</v>
      </c>
      <c r="I11" s="42" t="s">
        <v>82</v>
      </c>
      <c r="J11" s="42" t="s">
        <v>20</v>
      </c>
      <c r="K11" s="42">
        <v>2</v>
      </c>
      <c r="L11" s="42" t="s">
        <v>34</v>
      </c>
      <c r="M11" s="6">
        <f>$B11</f>
        <v>6</v>
      </c>
      <c r="N11" s="6"/>
      <c r="O11" s="6"/>
      <c r="P11" s="6"/>
      <c r="Q11" s="6"/>
      <c r="R11" s="6"/>
      <c r="S11" s="6"/>
      <c r="U11" s="6"/>
      <c r="V11" s="6"/>
      <c r="W11" s="6"/>
      <c r="X11" s="6"/>
      <c r="Y11" s="6"/>
      <c r="Z11" s="6"/>
      <c r="AA11" s="6"/>
      <c r="AC11" s="6"/>
      <c r="AD11" s="6"/>
      <c r="AE11" s="6"/>
      <c r="AF11" s="6"/>
      <c r="AG11" s="6"/>
      <c r="AH11" s="6"/>
      <c r="AI11" s="6"/>
      <c r="AJ11" s="6"/>
      <c r="AK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ht="15" customHeight="1" x14ac:dyDescent="0.3">
      <c r="A12" s="42">
        <v>8</v>
      </c>
      <c r="B12" s="42">
        <v>7</v>
      </c>
      <c r="C12" s="42">
        <v>1</v>
      </c>
      <c r="D12" s="42">
        <v>1</v>
      </c>
      <c r="E12">
        <v>893</v>
      </c>
      <c r="F12" s="60">
        <v>2.4537037037037038E-2</v>
      </c>
      <c r="G12" s="41" t="s">
        <v>380</v>
      </c>
      <c r="H12" s="41" t="s">
        <v>137</v>
      </c>
      <c r="I12" s="42" t="s">
        <v>379</v>
      </c>
      <c r="J12" s="42" t="s">
        <v>35</v>
      </c>
      <c r="K12" s="42">
        <v>2</v>
      </c>
      <c r="L12" s="42" t="s">
        <v>34</v>
      </c>
      <c r="M12" s="6"/>
      <c r="N12" s="6"/>
      <c r="O12" s="6"/>
      <c r="P12" s="6"/>
      <c r="Q12" s="6"/>
      <c r="R12" s="6"/>
      <c r="S12" s="6">
        <f>$B12</f>
        <v>7</v>
      </c>
      <c r="U12" s="6"/>
      <c r="V12" s="6"/>
      <c r="W12" s="6"/>
      <c r="X12" s="6"/>
      <c r="Y12" s="6"/>
      <c r="Z12" s="6"/>
      <c r="AA12" s="6">
        <f>$D12</f>
        <v>1</v>
      </c>
      <c r="AC12" s="6"/>
      <c r="AD12" s="6"/>
      <c r="AE12" s="6"/>
      <c r="AF12" s="6"/>
      <c r="AG12" s="6"/>
      <c r="AH12" s="6"/>
      <c r="AI12" s="6"/>
      <c r="AJ12" s="6"/>
      <c r="AK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ht="15" customHeight="1" x14ac:dyDescent="0.3">
      <c r="A13" s="42">
        <v>9</v>
      </c>
      <c r="B13" s="42">
        <v>8</v>
      </c>
      <c r="C13" s="42">
        <v>2</v>
      </c>
      <c r="D13" s="42">
        <v>2</v>
      </c>
      <c r="E13">
        <v>1347</v>
      </c>
      <c r="F13" s="60">
        <v>2.4641203703703703E-2</v>
      </c>
      <c r="G13" s="41" t="s">
        <v>340</v>
      </c>
      <c r="H13" s="41" t="s">
        <v>763</v>
      </c>
      <c r="I13" s="42" t="s">
        <v>379</v>
      </c>
      <c r="J13" s="42" t="s">
        <v>20</v>
      </c>
      <c r="K13" s="42">
        <v>2</v>
      </c>
      <c r="L13" s="42" t="s">
        <v>34</v>
      </c>
      <c r="M13" s="6">
        <f>$B13</f>
        <v>8</v>
      </c>
      <c r="N13" s="6"/>
      <c r="O13" s="6"/>
      <c r="P13" s="6"/>
      <c r="Q13" s="6"/>
      <c r="R13" s="6"/>
      <c r="S13" s="6"/>
      <c r="U13" s="6">
        <f>$D13</f>
        <v>2</v>
      </c>
      <c r="V13" s="6"/>
      <c r="W13" s="6"/>
      <c r="X13" s="6"/>
      <c r="Y13" s="6"/>
      <c r="Z13" s="6"/>
      <c r="AA13" s="6"/>
      <c r="AC13" s="6"/>
      <c r="AD13" s="6"/>
      <c r="AE13" s="6"/>
      <c r="AF13" s="6"/>
      <c r="AG13" s="6"/>
      <c r="AH13" s="6"/>
      <c r="AI13" s="6"/>
      <c r="AJ13" s="6"/>
      <c r="AK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ht="15" customHeight="1" x14ac:dyDescent="0.3">
      <c r="A14" s="42">
        <v>10</v>
      </c>
      <c r="B14" s="42">
        <v>9</v>
      </c>
      <c r="C14" s="42">
        <v>1</v>
      </c>
      <c r="D14" s="42">
        <v>3</v>
      </c>
      <c r="E14">
        <v>894</v>
      </c>
      <c r="F14" s="60">
        <v>2.4687499999999998E-2</v>
      </c>
      <c r="G14" s="41" t="s">
        <v>380</v>
      </c>
      <c r="H14" s="41" t="s">
        <v>381</v>
      </c>
      <c r="I14" s="42" t="s">
        <v>382</v>
      </c>
      <c r="J14" s="42" t="s">
        <v>35</v>
      </c>
      <c r="K14" s="42">
        <v>2</v>
      </c>
      <c r="L14" s="42" t="s">
        <v>34</v>
      </c>
      <c r="M14" s="6"/>
      <c r="N14" s="6"/>
      <c r="O14" s="6"/>
      <c r="P14" s="6"/>
      <c r="Q14" s="6"/>
      <c r="R14" s="6"/>
      <c r="S14" s="6">
        <f>$B14</f>
        <v>9</v>
      </c>
      <c r="U14" s="6"/>
      <c r="V14" s="6"/>
      <c r="W14" s="6"/>
      <c r="X14" s="6"/>
      <c r="Y14" s="6"/>
      <c r="Z14" s="6"/>
      <c r="AA14" s="6">
        <f>$D14</f>
        <v>3</v>
      </c>
      <c r="AC14" s="6"/>
      <c r="AD14" s="6"/>
      <c r="AE14" s="6"/>
      <c r="AF14" s="6"/>
      <c r="AG14" s="6"/>
      <c r="AH14" s="6"/>
      <c r="AI14" s="6"/>
      <c r="AJ14" s="6"/>
      <c r="AK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ht="15" customHeight="1" x14ac:dyDescent="0.3">
      <c r="A15" s="42">
        <v>11</v>
      </c>
      <c r="B15" s="42">
        <v>2</v>
      </c>
      <c r="C15" s="42"/>
      <c r="D15" s="42"/>
      <c r="E15">
        <v>1822</v>
      </c>
      <c r="F15" s="62">
        <v>2.480324074074074E-2</v>
      </c>
      <c r="G15" s="41" t="s">
        <v>513</v>
      </c>
      <c r="H15" s="41" t="s">
        <v>171</v>
      </c>
      <c r="I15" s="42" t="s">
        <v>82</v>
      </c>
      <c r="J15" s="42" t="s">
        <v>18</v>
      </c>
      <c r="K15" s="42">
        <v>3</v>
      </c>
      <c r="L15" s="42" t="s">
        <v>34</v>
      </c>
      <c r="M15" s="6"/>
      <c r="N15" s="6"/>
      <c r="O15" s="6"/>
      <c r="P15" s="6"/>
      <c r="Q15" s="6"/>
      <c r="R15" s="6"/>
      <c r="S15" s="6"/>
      <c r="U15" s="6"/>
      <c r="V15" s="6"/>
      <c r="W15" s="6"/>
      <c r="X15" s="6"/>
      <c r="Y15" s="6"/>
      <c r="Z15" s="6"/>
      <c r="AA15" s="6"/>
      <c r="AC15" s="6"/>
      <c r="AD15" s="6">
        <f>$B15</f>
        <v>2</v>
      </c>
      <c r="AE15" s="6"/>
      <c r="AF15" s="6"/>
      <c r="AG15" s="6"/>
      <c r="AH15" s="6"/>
      <c r="AI15" s="6"/>
      <c r="AJ15" s="6"/>
      <c r="AK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ht="15" customHeight="1" x14ac:dyDescent="0.3">
      <c r="A16" s="42">
        <v>12</v>
      </c>
      <c r="B16" s="42">
        <v>10</v>
      </c>
      <c r="C16" s="42">
        <v>3</v>
      </c>
      <c r="D16" s="42">
        <v>4</v>
      </c>
      <c r="E16">
        <v>925</v>
      </c>
      <c r="F16" s="60">
        <v>2.5023148148148149E-2</v>
      </c>
      <c r="G16" s="41" t="s">
        <v>390</v>
      </c>
      <c r="H16" s="41" t="s">
        <v>391</v>
      </c>
      <c r="I16" s="42" t="s">
        <v>379</v>
      </c>
      <c r="J16" s="42" t="s">
        <v>35</v>
      </c>
      <c r="K16" s="42">
        <v>2</v>
      </c>
      <c r="L16" s="42" t="s">
        <v>34</v>
      </c>
      <c r="M16" s="6"/>
      <c r="N16" s="6"/>
      <c r="O16" s="6"/>
      <c r="P16" s="6"/>
      <c r="Q16" s="6"/>
      <c r="R16" s="6"/>
      <c r="S16" s="6">
        <f>$B16</f>
        <v>10</v>
      </c>
      <c r="U16" s="6"/>
      <c r="V16" s="6"/>
      <c r="W16" s="6"/>
      <c r="X16" s="6"/>
      <c r="Y16" s="6"/>
      <c r="Z16" s="6"/>
      <c r="AA16" s="6">
        <f>$D16</f>
        <v>4</v>
      </c>
      <c r="AC16" s="6"/>
      <c r="AD16" s="6"/>
      <c r="AE16" s="6"/>
      <c r="AF16" s="6"/>
      <c r="AG16" s="6"/>
      <c r="AH16" s="6"/>
      <c r="AI16" s="6"/>
      <c r="AJ16" s="6"/>
      <c r="AK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ht="15" customHeight="1" x14ac:dyDescent="0.3">
      <c r="A17" s="42">
        <v>13</v>
      </c>
      <c r="B17" s="42">
        <v>11</v>
      </c>
      <c r="C17" s="42"/>
      <c r="D17" s="42"/>
      <c r="E17">
        <v>973</v>
      </c>
      <c r="F17" s="60">
        <v>2.5023148148148149E-2</v>
      </c>
      <c r="G17" s="41" t="s">
        <v>150</v>
      </c>
      <c r="H17" s="41" t="s">
        <v>180</v>
      </c>
      <c r="I17" s="42" t="s">
        <v>82</v>
      </c>
      <c r="J17" s="42" t="s">
        <v>72</v>
      </c>
      <c r="K17" s="42">
        <v>2</v>
      </c>
      <c r="L17" s="42" t="s">
        <v>34</v>
      </c>
      <c r="M17" s="6"/>
      <c r="N17" s="6"/>
      <c r="O17" s="6"/>
      <c r="P17" s="6"/>
      <c r="Q17" s="6"/>
      <c r="R17" s="6">
        <f>$B17</f>
        <v>11</v>
      </c>
      <c r="S17" s="6"/>
      <c r="U17" s="6"/>
      <c r="V17" s="6"/>
      <c r="W17" s="6"/>
      <c r="X17" s="6"/>
      <c r="Y17" s="6"/>
      <c r="Z17" s="6"/>
      <c r="AA17" s="6"/>
      <c r="AC17" s="6"/>
      <c r="AD17" s="6"/>
      <c r="AE17" s="6"/>
      <c r="AF17" s="6"/>
      <c r="AG17" s="6"/>
      <c r="AH17" s="6"/>
      <c r="AI17" s="6"/>
      <c r="AJ17" s="6"/>
      <c r="AK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ht="15" customHeight="1" x14ac:dyDescent="0.3">
      <c r="A18" s="42">
        <v>14</v>
      </c>
      <c r="B18" s="42">
        <v>12</v>
      </c>
      <c r="C18" s="42">
        <v>4</v>
      </c>
      <c r="D18" s="42">
        <v>5</v>
      </c>
      <c r="E18">
        <v>1148</v>
      </c>
      <c r="F18" s="60">
        <v>2.5046296296296296E-2</v>
      </c>
      <c r="G18" s="41" t="s">
        <v>338</v>
      </c>
      <c r="H18" s="41" t="s">
        <v>259</v>
      </c>
      <c r="I18" s="42" t="s">
        <v>379</v>
      </c>
      <c r="J18" s="42" t="s">
        <v>71</v>
      </c>
      <c r="K18" s="42">
        <v>2</v>
      </c>
      <c r="L18" s="42" t="s">
        <v>34</v>
      </c>
      <c r="M18" s="6"/>
      <c r="N18" s="6">
        <f>$B18</f>
        <v>12</v>
      </c>
      <c r="O18" s="6"/>
      <c r="P18" s="6"/>
      <c r="Q18" s="6"/>
      <c r="R18" s="6"/>
      <c r="S18" s="6"/>
      <c r="U18" s="6"/>
      <c r="V18" s="6">
        <f>$D18</f>
        <v>5</v>
      </c>
      <c r="W18" s="6"/>
      <c r="X18" s="6"/>
      <c r="Y18" s="6"/>
      <c r="Z18" s="6"/>
      <c r="AA18" s="6"/>
      <c r="AC18" s="6"/>
      <c r="AD18" s="6"/>
      <c r="AE18" s="6"/>
      <c r="AF18" s="6"/>
      <c r="AG18" s="6"/>
      <c r="AH18" s="6"/>
      <c r="AI18" s="6"/>
      <c r="AJ18" s="6"/>
      <c r="AK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ht="15" customHeight="1" x14ac:dyDescent="0.3">
      <c r="A19" s="42">
        <v>15</v>
      </c>
      <c r="B19" s="42">
        <v>3</v>
      </c>
      <c r="C19" s="42"/>
      <c r="D19" s="42"/>
      <c r="E19">
        <v>1631</v>
      </c>
      <c r="F19" s="62">
        <v>2.5057870370370373E-2</v>
      </c>
      <c r="G19" s="41" t="s">
        <v>179</v>
      </c>
      <c r="H19" s="41" t="s">
        <v>541</v>
      </c>
      <c r="I19" s="42" t="s">
        <v>82</v>
      </c>
      <c r="J19" s="42" t="s">
        <v>30</v>
      </c>
      <c r="K19" s="42">
        <v>3</v>
      </c>
      <c r="L19" s="42" t="s">
        <v>34</v>
      </c>
      <c r="M19" s="6"/>
      <c r="N19" s="6"/>
      <c r="O19" s="6"/>
      <c r="P19" s="6"/>
      <c r="Q19" s="6"/>
      <c r="R19" s="6"/>
      <c r="S19" s="6"/>
      <c r="U19" s="6"/>
      <c r="V19" s="6"/>
      <c r="W19" s="6"/>
      <c r="X19" s="6"/>
      <c r="Y19" s="6"/>
      <c r="Z19" s="6"/>
      <c r="AA19" s="6"/>
      <c r="AC19" s="6">
        <f>$B19</f>
        <v>3</v>
      </c>
      <c r="AD19" s="6"/>
      <c r="AE19" s="6"/>
      <c r="AF19" s="6"/>
      <c r="AG19" s="6"/>
      <c r="AH19" s="6"/>
      <c r="AI19" s="6"/>
      <c r="AJ19" s="6"/>
      <c r="AK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ht="15" customHeight="1" x14ac:dyDescent="0.3">
      <c r="A20" s="42">
        <v>16</v>
      </c>
      <c r="B20" s="42">
        <v>13</v>
      </c>
      <c r="C20" s="42">
        <v>5</v>
      </c>
      <c r="D20" s="42">
        <v>6</v>
      </c>
      <c r="E20">
        <v>855</v>
      </c>
      <c r="F20" s="60">
        <v>2.5104166666666667E-2</v>
      </c>
      <c r="G20" s="41" t="s">
        <v>332</v>
      </c>
      <c r="H20" s="41" t="s">
        <v>764</v>
      </c>
      <c r="I20" s="42" t="s">
        <v>379</v>
      </c>
      <c r="J20" s="42" t="s">
        <v>35</v>
      </c>
      <c r="K20" s="42">
        <v>2</v>
      </c>
      <c r="L20" s="42" t="s">
        <v>34</v>
      </c>
      <c r="M20" s="6"/>
      <c r="N20" s="6"/>
      <c r="O20" s="6"/>
      <c r="P20" s="6"/>
      <c r="Q20" s="6"/>
      <c r="R20" s="6"/>
      <c r="S20" s="6">
        <f>$B20</f>
        <v>13</v>
      </c>
      <c r="U20" s="6"/>
      <c r="V20" s="6"/>
      <c r="W20" s="6"/>
      <c r="X20" s="6"/>
      <c r="Y20" s="6"/>
      <c r="Z20" s="6"/>
      <c r="AA20" s="6">
        <f>$D20</f>
        <v>6</v>
      </c>
      <c r="AC20" s="6"/>
      <c r="AD20" s="6"/>
      <c r="AE20" s="6"/>
      <c r="AF20" s="6"/>
      <c r="AG20" s="6"/>
      <c r="AH20" s="6"/>
      <c r="AI20" s="6"/>
      <c r="AJ20" s="6"/>
      <c r="AK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ht="15" customHeight="1" x14ac:dyDescent="0.3">
      <c r="A21" s="42">
        <v>17</v>
      </c>
      <c r="B21" s="42">
        <v>14</v>
      </c>
      <c r="C21" s="42">
        <v>6</v>
      </c>
      <c r="D21" s="42">
        <v>7</v>
      </c>
      <c r="E21">
        <v>935</v>
      </c>
      <c r="F21" s="60">
        <v>2.5127314814814818E-2</v>
      </c>
      <c r="G21" s="67" t="s">
        <v>388</v>
      </c>
      <c r="H21" s="67" t="s">
        <v>389</v>
      </c>
      <c r="I21" s="68" t="s">
        <v>379</v>
      </c>
      <c r="J21" s="42" t="s">
        <v>35</v>
      </c>
      <c r="K21" s="42">
        <v>2</v>
      </c>
      <c r="L21" s="42" t="s">
        <v>34</v>
      </c>
      <c r="M21" s="6"/>
      <c r="N21" s="6"/>
      <c r="O21" s="6"/>
      <c r="P21" s="6"/>
      <c r="Q21" s="6"/>
      <c r="R21" s="6"/>
      <c r="S21" s="6">
        <f>$B21</f>
        <v>14</v>
      </c>
      <c r="U21" s="6"/>
      <c r="V21" s="6"/>
      <c r="W21" s="6"/>
      <c r="X21" s="6"/>
      <c r="Y21" s="6"/>
      <c r="Z21" s="6"/>
      <c r="AA21" s="6">
        <f>$D21</f>
        <v>7</v>
      </c>
      <c r="AC21" s="6"/>
      <c r="AD21" s="6"/>
      <c r="AE21" s="6"/>
      <c r="AF21" s="6"/>
      <c r="AG21" s="6"/>
      <c r="AH21" s="6"/>
      <c r="AI21" s="6"/>
      <c r="AJ21" s="6"/>
      <c r="AK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ht="15" customHeight="1" x14ac:dyDescent="0.3">
      <c r="A22" s="42">
        <v>18</v>
      </c>
      <c r="B22" s="42">
        <v>15</v>
      </c>
      <c r="C22" s="42"/>
      <c r="D22" s="42"/>
      <c r="E22">
        <v>1232</v>
      </c>
      <c r="F22" s="60">
        <v>2.5150462962962965E-2</v>
      </c>
      <c r="G22" s="41" t="s">
        <v>321</v>
      </c>
      <c r="H22" s="41" t="s">
        <v>322</v>
      </c>
      <c r="I22" s="42" t="s">
        <v>82</v>
      </c>
      <c r="J22" s="42" t="s">
        <v>31</v>
      </c>
      <c r="K22" s="42">
        <v>2</v>
      </c>
      <c r="L22" s="42" t="s">
        <v>34</v>
      </c>
      <c r="M22" s="6"/>
      <c r="N22" s="6"/>
      <c r="O22" s="6"/>
      <c r="P22" s="6">
        <f>$B22</f>
        <v>15</v>
      </c>
      <c r="Q22" s="6"/>
      <c r="R22" s="6"/>
      <c r="S22" s="6"/>
      <c r="U22" s="6"/>
      <c r="V22" s="6"/>
      <c r="W22" s="6"/>
      <c r="X22" s="6"/>
      <c r="Y22" s="6"/>
      <c r="Z22" s="6"/>
      <c r="AA22" s="6"/>
      <c r="AC22" s="6"/>
      <c r="AD22" s="6"/>
      <c r="AE22" s="6"/>
      <c r="AF22" s="6"/>
      <c r="AG22" s="6"/>
      <c r="AH22" s="6"/>
      <c r="AI22" s="6"/>
      <c r="AJ22" s="6"/>
      <c r="AK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ht="15" customHeight="1" x14ac:dyDescent="0.3">
      <c r="A23" s="42">
        <v>19</v>
      </c>
      <c r="B23" s="42">
        <v>16</v>
      </c>
      <c r="C23" s="42">
        <v>7</v>
      </c>
      <c r="D23" s="42">
        <v>8</v>
      </c>
      <c r="E23">
        <v>983</v>
      </c>
      <c r="F23" s="60">
        <v>2.5162037037037035E-2</v>
      </c>
      <c r="G23" s="41" t="s">
        <v>383</v>
      </c>
      <c r="H23" s="41" t="s">
        <v>384</v>
      </c>
      <c r="I23" s="42" t="s">
        <v>379</v>
      </c>
      <c r="J23" s="42" t="s">
        <v>72</v>
      </c>
      <c r="K23" s="42">
        <v>2</v>
      </c>
      <c r="L23" s="42" t="s">
        <v>34</v>
      </c>
      <c r="M23" s="6"/>
      <c r="N23" s="6"/>
      <c r="O23" s="6"/>
      <c r="P23" s="6"/>
      <c r="Q23" s="6"/>
      <c r="R23" s="6">
        <f>$B23</f>
        <v>16</v>
      </c>
      <c r="S23" s="6"/>
      <c r="U23" s="6"/>
      <c r="V23" s="6"/>
      <c r="W23" s="6"/>
      <c r="X23" s="6"/>
      <c r="Y23" s="6"/>
      <c r="Z23" s="6">
        <f>$D23</f>
        <v>8</v>
      </c>
      <c r="AA23" s="6"/>
      <c r="AC23" s="6"/>
      <c r="AD23" s="6"/>
      <c r="AE23" s="6"/>
      <c r="AF23" s="6"/>
      <c r="AG23" s="6"/>
      <c r="AH23" s="6"/>
      <c r="AI23" s="6"/>
      <c r="AJ23" s="6"/>
      <c r="AK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ht="15" customHeight="1" x14ac:dyDescent="0.3">
      <c r="A24" s="42">
        <v>20</v>
      </c>
      <c r="B24" s="42">
        <v>4</v>
      </c>
      <c r="C24" s="42">
        <v>1</v>
      </c>
      <c r="D24" s="42">
        <v>1</v>
      </c>
      <c r="E24">
        <v>1769</v>
      </c>
      <c r="F24" s="60">
        <v>2.5173611111111112E-2</v>
      </c>
      <c r="G24" s="41" t="s">
        <v>358</v>
      </c>
      <c r="H24" s="41" t="s">
        <v>543</v>
      </c>
      <c r="I24" s="42" t="s">
        <v>379</v>
      </c>
      <c r="J24" s="42" t="s">
        <v>21</v>
      </c>
      <c r="K24" s="42">
        <v>3</v>
      </c>
      <c r="L24" s="42" t="s">
        <v>34</v>
      </c>
      <c r="M24" s="6"/>
      <c r="N24" s="6"/>
      <c r="O24" s="6"/>
      <c r="P24" s="6"/>
      <c r="Q24" s="6"/>
      <c r="R24" s="6"/>
      <c r="S24" s="6"/>
      <c r="U24" s="6"/>
      <c r="V24" s="6"/>
      <c r="W24" s="6"/>
      <c r="X24" s="6"/>
      <c r="Y24" s="6"/>
      <c r="Z24" s="6"/>
      <c r="AA24" s="6"/>
      <c r="AC24" s="6"/>
      <c r="AD24" s="6"/>
      <c r="AE24" s="6"/>
      <c r="AF24" s="6">
        <f>$B24</f>
        <v>4</v>
      </c>
      <c r="AG24" s="6"/>
      <c r="AH24" s="6"/>
      <c r="AI24" s="6"/>
      <c r="AJ24" s="6"/>
      <c r="AK24" s="6"/>
      <c r="AM24" s="6"/>
      <c r="AN24" s="6"/>
      <c r="AO24" s="6"/>
      <c r="AP24" s="6">
        <f>$D24</f>
        <v>1</v>
      </c>
      <c r="AQ24" s="6"/>
      <c r="AR24" s="6"/>
      <c r="AS24" s="6"/>
      <c r="AT24" s="6"/>
      <c r="AU24" s="6"/>
    </row>
    <row r="25" spans="1:47" ht="15" customHeight="1" x14ac:dyDescent="0.3">
      <c r="A25" s="42">
        <v>21</v>
      </c>
      <c r="B25" s="42">
        <v>17</v>
      </c>
      <c r="C25" s="42"/>
      <c r="D25" s="42"/>
      <c r="E25">
        <v>1507</v>
      </c>
      <c r="F25" s="60">
        <v>2.525462962962963E-2</v>
      </c>
      <c r="G25" s="41" t="s">
        <v>326</v>
      </c>
      <c r="H25" s="41" t="s">
        <v>92</v>
      </c>
      <c r="I25" s="42" t="s">
        <v>82</v>
      </c>
      <c r="J25" s="42" t="s">
        <v>27</v>
      </c>
      <c r="K25" s="42">
        <v>2</v>
      </c>
      <c r="L25" s="42" t="s">
        <v>34</v>
      </c>
      <c r="M25" s="6"/>
      <c r="N25" s="6"/>
      <c r="O25" s="6"/>
      <c r="P25" s="6"/>
      <c r="Q25" s="6">
        <f>$B25</f>
        <v>17</v>
      </c>
      <c r="R25" s="6"/>
      <c r="S25" s="6"/>
      <c r="U25" s="6"/>
      <c r="V25" s="6"/>
      <c r="W25" s="6"/>
      <c r="X25" s="6"/>
      <c r="Y25" s="6"/>
      <c r="Z25" s="6"/>
      <c r="AA25" s="6"/>
      <c r="AC25" s="6"/>
      <c r="AD25" s="6"/>
      <c r="AE25" s="6"/>
      <c r="AF25" s="6"/>
      <c r="AG25" s="6"/>
      <c r="AH25" s="6"/>
      <c r="AI25" s="6"/>
      <c r="AJ25" s="6"/>
      <c r="AK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ht="15" customHeight="1" x14ac:dyDescent="0.3">
      <c r="A26" s="42">
        <v>22</v>
      </c>
      <c r="B26" s="42">
        <v>5</v>
      </c>
      <c r="C26" s="42">
        <v>1</v>
      </c>
      <c r="D26" s="42"/>
      <c r="E26">
        <v>1883</v>
      </c>
      <c r="F26" s="60">
        <v>2.5300925925925925E-2</v>
      </c>
      <c r="G26" s="41" t="s">
        <v>524</v>
      </c>
      <c r="H26" s="41" t="s">
        <v>765</v>
      </c>
      <c r="I26" s="42" t="s">
        <v>248</v>
      </c>
      <c r="J26" s="42" t="s">
        <v>22</v>
      </c>
      <c r="K26" s="42">
        <v>3</v>
      </c>
      <c r="L26" s="42" t="s">
        <v>34</v>
      </c>
      <c r="M26" s="6"/>
      <c r="N26" s="6"/>
      <c r="O26" s="6"/>
      <c r="P26" s="6"/>
      <c r="Q26" s="6"/>
      <c r="R26" s="6"/>
      <c r="S26" s="6"/>
      <c r="U26" s="6"/>
      <c r="V26" s="6"/>
      <c r="W26" s="6"/>
      <c r="X26" s="6"/>
      <c r="Y26" s="6"/>
      <c r="Z26" s="6"/>
      <c r="AA26" s="6"/>
      <c r="AC26" s="6"/>
      <c r="AD26" s="6"/>
      <c r="AE26" s="6"/>
      <c r="AF26" s="6"/>
      <c r="AG26" s="6"/>
      <c r="AH26" s="6"/>
      <c r="AI26" s="6"/>
      <c r="AJ26" s="6"/>
      <c r="AK26" s="6">
        <f>$B26</f>
        <v>5</v>
      </c>
      <c r="AM26" s="6"/>
      <c r="AN26" s="6"/>
      <c r="AO26" s="6"/>
      <c r="AP26" s="6"/>
      <c r="AQ26" s="6"/>
      <c r="AR26" s="6"/>
      <c r="AS26" s="6"/>
      <c r="AT26" s="6"/>
      <c r="AU26" s="6"/>
    </row>
    <row r="27" spans="1:47" ht="15" customHeight="1" x14ac:dyDescent="0.3">
      <c r="A27" s="42">
        <v>23</v>
      </c>
      <c r="B27" s="42">
        <v>18</v>
      </c>
      <c r="C27" s="42">
        <v>8</v>
      </c>
      <c r="D27" s="42">
        <v>9</v>
      </c>
      <c r="E27">
        <v>946</v>
      </c>
      <c r="F27" s="60">
        <v>2.5335648148148149E-2</v>
      </c>
      <c r="G27" s="41" t="s">
        <v>340</v>
      </c>
      <c r="H27" s="41" t="s">
        <v>387</v>
      </c>
      <c r="I27" s="42" t="s">
        <v>379</v>
      </c>
      <c r="J27" s="42" t="s">
        <v>72</v>
      </c>
      <c r="K27" s="42">
        <v>2</v>
      </c>
      <c r="L27" s="42" t="s">
        <v>34</v>
      </c>
      <c r="M27" s="6"/>
      <c r="N27" s="6"/>
      <c r="O27" s="6"/>
      <c r="P27" s="6"/>
      <c r="Q27" s="6"/>
      <c r="R27" s="6">
        <f>$B27</f>
        <v>18</v>
      </c>
      <c r="S27" s="6"/>
      <c r="U27" s="6"/>
      <c r="V27" s="6"/>
      <c r="W27" s="6"/>
      <c r="X27" s="6"/>
      <c r="Y27" s="6"/>
      <c r="Z27" s="6">
        <f>$D27</f>
        <v>9</v>
      </c>
      <c r="AA27" s="6"/>
      <c r="AC27" s="6"/>
      <c r="AD27" s="6"/>
      <c r="AE27" s="6"/>
      <c r="AF27" s="6"/>
      <c r="AG27" s="6"/>
      <c r="AH27" s="6"/>
      <c r="AI27" s="6"/>
      <c r="AJ27" s="6"/>
      <c r="AK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ht="15" customHeight="1" x14ac:dyDescent="0.3">
      <c r="A28" s="42">
        <v>24</v>
      </c>
      <c r="B28" s="42">
        <v>19</v>
      </c>
      <c r="C28" s="42"/>
      <c r="D28" s="42"/>
      <c r="E28">
        <v>923</v>
      </c>
      <c r="F28" s="60">
        <v>2.5393518518518517E-2</v>
      </c>
      <c r="G28" s="41" t="s">
        <v>321</v>
      </c>
      <c r="H28" s="41" t="s">
        <v>295</v>
      </c>
      <c r="I28" s="42" t="s">
        <v>82</v>
      </c>
      <c r="J28" s="42" t="s">
        <v>35</v>
      </c>
      <c r="K28" s="42">
        <v>2</v>
      </c>
      <c r="L28" s="42" t="s">
        <v>34</v>
      </c>
      <c r="M28" s="6"/>
      <c r="N28" s="6"/>
      <c r="O28" s="6"/>
      <c r="P28" s="6"/>
      <c r="Q28" s="6"/>
      <c r="R28" s="6"/>
      <c r="S28" s="6">
        <f>$B28</f>
        <v>19</v>
      </c>
      <c r="U28" s="6"/>
      <c r="V28" s="6"/>
      <c r="W28" s="6"/>
      <c r="X28" s="6"/>
      <c r="Y28" s="6"/>
      <c r="Z28" s="6"/>
      <c r="AA28" s="6"/>
      <c r="AC28" s="6"/>
      <c r="AD28" s="6"/>
      <c r="AE28" s="6"/>
      <c r="AF28" s="6"/>
      <c r="AG28" s="6"/>
      <c r="AH28" s="6"/>
      <c r="AI28" s="6"/>
      <c r="AJ28" s="6"/>
      <c r="AK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ht="15" customHeight="1" x14ac:dyDescent="0.3">
      <c r="A29" s="42">
        <v>25</v>
      </c>
      <c r="B29" s="42">
        <v>6</v>
      </c>
      <c r="C29" s="42"/>
      <c r="D29" s="42"/>
      <c r="E29">
        <v>1779</v>
      </c>
      <c r="F29" s="62">
        <v>2.553240740740741E-2</v>
      </c>
      <c r="G29" s="41" t="s">
        <v>358</v>
      </c>
      <c r="H29" s="41" t="s">
        <v>517</v>
      </c>
      <c r="I29" s="42" t="s">
        <v>82</v>
      </c>
      <c r="J29" s="42" t="s">
        <v>21</v>
      </c>
      <c r="K29" s="42">
        <v>3</v>
      </c>
      <c r="L29" s="42" t="s">
        <v>34</v>
      </c>
      <c r="M29" s="6"/>
      <c r="N29" s="6"/>
      <c r="O29" s="6"/>
      <c r="P29" s="6"/>
      <c r="Q29" s="6"/>
      <c r="R29" s="6"/>
      <c r="S29" s="6"/>
      <c r="U29" s="6"/>
      <c r="V29" s="6"/>
      <c r="W29" s="6"/>
      <c r="X29" s="6"/>
      <c r="Y29" s="6"/>
      <c r="Z29" s="6"/>
      <c r="AA29" s="6"/>
      <c r="AC29" s="6"/>
      <c r="AD29" s="6"/>
      <c r="AE29" s="6"/>
      <c r="AF29" s="6">
        <f>$B29</f>
        <v>6</v>
      </c>
      <c r="AG29" s="6"/>
      <c r="AH29" s="6"/>
      <c r="AI29" s="6"/>
      <c r="AJ29" s="6"/>
      <c r="AK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ht="15" customHeight="1" x14ac:dyDescent="0.3">
      <c r="A30" s="42">
        <v>26</v>
      </c>
      <c r="B30" s="42">
        <v>20</v>
      </c>
      <c r="C30" s="42">
        <v>9</v>
      </c>
      <c r="D30" s="42">
        <v>10</v>
      </c>
      <c r="E30">
        <v>1191</v>
      </c>
      <c r="F30" s="60">
        <v>2.5636574074074072E-2</v>
      </c>
      <c r="G30" s="41" t="s">
        <v>393</v>
      </c>
      <c r="H30" s="41" t="s">
        <v>394</v>
      </c>
      <c r="I30" s="42" t="s">
        <v>379</v>
      </c>
      <c r="J30" s="42" t="s">
        <v>31</v>
      </c>
      <c r="K30" s="42">
        <v>2</v>
      </c>
      <c r="L30" s="42" t="s">
        <v>34</v>
      </c>
      <c r="M30" s="6"/>
      <c r="N30" s="6"/>
      <c r="O30" s="6"/>
      <c r="P30" s="6">
        <f>$B30</f>
        <v>20</v>
      </c>
      <c r="Q30" s="6"/>
      <c r="R30" s="6"/>
      <c r="S30" s="6"/>
      <c r="U30" s="6"/>
      <c r="V30" s="6"/>
      <c r="W30" s="6"/>
      <c r="X30" s="6">
        <f>$D30</f>
        <v>10</v>
      </c>
      <c r="Y30" s="6"/>
      <c r="Z30" s="6"/>
      <c r="AA30" s="6"/>
      <c r="AC30" s="6"/>
      <c r="AD30" s="6"/>
      <c r="AE30" s="6"/>
      <c r="AF30" s="6"/>
      <c r="AG30" s="6"/>
      <c r="AH30" s="6"/>
      <c r="AI30" s="6"/>
      <c r="AJ30" s="6"/>
      <c r="AK30" s="6"/>
      <c r="AM30" s="6"/>
      <c r="AN30" s="6"/>
      <c r="AO30" s="6"/>
      <c r="AP30" s="6"/>
      <c r="AQ30" s="6"/>
      <c r="AR30" s="6"/>
      <c r="AS30" s="6"/>
      <c r="AT30" s="6"/>
      <c r="AU30" s="6"/>
    </row>
    <row r="31" spans="1:47" ht="15" customHeight="1" x14ac:dyDescent="0.3">
      <c r="A31" s="42">
        <v>27</v>
      </c>
      <c r="B31" s="42">
        <v>21</v>
      </c>
      <c r="C31" s="42"/>
      <c r="D31" s="42"/>
      <c r="E31">
        <v>1349</v>
      </c>
      <c r="F31" s="60">
        <v>2.5798611111111109E-2</v>
      </c>
      <c r="G31" s="41" t="s">
        <v>87</v>
      </c>
      <c r="H31" s="41" t="s">
        <v>766</v>
      </c>
      <c r="I31" s="42" t="s">
        <v>82</v>
      </c>
      <c r="J31" s="42" t="s">
        <v>20</v>
      </c>
      <c r="K31" s="42">
        <v>2</v>
      </c>
      <c r="L31" s="42" t="s">
        <v>34</v>
      </c>
      <c r="M31" s="6">
        <f>$B31</f>
        <v>21</v>
      </c>
      <c r="N31" s="6"/>
      <c r="O31" s="6"/>
      <c r="P31" s="6"/>
      <c r="Q31" s="6"/>
      <c r="R31" s="6"/>
      <c r="S31" s="6"/>
      <c r="U31" s="6"/>
      <c r="V31" s="6"/>
      <c r="W31" s="6"/>
      <c r="X31" s="6"/>
      <c r="Y31" s="6"/>
      <c r="Z31" s="6"/>
      <c r="AA31" s="6"/>
      <c r="AC31" s="6"/>
      <c r="AD31" s="6"/>
      <c r="AE31" s="6"/>
      <c r="AF31" s="6"/>
      <c r="AG31" s="6"/>
      <c r="AH31" s="6"/>
      <c r="AI31" s="6"/>
      <c r="AJ31" s="6"/>
      <c r="AK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ht="15" customHeight="1" x14ac:dyDescent="0.3">
      <c r="A32" s="42">
        <v>28</v>
      </c>
      <c r="B32" s="42">
        <v>22</v>
      </c>
      <c r="C32" s="42"/>
      <c r="D32" s="42"/>
      <c r="E32">
        <v>1139</v>
      </c>
      <c r="F32" s="60">
        <v>2.5879629629629631E-2</v>
      </c>
      <c r="G32" s="41" t="s">
        <v>323</v>
      </c>
      <c r="H32" s="41" t="s">
        <v>324</v>
      </c>
      <c r="I32" s="42" t="s">
        <v>82</v>
      </c>
      <c r="J32" s="42" t="s">
        <v>71</v>
      </c>
      <c r="K32" s="42">
        <v>2</v>
      </c>
      <c r="L32" s="42" t="s">
        <v>34</v>
      </c>
      <c r="M32" s="6"/>
      <c r="N32" s="6">
        <f>$B32</f>
        <v>22</v>
      </c>
      <c r="O32" s="6"/>
      <c r="P32" s="6"/>
      <c r="Q32" s="6"/>
      <c r="R32" s="6"/>
      <c r="S32" s="6"/>
      <c r="U32" s="6"/>
      <c r="V32" s="6"/>
      <c r="W32" s="6"/>
      <c r="X32" s="6"/>
      <c r="Y32" s="6"/>
      <c r="Z32" s="6"/>
      <c r="AA32" s="6"/>
      <c r="AC32" s="6"/>
      <c r="AD32" s="6"/>
      <c r="AE32" s="6"/>
      <c r="AF32" s="6"/>
      <c r="AG32" s="6"/>
      <c r="AH32" s="6"/>
      <c r="AI32" s="6"/>
      <c r="AJ32" s="6"/>
      <c r="AK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ht="15" customHeight="1" x14ac:dyDescent="0.3">
      <c r="A33" s="42">
        <v>29</v>
      </c>
      <c r="B33" s="42">
        <v>23</v>
      </c>
      <c r="C33" s="42">
        <v>2</v>
      </c>
      <c r="D33" s="42">
        <v>11</v>
      </c>
      <c r="E33">
        <v>1178</v>
      </c>
      <c r="F33" s="60">
        <v>2.5902777777777778E-2</v>
      </c>
      <c r="G33" s="41" t="s">
        <v>297</v>
      </c>
      <c r="H33" s="41" t="s">
        <v>395</v>
      </c>
      <c r="I33" s="42" t="s">
        <v>382</v>
      </c>
      <c r="J33" s="42" t="s">
        <v>31</v>
      </c>
      <c r="K33" s="42">
        <v>2</v>
      </c>
      <c r="L33" s="42" t="s">
        <v>34</v>
      </c>
      <c r="M33" s="6"/>
      <c r="N33" s="6"/>
      <c r="O33" s="6"/>
      <c r="P33" s="6">
        <f>$B33</f>
        <v>23</v>
      </c>
      <c r="Q33" s="6"/>
      <c r="R33" s="6"/>
      <c r="S33" s="6"/>
      <c r="U33" s="6"/>
      <c r="V33" s="6"/>
      <c r="W33" s="6"/>
      <c r="X33" s="6">
        <f>$D33</f>
        <v>11</v>
      </c>
      <c r="Y33" s="6"/>
      <c r="Z33" s="6"/>
      <c r="AA33" s="6"/>
      <c r="AC33" s="6"/>
      <c r="AD33" s="6"/>
      <c r="AE33" s="6"/>
      <c r="AF33" s="6"/>
      <c r="AG33" s="6"/>
      <c r="AH33" s="6"/>
      <c r="AI33" s="6"/>
      <c r="AJ33" s="6"/>
      <c r="AK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ht="15" customHeight="1" x14ac:dyDescent="0.3">
      <c r="A34" s="42">
        <v>30</v>
      </c>
      <c r="B34" s="42">
        <v>7</v>
      </c>
      <c r="C34" s="42"/>
      <c r="D34" s="42"/>
      <c r="E34">
        <v>1686</v>
      </c>
      <c r="F34" s="62">
        <v>2.5925925925925925E-2</v>
      </c>
      <c r="G34" s="41" t="s">
        <v>514</v>
      </c>
      <c r="H34" s="41" t="s">
        <v>515</v>
      </c>
      <c r="I34" s="42" t="s">
        <v>82</v>
      </c>
      <c r="J34" s="42" t="s">
        <v>23</v>
      </c>
      <c r="K34" s="42">
        <v>3</v>
      </c>
      <c r="L34" s="42" t="s">
        <v>34</v>
      </c>
      <c r="M34" s="6"/>
      <c r="N34" s="6"/>
      <c r="O34" s="6"/>
      <c r="P34" s="6"/>
      <c r="Q34" s="6"/>
      <c r="R34" s="6"/>
      <c r="S34" s="6"/>
      <c r="U34" s="6"/>
      <c r="V34" s="6"/>
      <c r="W34" s="6"/>
      <c r="X34" s="6"/>
      <c r="Y34" s="6"/>
      <c r="Z34" s="6"/>
      <c r="AA34" s="6"/>
      <c r="AC34" s="6"/>
      <c r="AD34" s="6"/>
      <c r="AE34" s="6"/>
      <c r="AF34" s="6"/>
      <c r="AG34" s="6"/>
      <c r="AH34" s="6"/>
      <c r="AI34" s="6">
        <f>$B34</f>
        <v>7</v>
      </c>
      <c r="AJ34" s="6"/>
      <c r="AK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ht="15" customHeight="1" x14ac:dyDescent="0.3">
      <c r="A35" s="42">
        <v>31</v>
      </c>
      <c r="B35" s="42">
        <v>24</v>
      </c>
      <c r="C35" s="42"/>
      <c r="D35" s="42"/>
      <c r="E35">
        <v>1243</v>
      </c>
      <c r="F35" s="60">
        <v>2.5949074074074076E-2</v>
      </c>
      <c r="G35" s="41" t="s">
        <v>358</v>
      </c>
      <c r="H35" s="41" t="s">
        <v>767</v>
      </c>
      <c r="I35" s="42" t="s">
        <v>82</v>
      </c>
      <c r="J35" s="42" t="s">
        <v>31</v>
      </c>
      <c r="K35" s="42">
        <v>2</v>
      </c>
      <c r="L35" s="42" t="s">
        <v>34</v>
      </c>
      <c r="M35" s="6"/>
      <c r="N35" s="6"/>
      <c r="O35" s="6"/>
      <c r="P35" s="6">
        <f>$B35</f>
        <v>24</v>
      </c>
      <c r="Q35" s="6"/>
      <c r="R35" s="6"/>
      <c r="S35" s="6"/>
      <c r="U35" s="6"/>
      <c r="V35" s="6"/>
      <c r="W35" s="6"/>
      <c r="X35" s="6"/>
      <c r="Y35" s="6"/>
      <c r="Z35" s="6"/>
      <c r="AA35" s="6"/>
      <c r="AC35" s="6"/>
      <c r="AD35" s="6"/>
      <c r="AE35" s="6"/>
      <c r="AF35" s="6"/>
      <c r="AG35" s="6"/>
      <c r="AH35" s="6"/>
      <c r="AI35" s="6"/>
      <c r="AJ35" s="6"/>
      <c r="AK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ht="15" customHeight="1" x14ac:dyDescent="0.3">
      <c r="A36" s="42">
        <v>32</v>
      </c>
      <c r="B36" s="42">
        <v>25</v>
      </c>
      <c r="C36" s="42"/>
      <c r="D36" s="42"/>
      <c r="E36">
        <v>875</v>
      </c>
      <c r="F36" s="60">
        <v>2.5972222222222223E-2</v>
      </c>
      <c r="G36" s="41" t="s">
        <v>514</v>
      </c>
      <c r="H36" s="41" t="s">
        <v>768</v>
      </c>
      <c r="I36" s="42" t="s">
        <v>82</v>
      </c>
      <c r="J36" s="42" t="s">
        <v>35</v>
      </c>
      <c r="K36" s="42">
        <v>2</v>
      </c>
      <c r="L36" s="42" t="s">
        <v>34</v>
      </c>
      <c r="M36" s="6"/>
      <c r="N36" s="6"/>
      <c r="O36" s="6"/>
      <c r="P36" s="6"/>
      <c r="Q36" s="6"/>
      <c r="R36" s="6"/>
      <c r="S36" s="6">
        <f>$B36</f>
        <v>25</v>
      </c>
      <c r="U36" s="6"/>
      <c r="V36" s="6"/>
      <c r="W36" s="6"/>
      <c r="X36" s="6"/>
      <c r="Y36" s="6"/>
      <c r="Z36" s="6"/>
      <c r="AA36" s="6"/>
      <c r="AC36" s="6"/>
      <c r="AD36" s="6"/>
      <c r="AE36" s="6"/>
      <c r="AF36" s="6"/>
      <c r="AG36" s="6"/>
      <c r="AH36" s="6"/>
      <c r="AI36" s="6"/>
      <c r="AJ36" s="6"/>
      <c r="AK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ht="15" customHeight="1" x14ac:dyDescent="0.3">
      <c r="A37" s="42">
        <v>33</v>
      </c>
      <c r="B37" s="42">
        <v>8</v>
      </c>
      <c r="C37" s="42"/>
      <c r="D37" s="42"/>
      <c r="E37">
        <v>1630</v>
      </c>
      <c r="F37" s="62">
        <v>2.6018518518518517E-2</v>
      </c>
      <c r="G37" s="41" t="s">
        <v>424</v>
      </c>
      <c r="H37" s="41" t="s">
        <v>702</v>
      </c>
      <c r="I37" s="42" t="s">
        <v>82</v>
      </c>
      <c r="J37" s="42" t="s">
        <v>30</v>
      </c>
      <c r="K37" s="42">
        <v>3</v>
      </c>
      <c r="L37" s="42" t="s">
        <v>34</v>
      </c>
      <c r="M37" s="6"/>
      <c r="N37" s="6"/>
      <c r="O37" s="6"/>
      <c r="P37" s="6"/>
      <c r="Q37" s="6"/>
      <c r="R37" s="6"/>
      <c r="S37" s="6"/>
      <c r="U37" s="6"/>
      <c r="V37" s="6"/>
      <c r="W37" s="6"/>
      <c r="X37" s="6"/>
      <c r="Y37" s="6"/>
      <c r="Z37" s="6"/>
      <c r="AA37" s="6"/>
      <c r="AC37" s="6">
        <f>$B37</f>
        <v>8</v>
      </c>
      <c r="AD37" s="6"/>
      <c r="AE37" s="6"/>
      <c r="AF37" s="6"/>
      <c r="AG37" s="6"/>
      <c r="AH37" s="6"/>
      <c r="AI37" s="6"/>
      <c r="AJ37" s="6"/>
      <c r="AK37" s="6"/>
      <c r="AM37" s="6"/>
      <c r="AN37" s="6"/>
      <c r="AO37" s="6"/>
      <c r="AP37" s="6"/>
      <c r="AQ37" s="6"/>
      <c r="AR37" s="6"/>
      <c r="AS37" s="6"/>
      <c r="AT37" s="6"/>
      <c r="AU37" s="6"/>
    </row>
    <row r="38" spans="1:47" ht="15" customHeight="1" x14ac:dyDescent="0.3">
      <c r="A38" s="42">
        <v>34</v>
      </c>
      <c r="B38" s="42">
        <v>26</v>
      </c>
      <c r="C38" s="42">
        <v>10</v>
      </c>
      <c r="D38" s="42">
        <v>12</v>
      </c>
      <c r="E38">
        <v>902</v>
      </c>
      <c r="F38" s="60">
        <v>2.6064814814814815E-2</v>
      </c>
      <c r="G38" s="41" t="s">
        <v>392</v>
      </c>
      <c r="H38" s="41" t="s">
        <v>307</v>
      </c>
      <c r="I38" s="42" t="s">
        <v>379</v>
      </c>
      <c r="J38" s="42" t="s">
        <v>35</v>
      </c>
      <c r="K38" s="42">
        <v>2</v>
      </c>
      <c r="L38" s="42" t="s">
        <v>34</v>
      </c>
      <c r="M38" s="6"/>
      <c r="N38" s="6"/>
      <c r="O38" s="6"/>
      <c r="P38" s="6"/>
      <c r="Q38" s="6"/>
      <c r="R38" s="6"/>
      <c r="S38" s="6">
        <f>$B38</f>
        <v>26</v>
      </c>
      <c r="U38" s="6"/>
      <c r="V38" s="6"/>
      <c r="W38" s="6"/>
      <c r="X38" s="6"/>
      <c r="Y38" s="6"/>
      <c r="Z38" s="6"/>
      <c r="AA38" s="6">
        <f>$D38</f>
        <v>12</v>
      </c>
      <c r="AC38" s="6"/>
      <c r="AD38" s="6"/>
      <c r="AE38" s="6"/>
      <c r="AF38" s="6"/>
      <c r="AG38" s="6"/>
      <c r="AH38" s="6"/>
      <c r="AI38" s="6"/>
      <c r="AJ38" s="6"/>
      <c r="AK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ht="15" customHeight="1" x14ac:dyDescent="0.3">
      <c r="A39" s="42">
        <v>35</v>
      </c>
      <c r="B39" s="42">
        <v>27</v>
      </c>
      <c r="C39" s="42"/>
      <c r="D39" s="42"/>
      <c r="E39">
        <v>854</v>
      </c>
      <c r="F39" s="60">
        <v>2.6099537037037039E-2</v>
      </c>
      <c r="G39" s="41" t="s">
        <v>332</v>
      </c>
      <c r="H39" s="41" t="s">
        <v>333</v>
      </c>
      <c r="I39" s="42" t="s">
        <v>82</v>
      </c>
      <c r="J39" s="42" t="s">
        <v>35</v>
      </c>
      <c r="K39" s="42">
        <v>2</v>
      </c>
      <c r="L39" s="42" t="s">
        <v>34</v>
      </c>
      <c r="M39" s="6"/>
      <c r="N39" s="6"/>
      <c r="O39" s="6"/>
      <c r="P39" s="6"/>
      <c r="Q39" s="6"/>
      <c r="R39" s="6"/>
      <c r="S39" s="6">
        <f>$B39</f>
        <v>27</v>
      </c>
      <c r="U39" s="6"/>
      <c r="V39" s="6"/>
      <c r="W39" s="6"/>
      <c r="X39" s="6"/>
      <c r="Y39" s="6"/>
      <c r="Z39" s="6"/>
      <c r="AA39" s="6"/>
      <c r="AC39" s="6"/>
      <c r="AD39" s="6"/>
      <c r="AE39" s="6"/>
      <c r="AF39" s="6"/>
      <c r="AG39" s="6"/>
      <c r="AH39" s="6"/>
      <c r="AI39" s="6"/>
      <c r="AJ39" s="6"/>
      <c r="AK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ht="15" customHeight="1" x14ac:dyDescent="0.3">
      <c r="A40" s="42">
        <v>36</v>
      </c>
      <c r="B40" s="42">
        <v>28</v>
      </c>
      <c r="C40" s="42"/>
      <c r="D40" s="42"/>
      <c r="E40">
        <v>926</v>
      </c>
      <c r="F40" s="60">
        <v>2.6377314814814815E-2</v>
      </c>
      <c r="G40" s="41" t="s">
        <v>397</v>
      </c>
      <c r="H40" s="41" t="s">
        <v>769</v>
      </c>
      <c r="I40" s="42" t="s">
        <v>82</v>
      </c>
      <c r="J40" s="42" t="s">
        <v>35</v>
      </c>
      <c r="K40" s="42">
        <v>2</v>
      </c>
      <c r="L40" s="42" t="s">
        <v>34</v>
      </c>
      <c r="M40" s="6"/>
      <c r="N40" s="6"/>
      <c r="O40" s="6"/>
      <c r="P40" s="6"/>
      <c r="Q40" s="6"/>
      <c r="R40" s="6"/>
      <c r="S40" s="6">
        <f>$B40</f>
        <v>28</v>
      </c>
      <c r="U40" s="6"/>
      <c r="V40" s="6"/>
      <c r="W40" s="6"/>
      <c r="X40" s="6"/>
      <c r="Y40" s="6"/>
      <c r="Z40" s="6"/>
      <c r="AA40" s="6"/>
      <c r="AC40" s="6"/>
      <c r="AD40" s="6"/>
      <c r="AE40" s="6"/>
      <c r="AF40" s="6"/>
      <c r="AG40" s="6"/>
      <c r="AH40" s="6"/>
      <c r="AI40" s="6"/>
      <c r="AJ40" s="6"/>
      <c r="AK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ht="15" customHeight="1" x14ac:dyDescent="0.3">
      <c r="A41" s="42">
        <v>37</v>
      </c>
      <c r="B41" s="42">
        <v>9</v>
      </c>
      <c r="E41">
        <v>1667</v>
      </c>
      <c r="F41" s="62">
        <v>2.6388888888888889E-2</v>
      </c>
      <c r="G41" s="61" t="s">
        <v>373</v>
      </c>
      <c r="H41" s="61" t="s">
        <v>516</v>
      </c>
      <c r="I41" s="59" t="s">
        <v>82</v>
      </c>
      <c r="J41" s="59" t="s">
        <v>23</v>
      </c>
      <c r="K41" s="59">
        <v>3</v>
      </c>
      <c r="L41" s="59" t="s">
        <v>34</v>
      </c>
      <c r="M41" s="6"/>
      <c r="N41" s="6"/>
      <c r="O41" s="6"/>
      <c r="P41" s="6"/>
      <c r="Q41" s="6"/>
      <c r="R41" s="6"/>
      <c r="S41" s="6"/>
      <c r="U41" s="6"/>
      <c r="V41" s="6"/>
      <c r="W41" s="6"/>
      <c r="X41" s="6"/>
      <c r="Y41" s="6"/>
      <c r="Z41" s="6"/>
      <c r="AA41" s="6"/>
      <c r="AC41" s="6"/>
      <c r="AD41" s="6"/>
      <c r="AE41" s="6"/>
      <c r="AF41" s="6"/>
      <c r="AG41" s="6"/>
      <c r="AH41" s="6"/>
      <c r="AI41" s="6">
        <f>$B41</f>
        <v>9</v>
      </c>
      <c r="AJ41" s="6"/>
      <c r="AK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ht="15" customHeight="1" x14ac:dyDescent="0.3">
      <c r="A42" s="42">
        <v>38</v>
      </c>
      <c r="B42" s="42">
        <v>10</v>
      </c>
      <c r="C42" s="42">
        <v>2</v>
      </c>
      <c r="D42" s="42">
        <v>2</v>
      </c>
      <c r="E42">
        <v>1558</v>
      </c>
      <c r="F42" s="60">
        <v>2.645833333333333E-2</v>
      </c>
      <c r="G42" s="41" t="s">
        <v>544</v>
      </c>
      <c r="H42" s="41" t="s">
        <v>545</v>
      </c>
      <c r="I42" s="42" t="s">
        <v>379</v>
      </c>
      <c r="J42" s="42" t="s">
        <v>30</v>
      </c>
      <c r="K42" s="42">
        <v>3</v>
      </c>
      <c r="L42" s="42" t="s">
        <v>34</v>
      </c>
      <c r="M42" s="6"/>
      <c r="N42" s="6"/>
      <c r="O42" s="6"/>
      <c r="P42" s="6"/>
      <c r="Q42" s="6"/>
      <c r="R42" s="6"/>
      <c r="S42" s="6"/>
      <c r="U42" s="6"/>
      <c r="V42" s="6"/>
      <c r="W42" s="6"/>
      <c r="X42" s="6"/>
      <c r="Y42" s="6"/>
      <c r="Z42" s="6"/>
      <c r="AA42" s="6"/>
      <c r="AC42" s="6">
        <f>$B42</f>
        <v>10</v>
      </c>
      <c r="AD42" s="6"/>
      <c r="AE42" s="6"/>
      <c r="AF42" s="6"/>
      <c r="AG42" s="6"/>
      <c r="AH42" s="6"/>
      <c r="AI42" s="6"/>
      <c r="AJ42" s="6"/>
      <c r="AK42" s="6"/>
      <c r="AM42" s="6">
        <f>$D42</f>
        <v>2</v>
      </c>
      <c r="AN42" s="6"/>
      <c r="AO42" s="6"/>
      <c r="AP42" s="6"/>
      <c r="AQ42" s="6"/>
      <c r="AR42" s="6"/>
      <c r="AS42" s="6"/>
      <c r="AT42" s="6"/>
      <c r="AU42" s="6"/>
    </row>
    <row r="43" spans="1:47" ht="15" customHeight="1" x14ac:dyDescent="0.3">
      <c r="A43" s="42">
        <v>39</v>
      </c>
      <c r="B43" s="42">
        <v>29</v>
      </c>
      <c r="C43" s="42"/>
      <c r="D43" s="42"/>
      <c r="E43">
        <v>877</v>
      </c>
      <c r="F43" s="60">
        <v>2.6539351851851852E-2</v>
      </c>
      <c r="G43" s="41" t="s">
        <v>328</v>
      </c>
      <c r="H43" s="41" t="s">
        <v>329</v>
      </c>
      <c r="I43" s="42" t="s">
        <v>82</v>
      </c>
      <c r="J43" s="42" t="s">
        <v>35</v>
      </c>
      <c r="K43" s="42">
        <v>2</v>
      </c>
      <c r="L43" s="42" t="s">
        <v>34</v>
      </c>
      <c r="M43" s="6"/>
      <c r="N43" s="6"/>
      <c r="O43" s="6"/>
      <c r="P43" s="6"/>
      <c r="Q43" s="6"/>
      <c r="R43" s="6"/>
      <c r="S43" s="6">
        <f>$B43</f>
        <v>29</v>
      </c>
      <c r="U43" s="6"/>
      <c r="V43" s="6"/>
      <c r="W43" s="6"/>
      <c r="X43" s="6"/>
      <c r="Y43" s="6"/>
      <c r="Z43" s="6"/>
      <c r="AA43" s="6"/>
      <c r="AC43" s="6"/>
      <c r="AD43" s="6"/>
      <c r="AE43" s="6"/>
      <c r="AF43" s="6"/>
      <c r="AG43" s="6"/>
      <c r="AH43" s="6"/>
      <c r="AI43" s="6"/>
      <c r="AJ43" s="6"/>
      <c r="AK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ht="15" customHeight="1" x14ac:dyDescent="0.3">
      <c r="A44" s="42">
        <v>40</v>
      </c>
      <c r="B44" s="42">
        <v>30</v>
      </c>
      <c r="C44" s="42"/>
      <c r="D44" s="42"/>
      <c r="E44">
        <v>1197</v>
      </c>
      <c r="F44" s="60">
        <v>2.6550925925925926E-2</v>
      </c>
      <c r="G44" s="41" t="s">
        <v>373</v>
      </c>
      <c r="H44" s="41" t="s">
        <v>166</v>
      </c>
      <c r="I44" s="42" t="s">
        <v>82</v>
      </c>
      <c r="J44" s="42" t="s">
        <v>31</v>
      </c>
      <c r="K44" s="42">
        <v>2</v>
      </c>
      <c r="L44" s="42" t="s">
        <v>34</v>
      </c>
      <c r="M44" s="6"/>
      <c r="N44" s="6"/>
      <c r="O44" s="6"/>
      <c r="P44" s="6">
        <f>$B44</f>
        <v>30</v>
      </c>
      <c r="Q44" s="6"/>
      <c r="R44" s="6"/>
      <c r="S44" s="6"/>
      <c r="U44" s="6"/>
      <c r="V44" s="6"/>
      <c r="W44" s="6"/>
      <c r="X44" s="6"/>
      <c r="Y44" s="6"/>
      <c r="Z44" s="6"/>
      <c r="AA44" s="6"/>
      <c r="AC44" s="6"/>
      <c r="AD44" s="6"/>
      <c r="AE44" s="6"/>
      <c r="AF44" s="6"/>
      <c r="AG44" s="6"/>
      <c r="AH44" s="6"/>
      <c r="AI44" s="6"/>
      <c r="AJ44" s="6"/>
      <c r="AK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ht="15" customHeight="1" x14ac:dyDescent="0.3">
      <c r="A45" s="42">
        <v>41</v>
      </c>
      <c r="B45" s="42">
        <v>31</v>
      </c>
      <c r="C45" s="42"/>
      <c r="D45" s="42"/>
      <c r="E45">
        <v>860</v>
      </c>
      <c r="F45" s="60">
        <v>2.6562499999999999E-2</v>
      </c>
      <c r="G45" s="41" t="s">
        <v>451</v>
      </c>
      <c r="H45" s="41" t="s">
        <v>770</v>
      </c>
      <c r="I45" s="42" t="s">
        <v>82</v>
      </c>
      <c r="J45" s="42" t="s">
        <v>35</v>
      </c>
      <c r="K45" s="42">
        <v>2</v>
      </c>
      <c r="L45" s="42" t="s">
        <v>34</v>
      </c>
      <c r="M45" s="6"/>
      <c r="N45" s="6"/>
      <c r="O45" s="6"/>
      <c r="P45" s="6"/>
      <c r="Q45" s="6"/>
      <c r="R45" s="6"/>
      <c r="S45" s="6">
        <f>$B45</f>
        <v>31</v>
      </c>
      <c r="U45" s="6"/>
      <c r="V45" s="6"/>
      <c r="W45" s="6"/>
      <c r="X45" s="6"/>
      <c r="Y45" s="6"/>
      <c r="Z45" s="6"/>
      <c r="AA45" s="6"/>
      <c r="AC45" s="6"/>
      <c r="AD45" s="6"/>
      <c r="AE45" s="6"/>
      <c r="AF45" s="6"/>
      <c r="AG45" s="6"/>
      <c r="AH45" s="6"/>
      <c r="AI45" s="6"/>
      <c r="AJ45" s="6"/>
      <c r="AK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ht="15" customHeight="1" x14ac:dyDescent="0.3">
      <c r="A46" s="42">
        <v>42</v>
      </c>
      <c r="B46" s="42">
        <v>32</v>
      </c>
      <c r="C46" s="42">
        <v>11</v>
      </c>
      <c r="D46" s="42">
        <v>13</v>
      </c>
      <c r="E46">
        <v>1179</v>
      </c>
      <c r="F46" s="60">
        <v>2.6585648148148146E-2</v>
      </c>
      <c r="G46" s="41" t="s">
        <v>219</v>
      </c>
      <c r="H46" s="41" t="s">
        <v>402</v>
      </c>
      <c r="I46" s="42" t="s">
        <v>379</v>
      </c>
      <c r="J46" s="42" t="s">
        <v>31</v>
      </c>
      <c r="K46" s="42">
        <v>2</v>
      </c>
      <c r="L46" s="42" t="s">
        <v>34</v>
      </c>
      <c r="M46" s="6"/>
      <c r="N46" s="6"/>
      <c r="O46" s="6"/>
      <c r="P46" s="6">
        <f>$B46</f>
        <v>32</v>
      </c>
      <c r="Q46" s="6"/>
      <c r="R46" s="6"/>
      <c r="S46" s="6"/>
      <c r="U46" s="6"/>
      <c r="V46" s="6"/>
      <c r="W46" s="6"/>
      <c r="X46" s="6">
        <f>$D46</f>
        <v>13</v>
      </c>
      <c r="Y46" s="6"/>
      <c r="Z46" s="6"/>
      <c r="AA46" s="6"/>
      <c r="AC46" s="6"/>
      <c r="AD46" s="6"/>
      <c r="AE46" s="6"/>
      <c r="AF46" s="6"/>
      <c r="AG46" s="6"/>
      <c r="AH46" s="6"/>
      <c r="AI46" s="6"/>
      <c r="AJ46" s="6"/>
      <c r="AK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ht="15" customHeight="1" x14ac:dyDescent="0.3">
      <c r="A47" s="42">
        <v>43</v>
      </c>
      <c r="B47" s="42">
        <v>11</v>
      </c>
      <c r="C47" s="42">
        <v>3</v>
      </c>
      <c r="D47" s="42">
        <v>3</v>
      </c>
      <c r="E47">
        <v>2083</v>
      </c>
      <c r="F47" s="60">
        <v>2.6620370370370371E-2</v>
      </c>
      <c r="G47" s="41" t="s">
        <v>219</v>
      </c>
      <c r="H47" s="41" t="s">
        <v>172</v>
      </c>
      <c r="I47" s="42" t="s">
        <v>379</v>
      </c>
      <c r="J47" s="42" t="s">
        <v>21</v>
      </c>
      <c r="K47" s="42">
        <v>3</v>
      </c>
      <c r="L47" s="42" t="s">
        <v>34</v>
      </c>
      <c r="M47" s="6"/>
      <c r="N47" s="6"/>
      <c r="O47" s="6"/>
      <c r="P47" s="6"/>
      <c r="Q47" s="6"/>
      <c r="R47" s="6"/>
      <c r="S47" s="6"/>
      <c r="U47" s="6"/>
      <c r="V47" s="6"/>
      <c r="W47" s="6"/>
      <c r="X47" s="6"/>
      <c r="Y47" s="6"/>
      <c r="Z47" s="6"/>
      <c r="AA47" s="6"/>
      <c r="AC47" s="6"/>
      <c r="AD47" s="6"/>
      <c r="AE47" s="6"/>
      <c r="AF47" s="6">
        <f>$B47</f>
        <v>11</v>
      </c>
      <c r="AG47" s="6"/>
      <c r="AH47" s="6"/>
      <c r="AI47" s="6"/>
      <c r="AJ47" s="6"/>
      <c r="AK47" s="6"/>
      <c r="AM47" s="6"/>
      <c r="AN47" s="6"/>
      <c r="AO47" s="6"/>
      <c r="AP47" s="6">
        <f>$D47</f>
        <v>3</v>
      </c>
      <c r="AQ47" s="6"/>
      <c r="AR47" s="6"/>
      <c r="AS47" s="6"/>
      <c r="AT47" s="6"/>
      <c r="AU47" s="6"/>
    </row>
    <row r="48" spans="1:47" ht="15" customHeight="1" x14ac:dyDescent="0.3">
      <c r="A48" s="42">
        <v>45</v>
      </c>
      <c r="B48" s="42">
        <v>33</v>
      </c>
      <c r="C48" s="42"/>
      <c r="D48" s="42"/>
      <c r="E48">
        <v>1203</v>
      </c>
      <c r="F48" s="60">
        <v>2.6782407407407408E-2</v>
      </c>
      <c r="G48" s="41" t="s">
        <v>326</v>
      </c>
      <c r="H48" s="41" t="s">
        <v>327</v>
      </c>
      <c r="I48" s="42" t="s">
        <v>82</v>
      </c>
      <c r="J48" s="42" t="s">
        <v>31</v>
      </c>
      <c r="K48" s="42">
        <v>2</v>
      </c>
      <c r="L48" s="42" t="s">
        <v>34</v>
      </c>
      <c r="M48" s="6"/>
      <c r="N48" s="6"/>
      <c r="O48" s="6"/>
      <c r="P48" s="6">
        <f>$B48</f>
        <v>33</v>
      </c>
      <c r="Q48" s="6"/>
      <c r="R48" s="6"/>
      <c r="S48" s="6"/>
      <c r="U48" s="6"/>
      <c r="V48" s="6"/>
      <c r="W48" s="6"/>
      <c r="X48" s="6"/>
      <c r="Y48" s="6"/>
      <c r="Z48" s="6"/>
      <c r="AA48" s="6"/>
      <c r="AC48" s="6"/>
      <c r="AD48" s="6"/>
      <c r="AE48" s="6"/>
      <c r="AF48" s="6"/>
      <c r="AG48" s="6"/>
      <c r="AH48" s="6"/>
      <c r="AI48" s="6"/>
      <c r="AJ48" s="6"/>
      <c r="AK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ht="15" customHeight="1" x14ac:dyDescent="0.3">
      <c r="A49" s="42">
        <v>46</v>
      </c>
      <c r="B49" s="42">
        <v>34</v>
      </c>
      <c r="C49" s="42">
        <v>12</v>
      </c>
      <c r="D49" s="42">
        <v>14</v>
      </c>
      <c r="E49">
        <v>918</v>
      </c>
      <c r="F49" s="60">
        <v>2.6817129629629628E-2</v>
      </c>
      <c r="G49" s="41" t="s">
        <v>460</v>
      </c>
      <c r="H49" s="41" t="s">
        <v>771</v>
      </c>
      <c r="I49" s="42" t="s">
        <v>379</v>
      </c>
      <c r="J49" s="42" t="s">
        <v>35</v>
      </c>
      <c r="K49" s="42">
        <v>2</v>
      </c>
      <c r="L49" s="42" t="s">
        <v>34</v>
      </c>
      <c r="M49" s="6"/>
      <c r="N49" s="6"/>
      <c r="O49" s="6"/>
      <c r="P49" s="6"/>
      <c r="Q49" s="6"/>
      <c r="R49" s="6"/>
      <c r="S49" s="6">
        <f>$B49</f>
        <v>34</v>
      </c>
      <c r="U49" s="6"/>
      <c r="V49" s="6"/>
      <c r="W49" s="6"/>
      <c r="X49" s="6"/>
      <c r="Y49" s="6"/>
      <c r="Z49" s="6"/>
      <c r="AA49" s="6">
        <f>$D49</f>
        <v>14</v>
      </c>
      <c r="AC49" s="6"/>
      <c r="AD49" s="6"/>
      <c r="AE49" s="6"/>
      <c r="AF49" s="6"/>
      <c r="AG49" s="6"/>
      <c r="AH49" s="6"/>
      <c r="AI49" s="6"/>
      <c r="AJ49" s="6"/>
      <c r="AK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ht="15" customHeight="1" x14ac:dyDescent="0.3">
      <c r="A50" s="42">
        <v>47</v>
      </c>
      <c r="B50" s="42">
        <v>12</v>
      </c>
      <c r="C50" s="42">
        <v>1</v>
      </c>
      <c r="D50" s="42">
        <v>4</v>
      </c>
      <c r="E50">
        <v>1773</v>
      </c>
      <c r="F50" s="60">
        <v>2.6851851851851852E-2</v>
      </c>
      <c r="G50" s="41" t="s">
        <v>546</v>
      </c>
      <c r="H50" s="41" t="s">
        <v>547</v>
      </c>
      <c r="I50" s="42" t="s">
        <v>382</v>
      </c>
      <c r="J50" s="42" t="s">
        <v>21</v>
      </c>
      <c r="K50" s="42">
        <v>3</v>
      </c>
      <c r="L50" s="42" t="s">
        <v>34</v>
      </c>
      <c r="M50" s="6"/>
      <c r="N50" s="6"/>
      <c r="O50" s="6"/>
      <c r="P50" s="6"/>
      <c r="Q50" s="6"/>
      <c r="R50" s="6"/>
      <c r="S50" s="6"/>
      <c r="U50" s="6"/>
      <c r="V50" s="6"/>
      <c r="W50" s="6"/>
      <c r="X50" s="6"/>
      <c r="Y50" s="6"/>
      <c r="Z50" s="6"/>
      <c r="AA50" s="6"/>
      <c r="AC50" s="6"/>
      <c r="AD50" s="6"/>
      <c r="AE50" s="6"/>
      <c r="AF50" s="6">
        <f>$B50</f>
        <v>12</v>
      </c>
      <c r="AG50" s="6"/>
      <c r="AH50" s="6"/>
      <c r="AI50" s="6"/>
      <c r="AJ50" s="6"/>
      <c r="AK50" s="6"/>
      <c r="AM50" s="6"/>
      <c r="AN50" s="6"/>
      <c r="AO50" s="6"/>
      <c r="AP50" s="6">
        <f>$D50</f>
        <v>4</v>
      </c>
      <c r="AQ50" s="6"/>
      <c r="AR50" s="6"/>
      <c r="AS50" s="6"/>
      <c r="AT50" s="6"/>
      <c r="AU50" s="6"/>
    </row>
    <row r="51" spans="1:47" ht="15" customHeight="1" x14ac:dyDescent="0.3">
      <c r="A51" s="42">
        <v>48</v>
      </c>
      <c r="B51" s="42">
        <v>13</v>
      </c>
      <c r="C51" s="42"/>
      <c r="D51" s="42"/>
      <c r="E51">
        <v>1934</v>
      </c>
      <c r="F51" s="60">
        <v>2.690972222222222E-2</v>
      </c>
      <c r="G51" s="41" t="s">
        <v>521</v>
      </c>
      <c r="H51" s="41" t="s">
        <v>522</v>
      </c>
      <c r="I51" s="42" t="s">
        <v>82</v>
      </c>
      <c r="J51" s="42" t="s">
        <v>36</v>
      </c>
      <c r="K51" s="42">
        <v>3</v>
      </c>
      <c r="L51" s="42" t="s">
        <v>34</v>
      </c>
      <c r="M51" s="6"/>
      <c r="N51" s="6"/>
      <c r="O51" s="6"/>
      <c r="P51" s="6"/>
      <c r="Q51" s="6"/>
      <c r="R51" s="6"/>
      <c r="S51" s="6"/>
      <c r="U51" s="6"/>
      <c r="V51" s="6"/>
      <c r="W51" s="6"/>
      <c r="X51" s="6"/>
      <c r="Y51" s="6"/>
      <c r="Z51" s="6"/>
      <c r="AA51" s="6"/>
      <c r="AC51" s="6"/>
      <c r="AD51" s="6"/>
      <c r="AE51" s="6">
        <f>$B51</f>
        <v>13</v>
      </c>
      <c r="AF51" s="6"/>
      <c r="AG51" s="6"/>
      <c r="AH51" s="6"/>
      <c r="AI51" s="6"/>
      <c r="AJ51" s="6"/>
      <c r="AK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ht="15" customHeight="1" x14ac:dyDescent="0.3">
      <c r="A52" s="42">
        <v>49</v>
      </c>
      <c r="B52" s="42">
        <v>35</v>
      </c>
      <c r="C52" s="42">
        <v>13</v>
      </c>
      <c r="D52" s="42">
        <v>15</v>
      </c>
      <c r="E52">
        <v>1125</v>
      </c>
      <c r="F52" s="60">
        <v>2.7025462962962963E-2</v>
      </c>
      <c r="G52" s="41" t="s">
        <v>772</v>
      </c>
      <c r="H52" s="41" t="s">
        <v>341</v>
      </c>
      <c r="I52" s="42" t="s">
        <v>379</v>
      </c>
      <c r="J52" s="42" t="s">
        <v>71</v>
      </c>
      <c r="K52" s="42">
        <v>2</v>
      </c>
      <c r="L52" s="42" t="s">
        <v>34</v>
      </c>
      <c r="M52" s="6"/>
      <c r="N52" s="6">
        <f>$B52</f>
        <v>35</v>
      </c>
      <c r="O52" s="6"/>
      <c r="P52" s="6"/>
      <c r="Q52" s="6"/>
      <c r="R52" s="6"/>
      <c r="S52" s="6"/>
      <c r="U52" s="6"/>
      <c r="V52" s="6">
        <f>$D52</f>
        <v>15</v>
      </c>
      <c r="W52" s="6"/>
      <c r="X52" s="6"/>
      <c r="Y52" s="6"/>
      <c r="Z52" s="6"/>
      <c r="AA52" s="6"/>
      <c r="AC52" s="6"/>
      <c r="AD52" s="6"/>
      <c r="AE52" s="6"/>
      <c r="AF52" s="6"/>
      <c r="AG52" s="6"/>
      <c r="AH52" s="6"/>
      <c r="AI52" s="6"/>
      <c r="AJ52" s="6"/>
      <c r="AK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ht="15" customHeight="1" x14ac:dyDescent="0.3">
      <c r="A53" s="42">
        <v>50</v>
      </c>
      <c r="B53" s="42">
        <v>36</v>
      </c>
      <c r="C53" s="42">
        <v>14</v>
      </c>
      <c r="D53" s="42">
        <v>16</v>
      </c>
      <c r="E53">
        <v>1159</v>
      </c>
      <c r="F53" s="60">
        <v>2.7037037037037037E-2</v>
      </c>
      <c r="G53" s="41" t="s">
        <v>410</v>
      </c>
      <c r="H53" s="41" t="s">
        <v>411</v>
      </c>
      <c r="I53" s="42" t="s">
        <v>379</v>
      </c>
      <c r="J53" s="42" t="s">
        <v>31</v>
      </c>
      <c r="K53" s="42">
        <v>2</v>
      </c>
      <c r="L53" s="42" t="s">
        <v>34</v>
      </c>
      <c r="M53" s="6"/>
      <c r="N53" s="6"/>
      <c r="O53" s="6"/>
      <c r="P53" s="6">
        <f>$B53</f>
        <v>36</v>
      </c>
      <c r="Q53" s="6"/>
      <c r="R53" s="6"/>
      <c r="S53" s="6"/>
      <c r="U53" s="6"/>
      <c r="V53" s="6"/>
      <c r="W53" s="6"/>
      <c r="X53" s="6">
        <f>$D53</f>
        <v>16</v>
      </c>
      <c r="Y53" s="6"/>
      <c r="Z53" s="6"/>
      <c r="AA53" s="6"/>
      <c r="AC53" s="6"/>
      <c r="AD53" s="6"/>
      <c r="AE53" s="6"/>
      <c r="AF53" s="6"/>
      <c r="AG53" s="6"/>
      <c r="AH53" s="6"/>
      <c r="AI53" s="6"/>
      <c r="AJ53" s="6"/>
      <c r="AK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ht="15" customHeight="1" x14ac:dyDescent="0.3">
      <c r="A54" s="42">
        <v>51</v>
      </c>
      <c r="B54" s="42">
        <v>14</v>
      </c>
      <c r="C54" s="42"/>
      <c r="D54" s="42"/>
      <c r="E54">
        <v>1912</v>
      </c>
      <c r="F54" s="60">
        <v>2.704861111111111E-2</v>
      </c>
      <c r="G54" s="41" t="s">
        <v>338</v>
      </c>
      <c r="H54" s="41" t="s">
        <v>520</v>
      </c>
      <c r="I54" s="42" t="s">
        <v>82</v>
      </c>
      <c r="J54" s="42" t="s">
        <v>36</v>
      </c>
      <c r="K54" s="42">
        <v>3</v>
      </c>
      <c r="L54" s="42" t="s">
        <v>34</v>
      </c>
      <c r="M54" s="6"/>
      <c r="N54" s="6"/>
      <c r="O54" s="6"/>
      <c r="P54" s="6"/>
      <c r="Q54" s="6"/>
      <c r="R54" s="6"/>
      <c r="S54" s="6"/>
      <c r="U54" s="6"/>
      <c r="V54" s="6"/>
      <c r="W54" s="6"/>
      <c r="X54" s="6"/>
      <c r="Y54" s="6"/>
      <c r="Z54" s="6"/>
      <c r="AA54" s="6"/>
      <c r="AC54" s="6"/>
      <c r="AD54" s="6"/>
      <c r="AE54" s="6">
        <f>$B54</f>
        <v>14</v>
      </c>
      <c r="AF54" s="6"/>
      <c r="AG54" s="6"/>
      <c r="AH54" s="6"/>
      <c r="AI54" s="6"/>
      <c r="AJ54" s="6"/>
      <c r="AK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ht="15" customHeight="1" x14ac:dyDescent="0.3">
      <c r="A55" s="42">
        <v>52</v>
      </c>
      <c r="B55" s="42">
        <v>37</v>
      </c>
      <c r="C55" s="42">
        <v>3</v>
      </c>
      <c r="D55" s="42">
        <v>17</v>
      </c>
      <c r="E55">
        <v>1100</v>
      </c>
      <c r="F55" s="60">
        <v>2.7071759259259257E-2</v>
      </c>
      <c r="G55" s="41" t="s">
        <v>297</v>
      </c>
      <c r="H55" s="41" t="s">
        <v>405</v>
      </c>
      <c r="I55" s="42" t="s">
        <v>382</v>
      </c>
      <c r="J55" s="42" t="s">
        <v>71</v>
      </c>
      <c r="K55" s="42">
        <v>2</v>
      </c>
      <c r="L55" s="42" t="s">
        <v>34</v>
      </c>
      <c r="M55" s="6"/>
      <c r="N55" s="6">
        <f>$B55</f>
        <v>37</v>
      </c>
      <c r="O55" s="6"/>
      <c r="P55" s="6"/>
      <c r="Q55" s="6"/>
      <c r="R55" s="6"/>
      <c r="S55" s="6"/>
      <c r="U55" s="6"/>
      <c r="V55" s="6">
        <f>$D55</f>
        <v>17</v>
      </c>
      <c r="W55" s="6"/>
      <c r="X55" s="6"/>
      <c r="Y55" s="6"/>
      <c r="Z55" s="6"/>
      <c r="AA55" s="6"/>
      <c r="AC55" s="6"/>
      <c r="AD55" s="6"/>
      <c r="AE55" s="6"/>
      <c r="AF55" s="6"/>
      <c r="AG55" s="6"/>
      <c r="AH55" s="6"/>
      <c r="AI55" s="6"/>
      <c r="AJ55" s="6"/>
      <c r="AK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ht="15" customHeight="1" x14ac:dyDescent="0.3">
      <c r="A56" s="42">
        <v>53</v>
      </c>
      <c r="B56" s="42">
        <v>38</v>
      </c>
      <c r="C56" s="42"/>
      <c r="D56" s="42"/>
      <c r="E56">
        <v>1339</v>
      </c>
      <c r="F56" s="60">
        <v>2.7083333333333334E-2</v>
      </c>
      <c r="G56" s="41" t="s">
        <v>540</v>
      </c>
      <c r="H56" s="41" t="s">
        <v>773</v>
      </c>
      <c r="I56" s="42" t="s">
        <v>82</v>
      </c>
      <c r="J56" s="42" t="s">
        <v>20</v>
      </c>
      <c r="K56" s="42">
        <v>2</v>
      </c>
      <c r="L56" s="42" t="s">
        <v>34</v>
      </c>
      <c r="M56" s="6">
        <f>$B56</f>
        <v>38</v>
      </c>
      <c r="N56" s="6"/>
      <c r="O56" s="6"/>
      <c r="P56" s="6"/>
      <c r="Q56" s="6"/>
      <c r="R56" s="6"/>
      <c r="S56" s="6"/>
      <c r="U56" s="6"/>
      <c r="V56" s="6"/>
      <c r="W56" s="6"/>
      <c r="X56" s="6"/>
      <c r="Y56" s="6"/>
      <c r="Z56" s="6"/>
      <c r="AA56" s="6"/>
      <c r="AC56" s="6"/>
      <c r="AD56" s="6"/>
      <c r="AE56" s="6"/>
      <c r="AF56" s="6"/>
      <c r="AG56" s="6"/>
      <c r="AH56" s="6"/>
      <c r="AI56" s="6"/>
      <c r="AJ56" s="6"/>
      <c r="AK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ht="15" customHeight="1" x14ac:dyDescent="0.3">
      <c r="A57" s="42">
        <v>54</v>
      </c>
      <c r="B57" s="42">
        <v>39</v>
      </c>
      <c r="C57" s="42">
        <v>4</v>
      </c>
      <c r="D57" s="42">
        <v>18</v>
      </c>
      <c r="E57">
        <v>1406</v>
      </c>
      <c r="F57" s="60">
        <v>2.7106481481481481E-2</v>
      </c>
      <c r="G57" s="41" t="s">
        <v>412</v>
      </c>
      <c r="H57" s="41" t="s">
        <v>413</v>
      </c>
      <c r="I57" s="42" t="s">
        <v>382</v>
      </c>
      <c r="J57" s="42" t="s">
        <v>32</v>
      </c>
      <c r="K57" s="42">
        <v>2</v>
      </c>
      <c r="L57" s="42" t="s">
        <v>34</v>
      </c>
      <c r="M57" s="6"/>
      <c r="N57" s="6"/>
      <c r="O57" s="6">
        <f>$B57</f>
        <v>39</v>
      </c>
      <c r="P57" s="6"/>
      <c r="Q57" s="6"/>
      <c r="R57" s="6"/>
      <c r="S57" s="6"/>
      <c r="U57" s="6"/>
      <c r="V57" s="6"/>
      <c r="W57" s="6">
        <f>$D57</f>
        <v>18</v>
      </c>
      <c r="X57" s="6"/>
      <c r="Y57" s="6"/>
      <c r="Z57" s="6"/>
      <c r="AA57" s="6"/>
      <c r="AC57" s="6"/>
      <c r="AD57" s="6"/>
      <c r="AE57" s="6"/>
      <c r="AF57" s="6"/>
      <c r="AG57" s="6"/>
      <c r="AH57" s="6"/>
      <c r="AI57" s="6"/>
      <c r="AJ57" s="6"/>
      <c r="AK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ht="15" customHeight="1" x14ac:dyDescent="0.3">
      <c r="A58" s="42">
        <v>55</v>
      </c>
      <c r="B58" s="42">
        <v>15</v>
      </c>
      <c r="C58" s="42">
        <v>2</v>
      </c>
      <c r="D58" s="42">
        <v>5</v>
      </c>
      <c r="E58">
        <v>1916</v>
      </c>
      <c r="F58" s="60">
        <v>2.7118055555555558E-2</v>
      </c>
      <c r="G58" s="41" t="s">
        <v>550</v>
      </c>
      <c r="H58" s="41" t="s">
        <v>551</v>
      </c>
      <c r="I58" s="42" t="s">
        <v>382</v>
      </c>
      <c r="J58" s="42" t="s">
        <v>36</v>
      </c>
      <c r="K58" s="42">
        <v>3</v>
      </c>
      <c r="L58" s="42" t="s">
        <v>34</v>
      </c>
      <c r="M58" s="6"/>
      <c r="N58" s="6"/>
      <c r="O58" s="6"/>
      <c r="P58" s="6"/>
      <c r="Q58" s="6"/>
      <c r="R58" s="6"/>
      <c r="S58" s="6"/>
      <c r="U58" s="6"/>
      <c r="V58" s="6"/>
      <c r="W58" s="6"/>
      <c r="X58" s="6"/>
      <c r="Y58" s="6"/>
      <c r="Z58" s="6"/>
      <c r="AA58" s="6"/>
      <c r="AC58" s="6"/>
      <c r="AD58" s="6"/>
      <c r="AE58" s="6">
        <f>$B58</f>
        <v>15</v>
      </c>
      <c r="AF58" s="6"/>
      <c r="AG58" s="6"/>
      <c r="AH58" s="6"/>
      <c r="AI58" s="6"/>
      <c r="AJ58" s="6"/>
      <c r="AK58" s="6"/>
      <c r="AM58" s="6"/>
      <c r="AN58" s="6"/>
      <c r="AO58" s="6">
        <f>$D58</f>
        <v>5</v>
      </c>
      <c r="AP58" s="6"/>
      <c r="AQ58" s="6"/>
      <c r="AR58" s="6"/>
      <c r="AS58" s="6"/>
      <c r="AT58" s="6"/>
      <c r="AU58" s="6"/>
    </row>
    <row r="59" spans="1:47" ht="15" customHeight="1" x14ac:dyDescent="0.3">
      <c r="A59" s="42">
        <v>56</v>
      </c>
      <c r="B59" s="42">
        <v>40</v>
      </c>
      <c r="C59" s="42"/>
      <c r="D59" s="42"/>
      <c r="E59">
        <v>870</v>
      </c>
      <c r="F59" s="60">
        <v>2.7141203703703706E-2</v>
      </c>
      <c r="G59" s="41" t="s">
        <v>383</v>
      </c>
      <c r="H59" s="41" t="s">
        <v>774</v>
      </c>
      <c r="I59" s="42" t="s">
        <v>82</v>
      </c>
      <c r="J59" s="42" t="s">
        <v>35</v>
      </c>
      <c r="K59" s="42">
        <v>2</v>
      </c>
      <c r="L59" s="42" t="s">
        <v>34</v>
      </c>
      <c r="M59" s="6"/>
      <c r="N59" s="6"/>
      <c r="O59" s="6"/>
      <c r="P59" s="6"/>
      <c r="Q59" s="6"/>
      <c r="R59" s="6"/>
      <c r="S59" s="6">
        <f>$B59</f>
        <v>40</v>
      </c>
      <c r="U59" s="6"/>
      <c r="V59" s="6"/>
      <c r="W59" s="6"/>
      <c r="X59" s="6"/>
      <c r="Y59" s="6"/>
      <c r="Z59" s="6"/>
      <c r="AA59" s="6"/>
      <c r="AC59" s="6"/>
      <c r="AD59" s="6"/>
      <c r="AE59" s="6"/>
      <c r="AF59" s="6"/>
      <c r="AG59" s="6"/>
      <c r="AH59" s="6"/>
      <c r="AI59" s="6"/>
      <c r="AJ59" s="6"/>
      <c r="AK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ht="15" customHeight="1" x14ac:dyDescent="0.3">
      <c r="A60" s="42">
        <v>57</v>
      </c>
      <c r="B60" s="42">
        <v>41</v>
      </c>
      <c r="C60" s="42"/>
      <c r="D60" s="42"/>
      <c r="E60">
        <v>2058</v>
      </c>
      <c r="F60" s="60">
        <v>2.7164351851851853E-2</v>
      </c>
      <c r="G60" s="41" t="s">
        <v>338</v>
      </c>
      <c r="H60" s="41" t="s">
        <v>339</v>
      </c>
      <c r="I60" s="42" t="s">
        <v>82</v>
      </c>
      <c r="J60" s="42" t="s">
        <v>27</v>
      </c>
      <c r="K60" s="42">
        <v>2</v>
      </c>
      <c r="L60" s="42" t="s">
        <v>34</v>
      </c>
      <c r="M60" s="6"/>
      <c r="N60" s="6"/>
      <c r="O60" s="6"/>
      <c r="P60" s="6"/>
      <c r="Q60" s="6">
        <f>$B60</f>
        <v>41</v>
      </c>
      <c r="R60" s="6"/>
      <c r="S60" s="6"/>
      <c r="U60" s="6"/>
      <c r="V60" s="6"/>
      <c r="W60" s="6"/>
      <c r="X60" s="6"/>
      <c r="Y60" s="6"/>
      <c r="Z60" s="6"/>
      <c r="AA60" s="6"/>
      <c r="AC60" s="6"/>
      <c r="AD60" s="6"/>
      <c r="AE60" s="6"/>
      <c r="AF60" s="6"/>
      <c r="AG60" s="6"/>
      <c r="AH60" s="6"/>
      <c r="AI60" s="6"/>
      <c r="AJ60" s="6"/>
      <c r="AK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ht="15" customHeight="1" x14ac:dyDescent="0.3">
      <c r="A61" s="42">
        <v>58</v>
      </c>
      <c r="B61" s="42">
        <v>16</v>
      </c>
      <c r="C61" s="42">
        <v>4</v>
      </c>
      <c r="D61" s="42">
        <v>6</v>
      </c>
      <c r="E61">
        <v>1597</v>
      </c>
      <c r="F61" s="60">
        <v>2.7199074074074073E-2</v>
      </c>
      <c r="G61" s="41" t="s">
        <v>548</v>
      </c>
      <c r="H61" s="41" t="s">
        <v>549</v>
      </c>
      <c r="I61" s="42" t="s">
        <v>379</v>
      </c>
      <c r="J61" s="42" t="s">
        <v>30</v>
      </c>
      <c r="K61" s="42">
        <v>3</v>
      </c>
      <c r="L61" s="42" t="s">
        <v>34</v>
      </c>
      <c r="M61" s="6"/>
      <c r="N61" s="6"/>
      <c r="O61" s="6"/>
      <c r="P61" s="6"/>
      <c r="Q61" s="6"/>
      <c r="R61" s="6"/>
      <c r="S61" s="6"/>
      <c r="U61" s="6"/>
      <c r="V61" s="6"/>
      <c r="W61" s="6"/>
      <c r="X61" s="6"/>
      <c r="Y61" s="6"/>
      <c r="Z61" s="6"/>
      <c r="AA61" s="6"/>
      <c r="AC61" s="6">
        <f>$B61</f>
        <v>16</v>
      </c>
      <c r="AD61" s="6"/>
      <c r="AE61" s="6"/>
      <c r="AF61" s="6"/>
      <c r="AG61" s="6"/>
      <c r="AH61" s="6"/>
      <c r="AI61" s="6"/>
      <c r="AJ61" s="6"/>
      <c r="AK61" s="6"/>
      <c r="AM61" s="6">
        <f>$D61</f>
        <v>6</v>
      </c>
      <c r="AN61" s="6"/>
      <c r="AO61" s="6"/>
      <c r="AP61" s="6"/>
      <c r="AQ61" s="6"/>
      <c r="AR61" s="6"/>
      <c r="AS61" s="6"/>
      <c r="AT61" s="6"/>
      <c r="AU61" s="6"/>
    </row>
    <row r="62" spans="1:47" ht="15" customHeight="1" x14ac:dyDescent="0.3">
      <c r="A62" s="42">
        <v>59</v>
      </c>
      <c r="B62" s="42">
        <v>42</v>
      </c>
      <c r="C62" s="42">
        <v>5</v>
      </c>
      <c r="D62" s="42">
        <v>19</v>
      </c>
      <c r="E62">
        <v>1277</v>
      </c>
      <c r="F62" s="60">
        <v>2.7245370370370371E-2</v>
      </c>
      <c r="G62" s="41" t="s">
        <v>399</v>
      </c>
      <c r="H62" s="41" t="s">
        <v>400</v>
      </c>
      <c r="I62" s="42" t="s">
        <v>382</v>
      </c>
      <c r="J62" s="42" t="s">
        <v>20</v>
      </c>
      <c r="K62" s="42">
        <v>2</v>
      </c>
      <c r="L62" s="42" t="s">
        <v>34</v>
      </c>
      <c r="M62" s="6">
        <f>$B62</f>
        <v>42</v>
      </c>
      <c r="N62" s="6"/>
      <c r="O62" s="6"/>
      <c r="P62" s="6"/>
      <c r="Q62" s="6"/>
      <c r="R62" s="6"/>
      <c r="S62" s="6"/>
      <c r="U62" s="6">
        <f>$D62</f>
        <v>19</v>
      </c>
      <c r="V62" s="6"/>
      <c r="W62" s="6"/>
      <c r="X62" s="6"/>
      <c r="Y62" s="6"/>
      <c r="Z62" s="6"/>
      <c r="AA62" s="6"/>
      <c r="AC62" s="6"/>
      <c r="AD62" s="6"/>
      <c r="AE62" s="6"/>
      <c r="AF62" s="6"/>
      <c r="AG62" s="6"/>
      <c r="AH62" s="6"/>
      <c r="AI62" s="6"/>
      <c r="AJ62" s="6"/>
      <c r="AK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ht="15" customHeight="1" x14ac:dyDescent="0.3">
      <c r="A63" s="42">
        <v>60</v>
      </c>
      <c r="B63" s="42">
        <v>43</v>
      </c>
      <c r="C63" s="42"/>
      <c r="D63" s="42"/>
      <c r="E63">
        <v>1083</v>
      </c>
      <c r="F63" s="60">
        <v>2.7280092592592595E-2</v>
      </c>
      <c r="G63" s="41" t="s">
        <v>335</v>
      </c>
      <c r="H63" s="41" t="s">
        <v>337</v>
      </c>
      <c r="I63" s="42" t="s">
        <v>82</v>
      </c>
      <c r="J63" s="42" t="s">
        <v>71</v>
      </c>
      <c r="K63" s="42">
        <v>2</v>
      </c>
      <c r="L63" s="42" t="s">
        <v>34</v>
      </c>
      <c r="M63" s="6"/>
      <c r="N63" s="6">
        <f>$B63</f>
        <v>43</v>
      </c>
      <c r="O63" s="6"/>
      <c r="P63" s="6"/>
      <c r="Q63" s="6"/>
      <c r="R63" s="6"/>
      <c r="S63" s="6"/>
      <c r="U63" s="6"/>
      <c r="V63" s="6"/>
      <c r="W63" s="6"/>
      <c r="X63" s="6"/>
      <c r="Y63" s="6"/>
      <c r="Z63" s="6"/>
      <c r="AA63" s="6"/>
      <c r="AC63" s="6"/>
      <c r="AD63" s="6"/>
      <c r="AE63" s="6"/>
      <c r="AF63" s="6"/>
      <c r="AG63" s="6"/>
      <c r="AH63" s="6"/>
      <c r="AI63" s="6"/>
      <c r="AJ63" s="6"/>
      <c r="AK63" s="6"/>
      <c r="AM63" s="6"/>
      <c r="AN63" s="6"/>
      <c r="AO63" s="6"/>
      <c r="AP63" s="6"/>
      <c r="AQ63" s="6"/>
      <c r="AR63" s="6"/>
      <c r="AS63" s="6"/>
      <c r="AT63" s="6"/>
      <c r="AU63" s="6"/>
    </row>
    <row r="64" spans="1:47" ht="15" customHeight="1" x14ac:dyDescent="0.3">
      <c r="A64" s="42">
        <v>61</v>
      </c>
      <c r="B64" s="42">
        <v>17</v>
      </c>
      <c r="C64" s="42"/>
      <c r="D64" s="42"/>
      <c r="E64">
        <v>1841</v>
      </c>
      <c r="F64" s="60">
        <v>2.7314814814814813E-2</v>
      </c>
      <c r="G64" s="41" t="s">
        <v>416</v>
      </c>
      <c r="H64" s="41" t="s">
        <v>527</v>
      </c>
      <c r="I64" s="42" t="s">
        <v>82</v>
      </c>
      <c r="J64" s="42" t="s">
        <v>24</v>
      </c>
      <c r="K64" s="42">
        <v>3</v>
      </c>
      <c r="L64" s="42" t="s">
        <v>34</v>
      </c>
      <c r="M64" s="6"/>
      <c r="N64" s="6"/>
      <c r="O64" s="6"/>
      <c r="P64" s="6"/>
      <c r="Q64" s="6"/>
      <c r="R64" s="6"/>
      <c r="S64" s="6"/>
      <c r="U64" s="6"/>
      <c r="V64" s="6"/>
      <c r="W64" s="6"/>
      <c r="X64" s="6"/>
      <c r="Y64" s="6"/>
      <c r="Z64" s="6"/>
      <c r="AA64" s="6"/>
      <c r="AC64" s="6"/>
      <c r="AD64" s="6"/>
      <c r="AE64" s="6"/>
      <c r="AF64" s="6"/>
      <c r="AG64" s="6">
        <f>$B64</f>
        <v>17</v>
      </c>
      <c r="AH64" s="6"/>
      <c r="AI64" s="6"/>
      <c r="AJ64" s="6"/>
      <c r="AK64" s="6"/>
      <c r="AM64" s="6"/>
      <c r="AN64" s="6"/>
      <c r="AO64" s="6"/>
      <c r="AP64" s="6"/>
      <c r="AQ64" s="6"/>
      <c r="AR64" s="6"/>
      <c r="AS64" s="6"/>
      <c r="AT64" s="6"/>
      <c r="AU64" s="6"/>
    </row>
    <row r="65" spans="1:47" ht="15" customHeight="1" x14ac:dyDescent="0.3">
      <c r="A65" s="42">
        <v>62</v>
      </c>
      <c r="B65" s="42">
        <v>44</v>
      </c>
      <c r="C65" s="42"/>
      <c r="D65" s="42"/>
      <c r="E65">
        <v>1102</v>
      </c>
      <c r="F65" s="60">
        <v>2.7337962962962963E-2</v>
      </c>
      <c r="G65" s="41" t="s">
        <v>390</v>
      </c>
      <c r="H65" s="41" t="s">
        <v>775</v>
      </c>
      <c r="I65" s="42" t="s">
        <v>82</v>
      </c>
      <c r="J65" s="42" t="s">
        <v>71</v>
      </c>
      <c r="K65" s="42">
        <v>2</v>
      </c>
      <c r="L65" s="42" t="s">
        <v>34</v>
      </c>
      <c r="M65" s="6"/>
      <c r="N65" s="6">
        <f>$B65</f>
        <v>44</v>
      </c>
      <c r="O65" s="6"/>
      <c r="P65" s="6"/>
      <c r="Q65" s="6"/>
      <c r="R65" s="6"/>
      <c r="S65" s="6"/>
      <c r="U65" s="6"/>
      <c r="V65" s="6"/>
      <c r="W65" s="6"/>
      <c r="X65" s="6"/>
      <c r="Y65" s="6"/>
      <c r="Z65" s="6"/>
      <c r="AA65" s="6"/>
      <c r="AC65" s="6"/>
      <c r="AD65" s="6"/>
      <c r="AE65" s="6"/>
      <c r="AF65" s="6"/>
      <c r="AG65" s="6"/>
      <c r="AH65" s="6"/>
      <c r="AI65" s="6"/>
      <c r="AJ65" s="6"/>
      <c r="AK65" s="6"/>
      <c r="AM65" s="6"/>
      <c r="AN65" s="6"/>
      <c r="AO65" s="6"/>
      <c r="AP65" s="6"/>
      <c r="AQ65" s="6"/>
      <c r="AR65" s="6"/>
      <c r="AS65" s="6"/>
      <c r="AT65" s="6"/>
      <c r="AU65" s="6"/>
    </row>
    <row r="66" spans="1:47" ht="15" customHeight="1" x14ac:dyDescent="0.3">
      <c r="A66" s="42">
        <v>63</v>
      </c>
      <c r="B66" s="42">
        <v>45</v>
      </c>
      <c r="C66" s="42"/>
      <c r="D66" s="42"/>
      <c r="E66">
        <v>1085</v>
      </c>
      <c r="F66" s="60">
        <v>2.7372685185185187E-2</v>
      </c>
      <c r="G66" s="41" t="s">
        <v>352</v>
      </c>
      <c r="H66" s="41" t="s">
        <v>353</v>
      </c>
      <c r="I66" s="42" t="s">
        <v>82</v>
      </c>
      <c r="J66" s="42" t="s">
        <v>71</v>
      </c>
      <c r="K66" s="42">
        <v>2</v>
      </c>
      <c r="L66" s="42" t="s">
        <v>34</v>
      </c>
      <c r="M66" s="6"/>
      <c r="N66" s="6">
        <f>$B66</f>
        <v>45</v>
      </c>
      <c r="O66" s="6"/>
      <c r="P66" s="6"/>
      <c r="Q66" s="6"/>
      <c r="R66" s="6"/>
      <c r="S66" s="6"/>
      <c r="U66" s="6"/>
      <c r="V66" s="6"/>
      <c r="W66" s="6"/>
      <c r="X66" s="6"/>
      <c r="Y66" s="6"/>
      <c r="Z66" s="6"/>
      <c r="AA66" s="6"/>
      <c r="AC66" s="6"/>
      <c r="AD66" s="6"/>
      <c r="AE66" s="6"/>
      <c r="AF66" s="6"/>
      <c r="AG66" s="6"/>
      <c r="AH66" s="6"/>
      <c r="AI66" s="6"/>
      <c r="AJ66" s="6"/>
      <c r="AK66" s="6"/>
      <c r="AM66" s="6"/>
      <c r="AN66" s="6"/>
      <c r="AO66" s="6"/>
      <c r="AP66" s="6"/>
      <c r="AQ66" s="6"/>
      <c r="AR66" s="6"/>
      <c r="AS66" s="6"/>
      <c r="AT66" s="6"/>
      <c r="AU66" s="6"/>
    </row>
    <row r="67" spans="1:47" ht="15" customHeight="1" x14ac:dyDescent="0.3">
      <c r="A67" s="42">
        <v>64</v>
      </c>
      <c r="B67" s="42">
        <v>46</v>
      </c>
      <c r="C67" s="42"/>
      <c r="D67" s="42"/>
      <c r="E67">
        <v>1114</v>
      </c>
      <c r="F67" s="60">
        <v>2.7407407407407405E-2</v>
      </c>
      <c r="G67" s="41" t="s">
        <v>330</v>
      </c>
      <c r="H67" s="41" t="s">
        <v>331</v>
      </c>
      <c r="I67" s="42" t="s">
        <v>82</v>
      </c>
      <c r="J67" s="42" t="s">
        <v>71</v>
      </c>
      <c r="K67" s="42">
        <v>2</v>
      </c>
      <c r="L67" s="42" t="s">
        <v>34</v>
      </c>
      <c r="M67" s="6"/>
      <c r="N67" s="6">
        <f>$B67</f>
        <v>46</v>
      </c>
      <c r="O67" s="6"/>
      <c r="P67" s="6"/>
      <c r="Q67" s="6"/>
      <c r="R67" s="6"/>
      <c r="S67" s="6"/>
      <c r="U67" s="6"/>
      <c r="V67" s="6"/>
      <c r="W67" s="6"/>
      <c r="X67" s="6"/>
      <c r="Y67" s="6"/>
      <c r="Z67" s="6"/>
      <c r="AA67" s="6"/>
      <c r="AC67" s="6"/>
      <c r="AD67" s="6"/>
      <c r="AE67" s="6"/>
      <c r="AF67" s="6"/>
      <c r="AG67" s="6"/>
      <c r="AH67" s="6"/>
      <c r="AI67" s="6"/>
      <c r="AJ67" s="6"/>
      <c r="AK67" s="6"/>
      <c r="AM67" s="6"/>
      <c r="AN67" s="6"/>
      <c r="AO67" s="6"/>
      <c r="AP67" s="6"/>
      <c r="AQ67" s="6"/>
      <c r="AR67" s="6"/>
      <c r="AS67" s="6"/>
      <c r="AT67" s="6"/>
      <c r="AU67" s="6"/>
    </row>
    <row r="68" spans="1:47" ht="15" customHeight="1" x14ac:dyDescent="0.3">
      <c r="A68" s="42">
        <v>65</v>
      </c>
      <c r="B68" s="42">
        <v>18</v>
      </c>
      <c r="C68" s="42"/>
      <c r="D68" s="42"/>
      <c r="E68">
        <v>1559</v>
      </c>
      <c r="F68" s="60">
        <v>2.7430555555555555E-2</v>
      </c>
      <c r="G68" s="41" t="s">
        <v>518</v>
      </c>
      <c r="H68" s="41" t="s">
        <v>519</v>
      </c>
      <c r="I68" s="42" t="s">
        <v>82</v>
      </c>
      <c r="J68" s="42" t="s">
        <v>30</v>
      </c>
      <c r="K68" s="42">
        <v>3</v>
      </c>
      <c r="L68" s="42" t="s">
        <v>34</v>
      </c>
      <c r="M68" s="6"/>
      <c r="N68" s="6"/>
      <c r="O68" s="6"/>
      <c r="P68" s="6"/>
      <c r="Q68" s="6"/>
      <c r="R68" s="6"/>
      <c r="S68" s="6"/>
      <c r="U68" s="6"/>
      <c r="V68" s="6"/>
      <c r="W68" s="6"/>
      <c r="X68" s="6"/>
      <c r="Y68" s="6"/>
      <c r="Z68" s="6"/>
      <c r="AA68" s="6"/>
      <c r="AC68" s="6">
        <f>$B68</f>
        <v>18</v>
      </c>
      <c r="AD68" s="6"/>
      <c r="AE68" s="6"/>
      <c r="AF68" s="6"/>
      <c r="AG68" s="6"/>
      <c r="AH68" s="6"/>
      <c r="AI68" s="6"/>
      <c r="AJ68" s="6"/>
      <c r="AK68" s="6"/>
      <c r="AM68" s="6"/>
      <c r="AN68" s="6"/>
      <c r="AO68" s="6"/>
      <c r="AP68" s="6"/>
      <c r="AQ68" s="6"/>
      <c r="AR68" s="6"/>
      <c r="AS68" s="6"/>
      <c r="AT68" s="6"/>
      <c r="AU68" s="6"/>
    </row>
    <row r="69" spans="1:47" ht="15" customHeight="1" x14ac:dyDescent="0.3">
      <c r="A69" s="42">
        <v>66</v>
      </c>
      <c r="B69" s="42">
        <v>19</v>
      </c>
      <c r="C69" s="42"/>
      <c r="D69" s="42"/>
      <c r="E69">
        <v>1632</v>
      </c>
      <c r="F69" s="60">
        <v>2.7546296296296294E-2</v>
      </c>
      <c r="G69" s="41" t="s">
        <v>397</v>
      </c>
      <c r="H69" s="41" t="s">
        <v>275</v>
      </c>
      <c r="I69" s="42" t="s">
        <v>82</v>
      </c>
      <c r="J69" s="42" t="s">
        <v>30</v>
      </c>
      <c r="K69" s="42">
        <v>3</v>
      </c>
      <c r="L69" s="42" t="s">
        <v>34</v>
      </c>
      <c r="M69" s="6"/>
      <c r="N69" s="6"/>
      <c r="O69" s="6"/>
      <c r="P69" s="6"/>
      <c r="Q69" s="6"/>
      <c r="R69" s="6"/>
      <c r="S69" s="6"/>
      <c r="U69" s="6"/>
      <c r="V69" s="6"/>
      <c r="W69" s="6"/>
      <c r="X69" s="6"/>
      <c r="Y69" s="6"/>
      <c r="Z69" s="6"/>
      <c r="AA69" s="6"/>
      <c r="AC69" s="6">
        <f>$B69</f>
        <v>19</v>
      </c>
      <c r="AD69" s="6"/>
      <c r="AE69" s="6"/>
      <c r="AF69" s="6"/>
      <c r="AG69" s="6"/>
      <c r="AH69" s="6"/>
      <c r="AI69" s="6"/>
      <c r="AJ69" s="6"/>
      <c r="AK69" s="6"/>
      <c r="AM69" s="6"/>
      <c r="AN69" s="6"/>
      <c r="AO69" s="6"/>
      <c r="AP69" s="6"/>
      <c r="AQ69" s="6"/>
      <c r="AR69" s="6"/>
      <c r="AS69" s="6"/>
      <c r="AT69" s="6"/>
      <c r="AU69" s="6"/>
    </row>
    <row r="70" spans="1:47" ht="15" customHeight="1" x14ac:dyDescent="0.3">
      <c r="A70" s="42">
        <v>68</v>
      </c>
      <c r="B70" s="42">
        <v>47</v>
      </c>
      <c r="C70" s="42">
        <v>15</v>
      </c>
      <c r="D70" s="42">
        <v>20</v>
      </c>
      <c r="E70">
        <v>909</v>
      </c>
      <c r="F70" s="60">
        <v>2.7627314814814816E-2</v>
      </c>
      <c r="G70" s="41" t="s">
        <v>478</v>
      </c>
      <c r="H70" s="41" t="s">
        <v>776</v>
      </c>
      <c r="I70" s="42" t="s">
        <v>379</v>
      </c>
      <c r="J70" s="42" t="s">
        <v>35</v>
      </c>
      <c r="K70" s="42">
        <v>2</v>
      </c>
      <c r="L70" s="42" t="s">
        <v>34</v>
      </c>
      <c r="M70" s="6"/>
      <c r="N70" s="6"/>
      <c r="O70" s="6"/>
      <c r="P70" s="6"/>
      <c r="Q70" s="6"/>
      <c r="R70" s="6"/>
      <c r="S70" s="6">
        <f>$B70</f>
        <v>47</v>
      </c>
      <c r="U70" s="6"/>
      <c r="V70" s="6"/>
      <c r="W70" s="6"/>
      <c r="X70" s="6"/>
      <c r="Y70" s="6"/>
      <c r="Z70" s="6"/>
      <c r="AA70" s="6">
        <f>$D70</f>
        <v>20</v>
      </c>
      <c r="AC70" s="6"/>
      <c r="AD70" s="6"/>
      <c r="AE70" s="6"/>
      <c r="AF70" s="6"/>
      <c r="AG70" s="6"/>
      <c r="AH70" s="6"/>
      <c r="AI70" s="6"/>
      <c r="AJ70" s="6"/>
      <c r="AK70" s="6"/>
      <c r="AM70" s="6"/>
      <c r="AN70" s="6"/>
      <c r="AO70" s="6"/>
      <c r="AP70" s="6"/>
      <c r="AQ70" s="6"/>
      <c r="AR70" s="6"/>
      <c r="AS70" s="6"/>
      <c r="AT70" s="6"/>
      <c r="AU70" s="6"/>
    </row>
    <row r="71" spans="1:47" ht="15" customHeight="1" x14ac:dyDescent="0.3">
      <c r="A71" s="42">
        <v>69</v>
      </c>
      <c r="B71" s="42">
        <v>48</v>
      </c>
      <c r="C71" s="42">
        <v>16</v>
      </c>
      <c r="D71" s="42">
        <v>21</v>
      </c>
      <c r="E71">
        <v>1253</v>
      </c>
      <c r="F71" s="60">
        <v>2.7708333333333335E-2</v>
      </c>
      <c r="G71" s="41" t="s">
        <v>620</v>
      </c>
      <c r="H71" s="41" t="s">
        <v>253</v>
      </c>
      <c r="I71" s="42" t="s">
        <v>379</v>
      </c>
      <c r="J71" s="42" t="s">
        <v>31</v>
      </c>
      <c r="K71" s="42">
        <v>2</v>
      </c>
      <c r="L71" s="42" t="s">
        <v>34</v>
      </c>
      <c r="M71" s="6"/>
      <c r="N71" s="6"/>
      <c r="O71" s="6"/>
      <c r="P71" s="6">
        <f>$B71</f>
        <v>48</v>
      </c>
      <c r="Q71" s="6"/>
      <c r="R71" s="6"/>
      <c r="S71" s="6"/>
      <c r="U71" s="6"/>
      <c r="V71" s="6"/>
      <c r="W71" s="6"/>
      <c r="X71" s="6">
        <f>$D71</f>
        <v>21</v>
      </c>
      <c r="Y71" s="6"/>
      <c r="Z71" s="6"/>
      <c r="AA71" s="6"/>
      <c r="AC71" s="6"/>
      <c r="AD71" s="6"/>
      <c r="AE71" s="6"/>
      <c r="AF71" s="6"/>
      <c r="AG71" s="6"/>
      <c r="AH71" s="6"/>
      <c r="AI71" s="6"/>
      <c r="AJ71" s="6"/>
      <c r="AK71" s="6"/>
      <c r="AM71" s="6"/>
      <c r="AN71" s="6"/>
      <c r="AO71" s="6"/>
      <c r="AP71" s="6"/>
      <c r="AQ71" s="6"/>
      <c r="AR71" s="6"/>
      <c r="AS71" s="6"/>
      <c r="AT71" s="6"/>
      <c r="AU71" s="6"/>
    </row>
    <row r="72" spans="1:47" ht="15" customHeight="1" x14ac:dyDescent="0.3">
      <c r="A72" s="42">
        <v>70</v>
      </c>
      <c r="B72" s="42">
        <v>49</v>
      </c>
      <c r="C72" s="42">
        <v>17</v>
      </c>
      <c r="D72" s="42">
        <v>22</v>
      </c>
      <c r="E72">
        <v>1067</v>
      </c>
      <c r="F72" s="60">
        <v>2.7731481481481482E-2</v>
      </c>
      <c r="G72" s="41" t="s">
        <v>406</v>
      </c>
      <c r="H72" s="41" t="s">
        <v>407</v>
      </c>
      <c r="I72" s="42" t="s">
        <v>379</v>
      </c>
      <c r="J72" s="42" t="s">
        <v>71</v>
      </c>
      <c r="K72" s="42">
        <v>2</v>
      </c>
      <c r="L72" s="42" t="s">
        <v>34</v>
      </c>
      <c r="M72" s="6"/>
      <c r="N72" s="6">
        <f>$B72</f>
        <v>49</v>
      </c>
      <c r="O72" s="6"/>
      <c r="P72" s="6"/>
      <c r="Q72" s="6"/>
      <c r="R72" s="6"/>
      <c r="S72" s="6"/>
      <c r="U72" s="6"/>
      <c r="V72" s="6">
        <f>$D72</f>
        <v>22</v>
      </c>
      <c r="W72" s="6"/>
      <c r="X72" s="6"/>
      <c r="Y72" s="6"/>
      <c r="Z72" s="6"/>
      <c r="AA72" s="6"/>
      <c r="AC72" s="6"/>
      <c r="AD72" s="6"/>
      <c r="AE72" s="6"/>
      <c r="AF72" s="6"/>
      <c r="AG72" s="6"/>
      <c r="AH72" s="6"/>
      <c r="AI72" s="6"/>
      <c r="AJ72" s="6"/>
      <c r="AK72" s="6"/>
      <c r="AM72" s="6"/>
      <c r="AN72" s="6"/>
      <c r="AO72" s="6"/>
      <c r="AP72" s="6"/>
      <c r="AQ72" s="6"/>
      <c r="AR72" s="6"/>
      <c r="AS72" s="6"/>
      <c r="AT72" s="6"/>
      <c r="AU72" s="6"/>
    </row>
    <row r="73" spans="1:47" ht="15" customHeight="1" x14ac:dyDescent="0.3">
      <c r="A73" s="42">
        <v>72</v>
      </c>
      <c r="B73" s="42">
        <v>50</v>
      </c>
      <c r="C73" s="42">
        <v>18</v>
      </c>
      <c r="D73" s="42">
        <v>23</v>
      </c>
      <c r="E73">
        <v>1025</v>
      </c>
      <c r="F73" s="60">
        <v>2.7743055555555556E-2</v>
      </c>
      <c r="G73" s="41" t="s">
        <v>392</v>
      </c>
      <c r="H73" s="41" t="s">
        <v>404</v>
      </c>
      <c r="I73" s="42" t="s">
        <v>379</v>
      </c>
      <c r="J73" s="42" t="s">
        <v>72</v>
      </c>
      <c r="K73" s="42">
        <v>2</v>
      </c>
      <c r="L73" s="42" t="s">
        <v>34</v>
      </c>
      <c r="M73" s="6"/>
      <c r="N73" s="6"/>
      <c r="O73" s="6"/>
      <c r="P73" s="6"/>
      <c r="Q73" s="6"/>
      <c r="R73" s="6">
        <f>$B73</f>
        <v>50</v>
      </c>
      <c r="S73" s="6"/>
      <c r="U73" s="6"/>
      <c r="V73" s="6"/>
      <c r="W73" s="6"/>
      <c r="X73" s="6"/>
      <c r="Y73" s="6"/>
      <c r="Z73" s="6">
        <f>$D73</f>
        <v>23</v>
      </c>
      <c r="AA73" s="6"/>
      <c r="AC73" s="6"/>
      <c r="AD73" s="6"/>
      <c r="AE73" s="6"/>
      <c r="AF73" s="6"/>
      <c r="AG73" s="6"/>
      <c r="AH73" s="6"/>
      <c r="AI73" s="6"/>
      <c r="AJ73" s="6"/>
      <c r="AK73" s="6"/>
      <c r="AM73" s="6"/>
      <c r="AN73" s="6"/>
      <c r="AO73" s="6"/>
      <c r="AP73" s="6"/>
      <c r="AQ73" s="6"/>
      <c r="AR73" s="6"/>
      <c r="AS73" s="6"/>
      <c r="AT73" s="6"/>
      <c r="AU73" s="6"/>
    </row>
    <row r="74" spans="1:47" ht="15" customHeight="1" x14ac:dyDescent="0.3">
      <c r="A74" s="42">
        <v>73</v>
      </c>
      <c r="B74" s="42">
        <v>20</v>
      </c>
      <c r="C74" s="42">
        <v>5</v>
      </c>
      <c r="D74" s="42">
        <v>7</v>
      </c>
      <c r="E74">
        <v>1948</v>
      </c>
      <c r="F74" s="60">
        <v>2.7858796296296295E-2</v>
      </c>
      <c r="G74" s="41" t="s">
        <v>390</v>
      </c>
      <c r="H74" s="41" t="s">
        <v>552</v>
      </c>
      <c r="I74" s="42" t="s">
        <v>379</v>
      </c>
      <c r="J74" s="42" t="s">
        <v>36</v>
      </c>
      <c r="K74" s="42">
        <v>3</v>
      </c>
      <c r="L74" s="42" t="s">
        <v>34</v>
      </c>
      <c r="M74" s="6"/>
      <c r="N74" s="6"/>
      <c r="O74" s="6"/>
      <c r="P74" s="6"/>
      <c r="Q74" s="6"/>
      <c r="R74" s="6"/>
      <c r="S74" s="6"/>
      <c r="U74" s="6"/>
      <c r="V74" s="6"/>
      <c r="W74" s="6"/>
      <c r="X74" s="6"/>
      <c r="Y74" s="6"/>
      <c r="Z74" s="6"/>
      <c r="AA74" s="6"/>
      <c r="AC74" s="6"/>
      <c r="AD74" s="6"/>
      <c r="AE74" s="6">
        <f>$B74</f>
        <v>20</v>
      </c>
      <c r="AF74" s="6"/>
      <c r="AG74" s="6"/>
      <c r="AH74" s="6"/>
      <c r="AI74" s="6"/>
      <c r="AJ74" s="6"/>
      <c r="AK74" s="6"/>
      <c r="AM74" s="6"/>
      <c r="AN74" s="6"/>
      <c r="AO74" s="6">
        <f>$D74</f>
        <v>7</v>
      </c>
      <c r="AP74" s="6"/>
      <c r="AQ74" s="6"/>
      <c r="AR74" s="6"/>
      <c r="AS74" s="6"/>
      <c r="AT74" s="6"/>
      <c r="AU74" s="6"/>
    </row>
    <row r="75" spans="1:47" ht="15" customHeight="1" x14ac:dyDescent="0.3">
      <c r="A75" s="42">
        <v>74</v>
      </c>
      <c r="B75" s="42">
        <v>51</v>
      </c>
      <c r="C75" s="42">
        <v>19</v>
      </c>
      <c r="D75" s="42">
        <v>24</v>
      </c>
      <c r="E75">
        <v>1293</v>
      </c>
      <c r="F75" s="60">
        <v>2.7881944444444442E-2</v>
      </c>
      <c r="G75" s="41" t="s">
        <v>297</v>
      </c>
      <c r="H75" s="41" t="s">
        <v>403</v>
      </c>
      <c r="I75" s="42" t="s">
        <v>379</v>
      </c>
      <c r="J75" s="42" t="s">
        <v>20</v>
      </c>
      <c r="K75" s="42">
        <v>2</v>
      </c>
      <c r="L75" s="42" t="s">
        <v>34</v>
      </c>
      <c r="M75" s="6">
        <f>$B75</f>
        <v>51</v>
      </c>
      <c r="N75" s="6"/>
      <c r="O75" s="6"/>
      <c r="P75" s="6"/>
      <c r="Q75" s="6"/>
      <c r="R75" s="6"/>
      <c r="S75" s="6"/>
      <c r="U75" s="6">
        <f>$D75</f>
        <v>24</v>
      </c>
      <c r="V75" s="6"/>
      <c r="W75" s="6"/>
      <c r="X75" s="6"/>
      <c r="Y75" s="6"/>
      <c r="Z75" s="6"/>
      <c r="AA75" s="6"/>
      <c r="AC75" s="6"/>
      <c r="AD75" s="6"/>
      <c r="AE75" s="6"/>
      <c r="AF75" s="6"/>
      <c r="AG75" s="6"/>
      <c r="AH75" s="6"/>
      <c r="AI75" s="6"/>
      <c r="AJ75" s="6"/>
      <c r="AK75" s="6"/>
      <c r="AM75" s="6"/>
      <c r="AN75" s="6"/>
      <c r="AO75" s="6"/>
      <c r="AP75" s="6"/>
      <c r="AQ75" s="6"/>
      <c r="AR75" s="6"/>
      <c r="AS75" s="6"/>
      <c r="AT75" s="6"/>
      <c r="AU75" s="6"/>
    </row>
    <row r="76" spans="1:47" ht="15" customHeight="1" x14ac:dyDescent="0.3">
      <c r="A76" s="42">
        <v>75</v>
      </c>
      <c r="B76" s="42">
        <v>52</v>
      </c>
      <c r="C76" s="42">
        <v>6</v>
      </c>
      <c r="D76" s="42">
        <v>25</v>
      </c>
      <c r="E76">
        <v>1209</v>
      </c>
      <c r="F76" s="60">
        <v>2.7893518518518519E-2</v>
      </c>
      <c r="G76" s="41" t="s">
        <v>416</v>
      </c>
      <c r="H76" s="41" t="s">
        <v>228</v>
      </c>
      <c r="I76" s="42" t="s">
        <v>382</v>
      </c>
      <c r="J76" s="42" t="s">
        <v>31</v>
      </c>
      <c r="K76" s="42">
        <v>2</v>
      </c>
      <c r="L76" s="42" t="s">
        <v>34</v>
      </c>
      <c r="M76" s="6"/>
      <c r="N76" s="6"/>
      <c r="O76" s="6"/>
      <c r="P76" s="6">
        <f>$B76</f>
        <v>52</v>
      </c>
      <c r="Q76" s="6"/>
      <c r="R76" s="6"/>
      <c r="S76" s="6"/>
      <c r="U76" s="6"/>
      <c r="V76" s="6"/>
      <c r="W76" s="6"/>
      <c r="X76" s="6">
        <f>$D76</f>
        <v>25</v>
      </c>
      <c r="Y76" s="6"/>
      <c r="Z76" s="6"/>
      <c r="AA76" s="6"/>
      <c r="AC76" s="6"/>
      <c r="AD76" s="6"/>
      <c r="AE76" s="6"/>
      <c r="AF76" s="6"/>
      <c r="AG76" s="6"/>
      <c r="AH76" s="6"/>
      <c r="AI76" s="6"/>
      <c r="AJ76" s="6"/>
      <c r="AK76" s="6"/>
      <c r="AM76" s="6"/>
      <c r="AN76" s="6"/>
      <c r="AO76" s="6"/>
      <c r="AP76" s="6"/>
      <c r="AQ76" s="6"/>
      <c r="AR76" s="6"/>
      <c r="AS76" s="6"/>
      <c r="AT76" s="6"/>
      <c r="AU76" s="6"/>
    </row>
    <row r="77" spans="1:47" ht="15" customHeight="1" x14ac:dyDescent="0.3">
      <c r="A77" s="42">
        <v>76</v>
      </c>
      <c r="B77" s="42">
        <v>53</v>
      </c>
      <c r="C77" s="42">
        <v>20</v>
      </c>
      <c r="D77" s="42">
        <v>26</v>
      </c>
      <c r="E77">
        <v>1282</v>
      </c>
      <c r="F77" s="60">
        <v>2.7916666666666666E-2</v>
      </c>
      <c r="G77" s="41" t="s">
        <v>408</v>
      </c>
      <c r="H77" s="41" t="s">
        <v>415</v>
      </c>
      <c r="I77" s="42" t="s">
        <v>379</v>
      </c>
      <c r="J77" s="42" t="s">
        <v>20</v>
      </c>
      <c r="K77" s="42">
        <v>2</v>
      </c>
      <c r="L77" s="42" t="s">
        <v>34</v>
      </c>
      <c r="M77" s="6">
        <f>$B77</f>
        <v>53</v>
      </c>
      <c r="N77" s="6"/>
      <c r="O77" s="6"/>
      <c r="P77" s="6"/>
      <c r="Q77" s="6"/>
      <c r="R77" s="6"/>
      <c r="S77" s="6"/>
      <c r="U77" s="6">
        <f>$D77</f>
        <v>26</v>
      </c>
      <c r="V77" s="6"/>
      <c r="W77" s="6"/>
      <c r="X77" s="6"/>
      <c r="Y77" s="6"/>
      <c r="Z77" s="6"/>
      <c r="AA77" s="6"/>
      <c r="AC77" s="6"/>
      <c r="AD77" s="6"/>
      <c r="AE77" s="6"/>
      <c r="AF77" s="6"/>
      <c r="AG77" s="6"/>
      <c r="AH77" s="6"/>
      <c r="AI77" s="6"/>
      <c r="AJ77" s="6"/>
      <c r="AK77" s="6"/>
      <c r="AM77" s="6"/>
      <c r="AN77" s="6"/>
      <c r="AO77" s="6"/>
      <c r="AP77" s="6"/>
      <c r="AQ77" s="6"/>
      <c r="AR77" s="6"/>
      <c r="AS77" s="6"/>
      <c r="AT77" s="6"/>
      <c r="AU77" s="6"/>
    </row>
    <row r="78" spans="1:47" ht="15" customHeight="1" x14ac:dyDescent="0.3">
      <c r="A78" s="42">
        <v>77</v>
      </c>
      <c r="B78" s="42">
        <v>54</v>
      </c>
      <c r="C78" s="42">
        <v>21</v>
      </c>
      <c r="D78" s="42">
        <v>27</v>
      </c>
      <c r="E78">
        <v>1192</v>
      </c>
      <c r="F78" s="60">
        <v>2.7962962962962964E-2</v>
      </c>
      <c r="G78" s="41" t="s">
        <v>340</v>
      </c>
      <c r="H78" s="41" t="s">
        <v>421</v>
      </c>
      <c r="I78" s="42" t="s">
        <v>379</v>
      </c>
      <c r="J78" s="42" t="s">
        <v>31</v>
      </c>
      <c r="K78" s="42">
        <v>2</v>
      </c>
      <c r="L78" s="42" t="s">
        <v>34</v>
      </c>
      <c r="M78" s="6"/>
      <c r="N78" s="6"/>
      <c r="O78" s="6"/>
      <c r="P78" s="6">
        <f>$B78</f>
        <v>54</v>
      </c>
      <c r="Q78" s="6"/>
      <c r="R78" s="6"/>
      <c r="S78" s="6"/>
      <c r="U78" s="6"/>
      <c r="V78" s="6"/>
      <c r="W78" s="6"/>
      <c r="X78" s="6">
        <f>$D78</f>
        <v>27</v>
      </c>
      <c r="Y78" s="6"/>
      <c r="Z78" s="6"/>
      <c r="AA78" s="6"/>
      <c r="AC78" s="6"/>
      <c r="AD78" s="6"/>
      <c r="AE78" s="6"/>
      <c r="AF78" s="6"/>
      <c r="AG78" s="6"/>
      <c r="AH78" s="6"/>
      <c r="AI78" s="6"/>
      <c r="AJ78" s="6"/>
      <c r="AK78" s="6"/>
      <c r="AM78" s="6"/>
      <c r="AN78" s="6"/>
      <c r="AO78" s="6"/>
      <c r="AP78" s="6"/>
      <c r="AQ78" s="6"/>
      <c r="AR78" s="6"/>
      <c r="AS78" s="6"/>
      <c r="AT78" s="6"/>
      <c r="AU78" s="6"/>
    </row>
    <row r="79" spans="1:47" ht="15" customHeight="1" x14ac:dyDescent="0.3">
      <c r="A79" s="42">
        <v>78</v>
      </c>
      <c r="B79" s="42">
        <v>55</v>
      </c>
      <c r="C79" s="42"/>
      <c r="D79" s="42"/>
      <c r="E79">
        <v>1188</v>
      </c>
      <c r="F79" s="60">
        <v>2.8009259259259258E-2</v>
      </c>
      <c r="G79" s="41" t="s">
        <v>342</v>
      </c>
      <c r="H79" s="41" t="s">
        <v>343</v>
      </c>
      <c r="I79" s="42" t="s">
        <v>82</v>
      </c>
      <c r="J79" s="42" t="s">
        <v>31</v>
      </c>
      <c r="K79" s="42">
        <v>2</v>
      </c>
      <c r="L79" s="42" t="s">
        <v>34</v>
      </c>
      <c r="M79" s="6"/>
      <c r="N79" s="6"/>
      <c r="O79" s="6"/>
      <c r="P79" s="6">
        <f>$B79</f>
        <v>55</v>
      </c>
      <c r="Q79" s="6"/>
      <c r="R79" s="6"/>
      <c r="S79" s="6"/>
      <c r="U79" s="6"/>
      <c r="V79" s="6"/>
      <c r="W79" s="6"/>
      <c r="X79" s="6"/>
      <c r="Y79" s="6"/>
      <c r="Z79" s="6"/>
      <c r="AA79" s="6"/>
      <c r="AC79" s="6"/>
      <c r="AD79" s="6"/>
      <c r="AE79" s="6"/>
      <c r="AF79" s="6"/>
      <c r="AG79" s="6"/>
      <c r="AH79" s="6"/>
      <c r="AI79" s="6"/>
      <c r="AJ79" s="6"/>
      <c r="AK79" s="6"/>
      <c r="AM79" s="6"/>
      <c r="AN79" s="6"/>
      <c r="AO79" s="6"/>
      <c r="AP79" s="6"/>
      <c r="AQ79" s="6"/>
      <c r="AR79" s="6"/>
      <c r="AS79" s="6"/>
      <c r="AT79" s="6"/>
      <c r="AU79" s="6"/>
    </row>
    <row r="80" spans="1:47" ht="15" customHeight="1" x14ac:dyDescent="0.3">
      <c r="A80" s="42">
        <v>79</v>
      </c>
      <c r="B80" s="42">
        <v>56</v>
      </c>
      <c r="C80" s="42"/>
      <c r="D80" s="42"/>
      <c r="E80">
        <v>1340</v>
      </c>
      <c r="F80" s="60">
        <v>2.8032407407407409E-2</v>
      </c>
      <c r="G80" s="41" t="s">
        <v>777</v>
      </c>
      <c r="H80" s="41" t="s">
        <v>269</v>
      </c>
      <c r="I80" s="42" t="s">
        <v>82</v>
      </c>
      <c r="J80" s="42" t="s">
        <v>20</v>
      </c>
      <c r="K80" s="42">
        <v>2</v>
      </c>
      <c r="L80" s="42" t="s">
        <v>34</v>
      </c>
      <c r="M80" s="6">
        <f>$B80</f>
        <v>56</v>
      </c>
      <c r="N80" s="6"/>
      <c r="O80" s="6"/>
      <c r="P80" s="6"/>
      <c r="Q80" s="6"/>
      <c r="R80" s="6"/>
      <c r="S80" s="6"/>
      <c r="U80" s="6"/>
      <c r="V80" s="6"/>
      <c r="W80" s="6"/>
      <c r="X80" s="6"/>
      <c r="Y80" s="6"/>
      <c r="Z80" s="6"/>
      <c r="AA80" s="6"/>
      <c r="AC80" s="6"/>
      <c r="AD80" s="6"/>
      <c r="AE80" s="6"/>
      <c r="AF80" s="6"/>
      <c r="AG80" s="6"/>
      <c r="AH80" s="6"/>
      <c r="AI80" s="6"/>
      <c r="AJ80" s="6"/>
      <c r="AK80" s="6"/>
      <c r="AM80" s="6"/>
      <c r="AN80" s="6"/>
      <c r="AO80" s="6"/>
      <c r="AP80" s="6"/>
      <c r="AQ80" s="6"/>
      <c r="AR80" s="6"/>
      <c r="AS80" s="6"/>
      <c r="AT80" s="6"/>
      <c r="AU80" s="6"/>
    </row>
    <row r="81" spans="1:47" ht="15" customHeight="1" x14ac:dyDescent="0.3">
      <c r="A81" s="42">
        <v>80</v>
      </c>
      <c r="B81" s="42">
        <v>57</v>
      </c>
      <c r="C81" s="42"/>
      <c r="D81" s="42"/>
      <c r="E81">
        <v>1176</v>
      </c>
      <c r="F81" s="60">
        <v>2.8067129629629629E-2</v>
      </c>
      <c r="G81" s="41" t="s">
        <v>219</v>
      </c>
      <c r="H81" s="41" t="s">
        <v>348</v>
      </c>
      <c r="I81" s="42" t="s">
        <v>82</v>
      </c>
      <c r="J81" s="42" t="s">
        <v>31</v>
      </c>
      <c r="K81" s="42">
        <v>2</v>
      </c>
      <c r="L81" s="42" t="s">
        <v>34</v>
      </c>
      <c r="M81" s="6"/>
      <c r="N81" s="6"/>
      <c r="O81" s="6"/>
      <c r="P81" s="6">
        <f>$B81</f>
        <v>57</v>
      </c>
      <c r="Q81" s="6"/>
      <c r="R81" s="6"/>
      <c r="S81" s="6"/>
      <c r="U81" s="6"/>
      <c r="V81" s="6"/>
      <c r="W81" s="6"/>
      <c r="X81" s="6"/>
      <c r="Y81" s="6"/>
      <c r="Z81" s="6"/>
      <c r="AA81" s="6"/>
      <c r="AC81" s="6"/>
      <c r="AD81" s="6"/>
      <c r="AE81" s="6"/>
      <c r="AF81" s="6"/>
      <c r="AG81" s="6"/>
      <c r="AH81" s="6"/>
      <c r="AI81" s="6"/>
      <c r="AJ81" s="6"/>
      <c r="AK81" s="6"/>
      <c r="AM81" s="6"/>
      <c r="AN81" s="6"/>
      <c r="AO81" s="6"/>
      <c r="AP81" s="6"/>
      <c r="AQ81" s="6"/>
      <c r="AR81" s="6"/>
      <c r="AS81" s="6"/>
      <c r="AT81" s="6"/>
      <c r="AU81" s="6"/>
    </row>
    <row r="82" spans="1:47" ht="15" customHeight="1" x14ac:dyDescent="0.3">
      <c r="A82" s="42">
        <v>81</v>
      </c>
      <c r="B82" s="42">
        <v>58</v>
      </c>
      <c r="C82" s="42">
        <v>22</v>
      </c>
      <c r="D82" s="42">
        <v>28</v>
      </c>
      <c r="E82">
        <v>930</v>
      </c>
      <c r="F82" s="60">
        <v>2.8171296296296295E-2</v>
      </c>
      <c r="G82" s="41" t="s">
        <v>156</v>
      </c>
      <c r="H82" s="41" t="s">
        <v>414</v>
      </c>
      <c r="I82" s="42" t="s">
        <v>379</v>
      </c>
      <c r="J82" s="42" t="s">
        <v>35</v>
      </c>
      <c r="K82" s="42">
        <v>2</v>
      </c>
      <c r="L82" s="42" t="s">
        <v>34</v>
      </c>
      <c r="M82" s="6"/>
      <c r="N82" s="6"/>
      <c r="O82" s="6"/>
      <c r="P82" s="6"/>
      <c r="Q82" s="6"/>
      <c r="R82" s="6"/>
      <c r="S82" s="6">
        <f>$B82</f>
        <v>58</v>
      </c>
      <c r="U82" s="6"/>
      <c r="V82" s="6"/>
      <c r="W82" s="6"/>
      <c r="X82" s="6"/>
      <c r="Y82" s="6"/>
      <c r="Z82" s="6"/>
      <c r="AA82" s="6">
        <f>$D82</f>
        <v>28</v>
      </c>
      <c r="AC82" s="6"/>
      <c r="AD82" s="6"/>
      <c r="AE82" s="6"/>
      <c r="AF82" s="6"/>
      <c r="AG82" s="6"/>
      <c r="AH82" s="6"/>
      <c r="AI82" s="6"/>
      <c r="AJ82" s="6"/>
      <c r="AK82" s="6"/>
      <c r="AM82" s="6"/>
      <c r="AN82" s="6"/>
      <c r="AO82" s="6"/>
      <c r="AP82" s="6"/>
      <c r="AQ82" s="6"/>
      <c r="AR82" s="6"/>
      <c r="AS82" s="6"/>
      <c r="AT82" s="6"/>
      <c r="AU82" s="6"/>
    </row>
    <row r="83" spans="1:47" ht="15" customHeight="1" x14ac:dyDescent="0.3">
      <c r="A83" s="42">
        <v>82</v>
      </c>
      <c r="B83" s="42">
        <v>21</v>
      </c>
      <c r="C83" s="42"/>
      <c r="D83" s="42"/>
      <c r="E83">
        <v>1672</v>
      </c>
      <c r="F83" s="60">
        <v>2.8263888888888887E-2</v>
      </c>
      <c r="G83" s="41" t="s">
        <v>778</v>
      </c>
      <c r="H83" s="41" t="s">
        <v>779</v>
      </c>
      <c r="I83" s="42" t="s">
        <v>82</v>
      </c>
      <c r="J83" s="42" t="s">
        <v>23</v>
      </c>
      <c r="K83" s="42">
        <v>3</v>
      </c>
      <c r="L83" s="42" t="s">
        <v>34</v>
      </c>
      <c r="M83" s="6"/>
      <c r="N83" s="6"/>
      <c r="O83" s="6"/>
      <c r="P83" s="6"/>
      <c r="Q83" s="6"/>
      <c r="R83" s="6"/>
      <c r="S83" s="6"/>
      <c r="U83" s="6"/>
      <c r="V83" s="6"/>
      <c r="W83" s="6"/>
      <c r="X83" s="6"/>
      <c r="Y83" s="6"/>
      <c r="Z83" s="6"/>
      <c r="AA83" s="6"/>
      <c r="AC83" s="6"/>
      <c r="AD83" s="6"/>
      <c r="AE83" s="6"/>
      <c r="AF83" s="6"/>
      <c r="AG83" s="6"/>
      <c r="AH83" s="6"/>
      <c r="AI83" s="6">
        <f>$B83</f>
        <v>21</v>
      </c>
      <c r="AJ83" s="6"/>
      <c r="AK83" s="6"/>
      <c r="AM83" s="6"/>
      <c r="AN83" s="6"/>
      <c r="AO83" s="6"/>
      <c r="AP83" s="6"/>
      <c r="AQ83" s="6"/>
      <c r="AR83" s="6"/>
      <c r="AS83" s="6"/>
      <c r="AT83" s="6"/>
      <c r="AU83" s="6"/>
    </row>
    <row r="84" spans="1:47" ht="15" customHeight="1" x14ac:dyDescent="0.3">
      <c r="A84" s="42">
        <v>83</v>
      </c>
      <c r="B84" s="42">
        <v>59</v>
      </c>
      <c r="C84" s="42"/>
      <c r="D84" s="42"/>
      <c r="E84">
        <v>1103</v>
      </c>
      <c r="F84" s="60">
        <v>2.8298611111111111E-2</v>
      </c>
      <c r="G84" s="41" t="s">
        <v>346</v>
      </c>
      <c r="H84" s="41" t="s">
        <v>347</v>
      </c>
      <c r="I84" s="42" t="s">
        <v>82</v>
      </c>
      <c r="J84" s="42" t="s">
        <v>71</v>
      </c>
      <c r="K84" s="42">
        <v>2</v>
      </c>
      <c r="L84" s="42" t="s">
        <v>34</v>
      </c>
      <c r="M84" s="6"/>
      <c r="N84" s="6">
        <f>$B84</f>
        <v>59</v>
      </c>
      <c r="O84" s="6"/>
      <c r="P84" s="6"/>
      <c r="Q84" s="6"/>
      <c r="R84" s="6"/>
      <c r="S84" s="6"/>
      <c r="U84" s="6"/>
      <c r="V84" s="6"/>
      <c r="W84" s="6"/>
      <c r="X84" s="6"/>
      <c r="Y84" s="6"/>
      <c r="Z84" s="6"/>
      <c r="AA84" s="6"/>
      <c r="AC84" s="6"/>
      <c r="AD84" s="6"/>
      <c r="AE84" s="6"/>
      <c r="AF84" s="6"/>
      <c r="AG84" s="6"/>
      <c r="AH84" s="6"/>
      <c r="AI84" s="6"/>
      <c r="AJ84" s="6"/>
      <c r="AK84" s="6"/>
      <c r="AM84" s="6"/>
      <c r="AN84" s="6"/>
      <c r="AO84" s="6"/>
      <c r="AP84" s="6"/>
      <c r="AQ84" s="6"/>
      <c r="AR84" s="6"/>
      <c r="AS84" s="6"/>
      <c r="AT84" s="6"/>
      <c r="AU84" s="6"/>
    </row>
    <row r="85" spans="1:47" ht="15" customHeight="1" x14ac:dyDescent="0.3">
      <c r="A85" s="42">
        <v>84</v>
      </c>
      <c r="B85" s="42">
        <v>60</v>
      </c>
      <c r="C85" s="42"/>
      <c r="D85" s="42"/>
      <c r="E85">
        <v>1124</v>
      </c>
      <c r="F85" s="60">
        <v>2.8310185185185185E-2</v>
      </c>
      <c r="G85" s="41" t="s">
        <v>412</v>
      </c>
      <c r="H85" s="41" t="s">
        <v>780</v>
      </c>
      <c r="I85" s="42" t="s">
        <v>82</v>
      </c>
      <c r="J85" s="42" t="s">
        <v>71</v>
      </c>
      <c r="K85" s="42">
        <v>2</v>
      </c>
      <c r="L85" s="42" t="s">
        <v>34</v>
      </c>
      <c r="M85" s="6"/>
      <c r="N85" s="6">
        <f>$B85</f>
        <v>60</v>
      </c>
      <c r="O85" s="6"/>
      <c r="P85" s="6"/>
      <c r="Q85" s="6"/>
      <c r="R85" s="6"/>
      <c r="S85" s="6"/>
      <c r="U85" s="6"/>
      <c r="V85" s="6"/>
      <c r="W85" s="6"/>
      <c r="X85" s="6"/>
      <c r="Y85" s="6"/>
      <c r="Z85" s="6"/>
      <c r="AA85" s="6"/>
      <c r="AC85" s="6"/>
      <c r="AD85" s="6"/>
      <c r="AE85" s="6"/>
      <c r="AF85" s="6"/>
      <c r="AG85" s="6"/>
      <c r="AH85" s="6"/>
      <c r="AI85" s="6"/>
      <c r="AJ85" s="6"/>
      <c r="AK85" s="6"/>
      <c r="AM85" s="6"/>
      <c r="AN85" s="6"/>
      <c r="AO85" s="6"/>
      <c r="AP85" s="6"/>
      <c r="AQ85" s="6"/>
      <c r="AR85" s="6"/>
      <c r="AS85" s="6"/>
      <c r="AT85" s="6"/>
      <c r="AU85" s="6"/>
    </row>
    <row r="86" spans="1:47" ht="15" customHeight="1" x14ac:dyDescent="0.3">
      <c r="A86" s="42">
        <v>85</v>
      </c>
      <c r="B86" s="42">
        <v>22</v>
      </c>
      <c r="C86" s="42"/>
      <c r="D86" s="42"/>
      <c r="E86">
        <v>1694</v>
      </c>
      <c r="F86" s="60">
        <v>2.837962962962963E-2</v>
      </c>
      <c r="G86" s="41" t="s">
        <v>525</v>
      </c>
      <c r="H86" s="41" t="s">
        <v>409</v>
      </c>
      <c r="I86" s="42" t="s">
        <v>82</v>
      </c>
      <c r="J86" s="42" t="s">
        <v>23</v>
      </c>
      <c r="K86" s="42">
        <v>3</v>
      </c>
      <c r="L86" s="42" t="s">
        <v>34</v>
      </c>
      <c r="M86" s="6"/>
      <c r="N86" s="6"/>
      <c r="O86" s="6"/>
      <c r="P86" s="6"/>
      <c r="Q86" s="6"/>
      <c r="R86" s="6"/>
      <c r="S86" s="6"/>
      <c r="U86" s="6"/>
      <c r="V86" s="6"/>
      <c r="W86" s="6"/>
      <c r="X86" s="6"/>
      <c r="Y86" s="6"/>
      <c r="Z86" s="6"/>
      <c r="AA86" s="6"/>
      <c r="AC86" s="6"/>
      <c r="AD86" s="6"/>
      <c r="AE86" s="6"/>
      <c r="AF86" s="6"/>
      <c r="AG86" s="6"/>
      <c r="AH86" s="6"/>
      <c r="AI86" s="6">
        <f>$B86</f>
        <v>22</v>
      </c>
      <c r="AJ86" s="6"/>
      <c r="AK86" s="6"/>
      <c r="AM86" s="6"/>
      <c r="AN86" s="6"/>
      <c r="AO86" s="6"/>
      <c r="AP86" s="6"/>
      <c r="AQ86" s="6"/>
      <c r="AR86" s="6"/>
      <c r="AS86" s="6"/>
      <c r="AT86" s="6"/>
      <c r="AU86" s="6"/>
    </row>
    <row r="87" spans="1:47" ht="15" customHeight="1" x14ac:dyDescent="0.3">
      <c r="A87" s="42">
        <v>86</v>
      </c>
      <c r="B87" s="42">
        <v>23</v>
      </c>
      <c r="C87" s="42">
        <v>2</v>
      </c>
      <c r="D87" s="42"/>
      <c r="E87">
        <v>1885</v>
      </c>
      <c r="F87" s="60">
        <v>2.837962962962963E-2</v>
      </c>
      <c r="G87" s="41" t="s">
        <v>781</v>
      </c>
      <c r="H87" s="41" t="s">
        <v>782</v>
      </c>
      <c r="I87" s="42" t="s">
        <v>248</v>
      </c>
      <c r="J87" s="42" t="s">
        <v>22</v>
      </c>
      <c r="K87" s="42">
        <v>3</v>
      </c>
      <c r="L87" s="42" t="s">
        <v>34</v>
      </c>
      <c r="M87" s="6"/>
      <c r="N87" s="6"/>
      <c r="O87" s="6"/>
      <c r="P87" s="6"/>
      <c r="Q87" s="6"/>
      <c r="R87" s="6"/>
      <c r="S87" s="6"/>
      <c r="U87" s="6"/>
      <c r="V87" s="6"/>
      <c r="W87" s="6"/>
      <c r="X87" s="6"/>
      <c r="Y87" s="6"/>
      <c r="Z87" s="6"/>
      <c r="AA87" s="6"/>
      <c r="AC87" s="6"/>
      <c r="AD87" s="6"/>
      <c r="AE87" s="6"/>
      <c r="AF87" s="6"/>
      <c r="AG87" s="6"/>
      <c r="AH87" s="6"/>
      <c r="AI87" s="6"/>
      <c r="AJ87" s="6"/>
      <c r="AK87" s="6">
        <f>$B87</f>
        <v>23</v>
      </c>
      <c r="AM87" s="6"/>
      <c r="AN87" s="6"/>
      <c r="AO87" s="6"/>
      <c r="AP87" s="6"/>
      <c r="AQ87" s="6"/>
      <c r="AR87" s="6"/>
      <c r="AS87" s="6"/>
      <c r="AT87" s="6"/>
      <c r="AU87" s="6"/>
    </row>
    <row r="88" spans="1:47" ht="15" customHeight="1" x14ac:dyDescent="0.3">
      <c r="A88" s="42">
        <v>87</v>
      </c>
      <c r="B88" s="42">
        <v>24</v>
      </c>
      <c r="C88" s="42">
        <v>3</v>
      </c>
      <c r="D88" s="42">
        <v>8</v>
      </c>
      <c r="E88">
        <v>1598</v>
      </c>
      <c r="F88" s="60">
        <v>2.8391203703703703E-2</v>
      </c>
      <c r="G88" s="41" t="s">
        <v>553</v>
      </c>
      <c r="H88" s="41" t="s">
        <v>554</v>
      </c>
      <c r="I88" s="42" t="s">
        <v>382</v>
      </c>
      <c r="J88" s="42" t="s">
        <v>30</v>
      </c>
      <c r="K88" s="42">
        <v>3</v>
      </c>
      <c r="L88" s="42" t="s">
        <v>34</v>
      </c>
      <c r="M88" s="6"/>
      <c r="N88" s="6"/>
      <c r="O88" s="6"/>
      <c r="P88" s="6"/>
      <c r="Q88" s="6"/>
      <c r="R88" s="6"/>
      <c r="S88" s="6"/>
      <c r="U88" s="6"/>
      <c r="V88" s="6"/>
      <c r="W88" s="6"/>
      <c r="X88" s="6"/>
      <c r="Y88" s="6"/>
      <c r="Z88" s="6"/>
      <c r="AA88" s="6"/>
      <c r="AC88" s="6">
        <f>$B88</f>
        <v>24</v>
      </c>
      <c r="AD88" s="6"/>
      <c r="AE88" s="6"/>
      <c r="AF88" s="6"/>
      <c r="AG88" s="6"/>
      <c r="AH88" s="6"/>
      <c r="AI88" s="6"/>
      <c r="AJ88" s="6"/>
      <c r="AK88" s="6"/>
      <c r="AM88" s="6">
        <f>$D88</f>
        <v>8</v>
      </c>
      <c r="AN88" s="6"/>
      <c r="AO88" s="6"/>
      <c r="AP88" s="6"/>
      <c r="AQ88" s="6"/>
      <c r="AR88" s="6"/>
      <c r="AS88" s="6"/>
      <c r="AT88" s="6"/>
      <c r="AU88" s="6"/>
    </row>
    <row r="89" spans="1:47" ht="15" customHeight="1" x14ac:dyDescent="0.3">
      <c r="A89" s="42">
        <v>88</v>
      </c>
      <c r="B89" s="42">
        <v>61</v>
      </c>
      <c r="C89" s="42">
        <v>1</v>
      </c>
      <c r="D89" s="42">
        <v>29</v>
      </c>
      <c r="E89">
        <v>1131</v>
      </c>
      <c r="F89" s="60">
        <v>2.8414351851851854E-2</v>
      </c>
      <c r="G89" s="41" t="s">
        <v>417</v>
      </c>
      <c r="H89" s="41" t="s">
        <v>418</v>
      </c>
      <c r="I89" s="42" t="s">
        <v>401</v>
      </c>
      <c r="J89" s="42" t="s">
        <v>71</v>
      </c>
      <c r="K89" s="42">
        <v>2</v>
      </c>
      <c r="L89" s="42" t="s">
        <v>34</v>
      </c>
      <c r="M89" s="6"/>
      <c r="N89" s="6">
        <f>$B89</f>
        <v>61</v>
      </c>
      <c r="O89" s="6"/>
      <c r="P89" s="6"/>
      <c r="Q89" s="6"/>
      <c r="R89" s="6"/>
      <c r="S89" s="6"/>
      <c r="U89" s="6"/>
      <c r="V89" s="6">
        <f>$D89</f>
        <v>29</v>
      </c>
      <c r="W89" s="6"/>
      <c r="X89" s="6"/>
      <c r="Y89" s="6"/>
      <c r="Z89" s="6"/>
      <c r="AA89" s="6"/>
      <c r="AC89" s="6"/>
      <c r="AD89" s="6"/>
      <c r="AE89" s="6"/>
      <c r="AF89" s="6"/>
      <c r="AG89" s="6"/>
      <c r="AH89" s="6"/>
      <c r="AI89" s="6"/>
      <c r="AJ89" s="6"/>
      <c r="AK89" s="6"/>
      <c r="AM89" s="6"/>
      <c r="AN89" s="6"/>
      <c r="AO89" s="6"/>
      <c r="AP89" s="6"/>
      <c r="AQ89" s="6"/>
      <c r="AR89" s="6"/>
      <c r="AS89" s="6"/>
      <c r="AT89" s="6"/>
      <c r="AU89" s="6"/>
    </row>
    <row r="90" spans="1:47" ht="15" customHeight="1" x14ac:dyDescent="0.3">
      <c r="A90" s="42">
        <v>89</v>
      </c>
      <c r="B90" s="42">
        <v>62</v>
      </c>
      <c r="C90" s="42"/>
      <c r="D90" s="42"/>
      <c r="E90">
        <v>1287</v>
      </c>
      <c r="F90" s="60">
        <v>2.8449074074074075E-2</v>
      </c>
      <c r="G90" s="41" t="s">
        <v>344</v>
      </c>
      <c r="H90" s="41" t="s">
        <v>345</v>
      </c>
      <c r="I90" s="42" t="s">
        <v>82</v>
      </c>
      <c r="J90" s="42" t="s">
        <v>20</v>
      </c>
      <c r="K90" s="42">
        <v>2</v>
      </c>
      <c r="L90" s="42" t="s">
        <v>34</v>
      </c>
      <c r="M90" s="6">
        <f>$B90</f>
        <v>62</v>
      </c>
      <c r="N90" s="6"/>
      <c r="O90" s="6"/>
      <c r="P90" s="6"/>
      <c r="Q90" s="6"/>
      <c r="R90" s="6"/>
      <c r="S90" s="6"/>
      <c r="U90" s="6"/>
      <c r="V90" s="6"/>
      <c r="W90" s="6"/>
      <c r="X90" s="6"/>
      <c r="Y90" s="6"/>
      <c r="Z90" s="6"/>
      <c r="AA90" s="6"/>
      <c r="AC90" s="6"/>
      <c r="AD90" s="6"/>
      <c r="AE90" s="6"/>
      <c r="AF90" s="6"/>
      <c r="AG90" s="6"/>
      <c r="AH90" s="6"/>
      <c r="AI90" s="6"/>
      <c r="AJ90" s="6"/>
      <c r="AK90" s="6"/>
      <c r="AM90" s="6"/>
      <c r="AN90" s="6"/>
      <c r="AO90" s="6"/>
      <c r="AP90" s="6"/>
      <c r="AQ90" s="6"/>
      <c r="AR90" s="6"/>
      <c r="AS90" s="6"/>
      <c r="AT90" s="6"/>
      <c r="AU90" s="6"/>
    </row>
    <row r="91" spans="1:47" ht="15" customHeight="1" x14ac:dyDescent="0.3">
      <c r="A91" s="42">
        <v>90</v>
      </c>
      <c r="B91" s="42">
        <v>63</v>
      </c>
      <c r="C91" s="42"/>
      <c r="D91" s="42"/>
      <c r="E91">
        <v>1539</v>
      </c>
      <c r="F91" s="60">
        <v>2.8483796296296295E-2</v>
      </c>
      <c r="G91" s="41" t="s">
        <v>351</v>
      </c>
      <c r="H91" s="41" t="s">
        <v>783</v>
      </c>
      <c r="I91" s="42" t="s">
        <v>82</v>
      </c>
      <c r="J91" s="42" t="s">
        <v>27</v>
      </c>
      <c r="K91" s="42">
        <v>2</v>
      </c>
      <c r="L91" s="42" t="s">
        <v>34</v>
      </c>
      <c r="M91" s="6"/>
      <c r="N91" s="6"/>
      <c r="O91" s="6"/>
      <c r="P91" s="6"/>
      <c r="Q91" s="6">
        <f>$B91</f>
        <v>63</v>
      </c>
      <c r="R91" s="6"/>
      <c r="S91" s="6"/>
      <c r="U91" s="6"/>
      <c r="V91" s="6"/>
      <c r="W91" s="6"/>
      <c r="X91" s="6"/>
      <c r="Y91" s="6"/>
      <c r="Z91" s="6"/>
      <c r="AA91" s="6"/>
      <c r="AC91" s="6"/>
      <c r="AD91" s="6"/>
      <c r="AE91" s="6"/>
      <c r="AF91" s="6"/>
      <c r="AG91" s="6"/>
      <c r="AH91" s="6"/>
      <c r="AI91" s="6"/>
      <c r="AJ91" s="6"/>
      <c r="AK91" s="6"/>
      <c r="AM91" s="6"/>
      <c r="AN91" s="6"/>
      <c r="AO91" s="6"/>
      <c r="AP91" s="6"/>
      <c r="AQ91" s="6"/>
      <c r="AR91" s="6"/>
      <c r="AS91" s="6"/>
      <c r="AT91" s="6"/>
      <c r="AU91" s="6"/>
    </row>
    <row r="92" spans="1:47" ht="15" customHeight="1" x14ac:dyDescent="0.3">
      <c r="A92" s="42">
        <v>91</v>
      </c>
      <c r="B92" s="42">
        <v>64</v>
      </c>
      <c r="C92" s="42">
        <v>23</v>
      </c>
      <c r="D92" s="42">
        <v>30</v>
      </c>
      <c r="E92">
        <v>1348</v>
      </c>
      <c r="F92" s="60">
        <v>2.8518518518518516E-2</v>
      </c>
      <c r="G92" s="41" t="s">
        <v>326</v>
      </c>
      <c r="H92" s="41" t="s">
        <v>784</v>
      </c>
      <c r="I92" s="42" t="s">
        <v>379</v>
      </c>
      <c r="J92" s="42" t="s">
        <v>20</v>
      </c>
      <c r="K92" s="42">
        <v>2</v>
      </c>
      <c r="L92" s="42" t="s">
        <v>34</v>
      </c>
      <c r="M92" s="6">
        <f>$B92</f>
        <v>64</v>
      </c>
      <c r="N92" s="6"/>
      <c r="O92" s="6"/>
      <c r="P92" s="6"/>
      <c r="Q92" s="6"/>
      <c r="R92" s="6"/>
      <c r="S92" s="6"/>
      <c r="U92" s="6">
        <f>$D92</f>
        <v>30</v>
      </c>
      <c r="V92" s="6"/>
      <c r="W92" s="6"/>
      <c r="X92" s="6"/>
      <c r="Y92" s="6"/>
      <c r="Z92" s="6"/>
      <c r="AA92" s="6"/>
      <c r="AC92" s="6"/>
      <c r="AD92" s="6"/>
      <c r="AE92" s="6"/>
      <c r="AF92" s="6"/>
      <c r="AG92" s="6"/>
      <c r="AH92" s="6"/>
      <c r="AI92" s="6"/>
      <c r="AJ92" s="6"/>
      <c r="AK92" s="6"/>
      <c r="AM92" s="6"/>
      <c r="AN92" s="6"/>
      <c r="AO92" s="6"/>
      <c r="AP92" s="6"/>
      <c r="AQ92" s="6"/>
      <c r="AR92" s="6"/>
      <c r="AS92" s="6"/>
      <c r="AT92" s="6"/>
      <c r="AU92" s="6"/>
    </row>
    <row r="93" spans="1:47" ht="15" customHeight="1" x14ac:dyDescent="0.3">
      <c r="A93" s="42">
        <v>92</v>
      </c>
      <c r="B93" s="42">
        <v>25</v>
      </c>
      <c r="C93" s="42"/>
      <c r="D93" s="42"/>
      <c r="E93">
        <v>1941</v>
      </c>
      <c r="F93" s="60">
        <v>2.8541666666666667E-2</v>
      </c>
      <c r="G93" s="41" t="s">
        <v>319</v>
      </c>
      <c r="H93" s="41" t="s">
        <v>526</v>
      </c>
      <c r="I93" s="42" t="s">
        <v>82</v>
      </c>
      <c r="J93" s="42" t="s">
        <v>36</v>
      </c>
      <c r="K93" s="42">
        <v>3</v>
      </c>
      <c r="L93" s="42" t="s">
        <v>34</v>
      </c>
      <c r="M93" s="6"/>
      <c r="N93" s="6"/>
      <c r="O93" s="6"/>
      <c r="P93" s="6"/>
      <c r="Q93" s="6"/>
      <c r="R93" s="6"/>
      <c r="S93" s="6"/>
      <c r="U93" s="6"/>
      <c r="V93" s="6"/>
      <c r="W93" s="6"/>
      <c r="X93" s="6"/>
      <c r="Y93" s="6"/>
      <c r="Z93" s="6"/>
      <c r="AA93" s="6"/>
      <c r="AC93" s="6"/>
      <c r="AD93" s="6"/>
      <c r="AE93" s="6">
        <f>$B93</f>
        <v>25</v>
      </c>
      <c r="AF93" s="6"/>
      <c r="AG93" s="6"/>
      <c r="AH93" s="6"/>
      <c r="AI93" s="6"/>
      <c r="AJ93" s="6"/>
      <c r="AK93" s="6"/>
      <c r="AM93" s="6"/>
      <c r="AN93" s="6"/>
      <c r="AO93" s="6"/>
      <c r="AP93" s="6"/>
      <c r="AQ93" s="6"/>
      <c r="AR93" s="6"/>
      <c r="AS93" s="6"/>
      <c r="AT93" s="6"/>
      <c r="AU93" s="6"/>
    </row>
    <row r="94" spans="1:47" ht="15" customHeight="1" x14ac:dyDescent="0.3">
      <c r="A94" s="42">
        <v>93</v>
      </c>
      <c r="B94" s="42">
        <v>65</v>
      </c>
      <c r="C94" s="42">
        <v>7</v>
      </c>
      <c r="D94" s="42">
        <v>31</v>
      </c>
      <c r="E94">
        <v>1371</v>
      </c>
      <c r="F94" s="60">
        <v>2.8576388888888891E-2</v>
      </c>
      <c r="G94" s="41" t="s">
        <v>338</v>
      </c>
      <c r="H94" s="41" t="s">
        <v>425</v>
      </c>
      <c r="I94" s="42" t="s">
        <v>382</v>
      </c>
      <c r="J94" s="42" t="s">
        <v>32</v>
      </c>
      <c r="K94" s="42">
        <v>2</v>
      </c>
      <c r="L94" s="42" t="s">
        <v>34</v>
      </c>
      <c r="M94" s="6"/>
      <c r="N94" s="6"/>
      <c r="O94" s="6">
        <f>$B94</f>
        <v>65</v>
      </c>
      <c r="P94" s="6"/>
      <c r="Q94" s="6"/>
      <c r="R94" s="6"/>
      <c r="S94" s="6"/>
      <c r="U94" s="6"/>
      <c r="V94" s="6"/>
      <c r="W94" s="6">
        <f>$D94</f>
        <v>31</v>
      </c>
      <c r="X94" s="6"/>
      <c r="Y94" s="6"/>
      <c r="Z94" s="6"/>
      <c r="AA94" s="6"/>
      <c r="AC94" s="6"/>
      <c r="AD94" s="6"/>
      <c r="AE94" s="6"/>
      <c r="AF94" s="6"/>
      <c r="AG94" s="6"/>
      <c r="AH94" s="6"/>
      <c r="AI94" s="6"/>
      <c r="AJ94" s="6"/>
      <c r="AK94" s="6"/>
      <c r="AM94" s="6"/>
      <c r="AN94" s="6"/>
      <c r="AO94" s="6"/>
      <c r="AP94" s="6"/>
      <c r="AQ94" s="6"/>
      <c r="AR94" s="6"/>
      <c r="AS94" s="6"/>
      <c r="AT94" s="6"/>
      <c r="AU94" s="6"/>
    </row>
    <row r="95" spans="1:47" ht="15" customHeight="1" x14ac:dyDescent="0.3">
      <c r="A95" s="42">
        <v>94</v>
      </c>
      <c r="B95" s="42">
        <v>66</v>
      </c>
      <c r="C95" s="42"/>
      <c r="D95" s="42"/>
      <c r="E95">
        <v>1544</v>
      </c>
      <c r="F95" s="60">
        <v>2.8715277777777777E-2</v>
      </c>
      <c r="G95" s="41" t="s">
        <v>367</v>
      </c>
      <c r="H95" s="41" t="s">
        <v>785</v>
      </c>
      <c r="I95" s="42" t="s">
        <v>82</v>
      </c>
      <c r="J95" s="42" t="s">
        <v>27</v>
      </c>
      <c r="K95" s="42">
        <v>2</v>
      </c>
      <c r="L95" s="42" t="s">
        <v>34</v>
      </c>
      <c r="M95" s="6"/>
      <c r="N95" s="6"/>
      <c r="O95" s="6"/>
      <c r="P95" s="6"/>
      <c r="Q95" s="6">
        <f>$B95</f>
        <v>66</v>
      </c>
      <c r="R95" s="6"/>
      <c r="S95" s="6"/>
      <c r="U95" s="6"/>
      <c r="V95" s="6"/>
      <c r="W95" s="6"/>
      <c r="X95" s="6"/>
      <c r="Y95" s="6"/>
      <c r="Z95" s="6"/>
      <c r="AA95" s="6"/>
      <c r="AC95" s="6"/>
      <c r="AD95" s="6"/>
      <c r="AE95" s="6"/>
      <c r="AF95" s="6"/>
      <c r="AG95" s="6"/>
      <c r="AH95" s="6"/>
      <c r="AI95" s="6"/>
      <c r="AJ95" s="6"/>
      <c r="AK95" s="6"/>
      <c r="AM95" s="6"/>
      <c r="AN95" s="6"/>
      <c r="AO95" s="6"/>
      <c r="AP95" s="6"/>
      <c r="AQ95" s="6"/>
      <c r="AR95" s="6"/>
      <c r="AS95" s="6"/>
      <c r="AT95" s="6"/>
      <c r="AU95" s="6"/>
    </row>
    <row r="96" spans="1:47" ht="15" customHeight="1" x14ac:dyDescent="0.3">
      <c r="A96" s="42">
        <v>95</v>
      </c>
      <c r="B96" s="42">
        <v>26</v>
      </c>
      <c r="C96" s="42"/>
      <c r="D96" s="42"/>
      <c r="E96">
        <v>1604</v>
      </c>
      <c r="F96" s="60">
        <v>2.8738425925925924E-2</v>
      </c>
      <c r="G96" s="41" t="s">
        <v>778</v>
      </c>
      <c r="H96" s="41" t="s">
        <v>786</v>
      </c>
      <c r="I96" s="42" t="s">
        <v>82</v>
      </c>
      <c r="J96" s="42" t="s">
        <v>30</v>
      </c>
      <c r="K96" s="42">
        <v>3</v>
      </c>
      <c r="L96" s="42" t="s">
        <v>34</v>
      </c>
      <c r="M96" s="6"/>
      <c r="N96" s="6"/>
      <c r="O96" s="6"/>
      <c r="P96" s="6"/>
      <c r="Q96" s="6"/>
      <c r="R96" s="6"/>
      <c r="S96" s="6"/>
      <c r="U96" s="6"/>
      <c r="V96" s="6"/>
      <c r="W96" s="6"/>
      <c r="X96" s="6"/>
      <c r="Y96" s="6"/>
      <c r="Z96" s="6"/>
      <c r="AA96" s="6"/>
      <c r="AC96" s="6">
        <f>$B96</f>
        <v>26</v>
      </c>
      <c r="AD96" s="6"/>
      <c r="AE96" s="6"/>
      <c r="AF96" s="6"/>
      <c r="AG96" s="6"/>
      <c r="AH96" s="6"/>
      <c r="AI96" s="6"/>
      <c r="AJ96" s="6"/>
      <c r="AK96" s="6"/>
      <c r="AM96" s="6"/>
      <c r="AN96" s="6"/>
      <c r="AO96" s="6"/>
      <c r="AP96" s="6"/>
      <c r="AQ96" s="6"/>
      <c r="AR96" s="6"/>
      <c r="AS96" s="6"/>
      <c r="AT96" s="6"/>
      <c r="AU96" s="6"/>
    </row>
    <row r="97" spans="1:47" ht="15" customHeight="1" x14ac:dyDescent="0.3">
      <c r="A97" s="42">
        <v>96</v>
      </c>
      <c r="B97" s="42">
        <v>67</v>
      </c>
      <c r="C97" s="42"/>
      <c r="D97" s="42"/>
      <c r="E97">
        <v>1184</v>
      </c>
      <c r="F97" s="60">
        <v>2.8784722222222222E-2</v>
      </c>
      <c r="G97" s="41" t="s">
        <v>319</v>
      </c>
      <c r="H97" s="41" t="s">
        <v>334</v>
      </c>
      <c r="I97" s="42" t="s">
        <v>82</v>
      </c>
      <c r="J97" s="42" t="s">
        <v>31</v>
      </c>
      <c r="K97" s="42">
        <v>2</v>
      </c>
      <c r="L97" s="42" t="s">
        <v>34</v>
      </c>
      <c r="M97" s="6"/>
      <c r="N97" s="6"/>
      <c r="O97" s="6"/>
      <c r="P97" s="6">
        <f>$B97</f>
        <v>67</v>
      </c>
      <c r="Q97" s="6"/>
      <c r="R97" s="6"/>
      <c r="S97" s="6"/>
      <c r="U97" s="6"/>
      <c r="V97" s="6"/>
      <c r="W97" s="6"/>
      <c r="X97" s="6"/>
      <c r="Y97" s="6"/>
      <c r="Z97" s="6"/>
      <c r="AA97" s="6"/>
      <c r="AC97" s="6"/>
      <c r="AD97" s="6"/>
      <c r="AE97" s="6"/>
      <c r="AF97" s="6"/>
      <c r="AG97" s="6"/>
      <c r="AH97" s="6"/>
      <c r="AI97" s="6"/>
      <c r="AJ97" s="6"/>
      <c r="AK97" s="6"/>
      <c r="AM97" s="6"/>
      <c r="AN97" s="6"/>
      <c r="AO97" s="6"/>
      <c r="AP97" s="6"/>
      <c r="AQ97" s="6"/>
      <c r="AR97" s="6"/>
      <c r="AS97" s="6"/>
      <c r="AT97" s="6"/>
      <c r="AU97" s="6"/>
    </row>
    <row r="98" spans="1:47" ht="15" customHeight="1" x14ac:dyDescent="0.3">
      <c r="A98" s="42">
        <v>97</v>
      </c>
      <c r="B98" s="42">
        <v>27</v>
      </c>
      <c r="C98" s="42"/>
      <c r="D98" s="42"/>
      <c r="E98">
        <v>1699</v>
      </c>
      <c r="F98" s="60">
        <v>2.8842592592592593E-2</v>
      </c>
      <c r="G98" s="41" t="s">
        <v>219</v>
      </c>
      <c r="H98" s="41" t="s">
        <v>230</v>
      </c>
      <c r="I98" s="42" t="s">
        <v>82</v>
      </c>
      <c r="J98" s="42" t="s">
        <v>23</v>
      </c>
      <c r="K98" s="42">
        <v>3</v>
      </c>
      <c r="L98" s="42" t="s">
        <v>34</v>
      </c>
      <c r="M98" s="6"/>
      <c r="N98" s="6"/>
      <c r="O98" s="6"/>
      <c r="P98" s="6"/>
      <c r="Q98" s="6"/>
      <c r="R98" s="6"/>
      <c r="S98" s="6"/>
      <c r="U98" s="6"/>
      <c r="V98" s="6"/>
      <c r="W98" s="6"/>
      <c r="X98" s="6"/>
      <c r="Y98" s="6"/>
      <c r="Z98" s="6"/>
      <c r="AA98" s="6"/>
      <c r="AC98" s="6"/>
      <c r="AD98" s="6"/>
      <c r="AE98" s="6"/>
      <c r="AF98" s="6"/>
      <c r="AG98" s="6"/>
      <c r="AH98" s="6"/>
      <c r="AI98" s="6">
        <f>$B98</f>
        <v>27</v>
      </c>
      <c r="AJ98" s="6"/>
      <c r="AK98" s="6"/>
      <c r="AM98" s="6"/>
      <c r="AN98" s="6"/>
      <c r="AO98" s="6"/>
      <c r="AP98" s="6"/>
      <c r="AQ98" s="6"/>
      <c r="AR98" s="6"/>
      <c r="AS98" s="6"/>
      <c r="AT98" s="6"/>
      <c r="AU98" s="6"/>
    </row>
    <row r="99" spans="1:47" ht="15" customHeight="1" x14ac:dyDescent="0.3">
      <c r="A99" s="42">
        <v>98</v>
      </c>
      <c r="B99" s="42">
        <v>28</v>
      </c>
      <c r="C99" s="42"/>
      <c r="D99" s="42"/>
      <c r="E99">
        <v>1958</v>
      </c>
      <c r="F99" s="60">
        <v>2.886574074074074E-2</v>
      </c>
      <c r="G99" s="41" t="s">
        <v>514</v>
      </c>
      <c r="H99" s="41" t="s">
        <v>787</v>
      </c>
      <c r="I99" s="42" t="s">
        <v>82</v>
      </c>
      <c r="J99" s="42" t="s">
        <v>36</v>
      </c>
      <c r="K99" s="42">
        <v>3</v>
      </c>
      <c r="L99" s="42" t="s">
        <v>34</v>
      </c>
      <c r="M99" s="6"/>
      <c r="N99" s="6"/>
      <c r="O99" s="6"/>
      <c r="P99" s="6"/>
      <c r="Q99" s="6"/>
      <c r="R99" s="6"/>
      <c r="S99" s="6"/>
      <c r="U99" s="6"/>
      <c r="V99" s="6"/>
      <c r="W99" s="6"/>
      <c r="X99" s="6"/>
      <c r="Y99" s="6"/>
      <c r="Z99" s="6"/>
      <c r="AA99" s="6"/>
      <c r="AC99" s="6"/>
      <c r="AD99" s="6"/>
      <c r="AE99" s="6">
        <f>$B99</f>
        <v>28</v>
      </c>
      <c r="AF99" s="6"/>
      <c r="AG99" s="6"/>
      <c r="AH99" s="6"/>
      <c r="AI99" s="6"/>
      <c r="AJ99" s="6"/>
      <c r="AK99" s="6"/>
      <c r="AM99" s="6"/>
      <c r="AN99" s="6"/>
      <c r="AO99" s="6"/>
      <c r="AP99" s="6"/>
      <c r="AQ99" s="6"/>
      <c r="AR99" s="6"/>
      <c r="AS99" s="6"/>
      <c r="AT99" s="6"/>
      <c r="AU99" s="6"/>
    </row>
    <row r="100" spans="1:47" ht="15" customHeight="1" x14ac:dyDescent="0.3">
      <c r="A100" s="42">
        <v>100</v>
      </c>
      <c r="B100" s="42">
        <v>68</v>
      </c>
      <c r="C100" s="42">
        <v>24</v>
      </c>
      <c r="D100" s="42">
        <v>32</v>
      </c>
      <c r="E100">
        <v>1235</v>
      </c>
      <c r="F100" s="60">
        <v>2.8900462962962961E-2</v>
      </c>
      <c r="G100" s="41" t="s">
        <v>573</v>
      </c>
      <c r="H100" s="41" t="s">
        <v>788</v>
      </c>
      <c r="I100" s="42" t="s">
        <v>379</v>
      </c>
      <c r="J100" s="42" t="s">
        <v>31</v>
      </c>
      <c r="K100" s="42">
        <v>2</v>
      </c>
      <c r="L100" s="42" t="s">
        <v>34</v>
      </c>
      <c r="M100" s="6"/>
      <c r="N100" s="6"/>
      <c r="O100" s="6"/>
      <c r="P100" s="6">
        <f>$B100</f>
        <v>68</v>
      </c>
      <c r="Q100" s="6"/>
      <c r="R100" s="6"/>
      <c r="S100" s="6"/>
      <c r="U100" s="6"/>
      <c r="V100" s="6"/>
      <c r="W100" s="6"/>
      <c r="X100" s="6">
        <f>$D100</f>
        <v>32</v>
      </c>
      <c r="Y100" s="6"/>
      <c r="Z100" s="6"/>
      <c r="AA100" s="6"/>
      <c r="AC100" s="6"/>
      <c r="AD100" s="6"/>
      <c r="AE100" s="6"/>
      <c r="AF100" s="6"/>
      <c r="AG100" s="6"/>
      <c r="AH100" s="6"/>
      <c r="AI100" s="6"/>
      <c r="AJ100" s="6"/>
      <c r="AK100" s="6"/>
      <c r="AM100" s="6"/>
      <c r="AN100" s="6"/>
      <c r="AO100" s="6"/>
      <c r="AP100" s="6"/>
      <c r="AQ100" s="6"/>
      <c r="AR100" s="6"/>
      <c r="AS100" s="6"/>
      <c r="AT100" s="6"/>
      <c r="AU100" s="6"/>
    </row>
    <row r="101" spans="1:47" ht="15" customHeight="1" x14ac:dyDescent="0.3">
      <c r="A101" s="42">
        <v>102</v>
      </c>
      <c r="B101" s="42">
        <v>29</v>
      </c>
      <c r="C101" s="42">
        <v>4</v>
      </c>
      <c r="D101" s="42">
        <v>9</v>
      </c>
      <c r="E101">
        <v>1674</v>
      </c>
      <c r="F101" s="60">
        <v>2.8923611111111112E-2</v>
      </c>
      <c r="G101" s="41" t="s">
        <v>253</v>
      </c>
      <c r="H101" s="41" t="s">
        <v>556</v>
      </c>
      <c r="I101" s="42" t="s">
        <v>382</v>
      </c>
      <c r="J101" s="42" t="s">
        <v>23</v>
      </c>
      <c r="K101" s="42">
        <v>3</v>
      </c>
      <c r="L101" s="42" t="s">
        <v>34</v>
      </c>
      <c r="M101" s="6"/>
      <c r="N101" s="6"/>
      <c r="O101" s="6"/>
      <c r="P101" s="6"/>
      <c r="Q101" s="6"/>
      <c r="R101" s="6"/>
      <c r="S101" s="6"/>
      <c r="U101" s="6"/>
      <c r="V101" s="6"/>
      <c r="W101" s="6"/>
      <c r="X101" s="6"/>
      <c r="Y101" s="6"/>
      <c r="Z101" s="6"/>
      <c r="AA101" s="6"/>
      <c r="AC101" s="6"/>
      <c r="AD101" s="6"/>
      <c r="AE101" s="6"/>
      <c r="AF101" s="6"/>
      <c r="AG101" s="6"/>
      <c r="AH101" s="6"/>
      <c r="AI101" s="6">
        <f>$B101</f>
        <v>29</v>
      </c>
      <c r="AJ101" s="6"/>
      <c r="AK101" s="6"/>
      <c r="AM101" s="6"/>
      <c r="AN101" s="6"/>
      <c r="AO101" s="6"/>
      <c r="AP101" s="6"/>
      <c r="AQ101" s="6"/>
      <c r="AR101" s="6"/>
      <c r="AS101" s="6">
        <f>$D101</f>
        <v>9</v>
      </c>
      <c r="AT101" s="6"/>
      <c r="AU101" s="6"/>
    </row>
    <row r="102" spans="1:47" ht="15" customHeight="1" x14ac:dyDescent="0.3">
      <c r="A102" s="42">
        <v>103</v>
      </c>
      <c r="B102" s="42">
        <v>69</v>
      </c>
      <c r="C102" s="42"/>
      <c r="D102" s="42"/>
      <c r="E102">
        <v>876</v>
      </c>
      <c r="F102" s="60">
        <v>2.8923611111111112E-2</v>
      </c>
      <c r="G102" s="41" t="s">
        <v>789</v>
      </c>
      <c r="H102" s="41" t="s">
        <v>790</v>
      </c>
      <c r="I102" s="42" t="s">
        <v>82</v>
      </c>
      <c r="J102" s="42" t="s">
        <v>35</v>
      </c>
      <c r="K102" s="42">
        <v>2</v>
      </c>
      <c r="L102" s="42" t="s">
        <v>34</v>
      </c>
      <c r="M102" s="6"/>
      <c r="N102" s="6"/>
      <c r="O102" s="6"/>
      <c r="P102" s="6"/>
      <c r="Q102" s="6"/>
      <c r="R102" s="6"/>
      <c r="S102" s="6">
        <f>$B102</f>
        <v>69</v>
      </c>
      <c r="U102" s="6"/>
      <c r="V102" s="6"/>
      <c r="W102" s="6"/>
      <c r="X102" s="6"/>
      <c r="Y102" s="6"/>
      <c r="Z102" s="6"/>
      <c r="AA102" s="6"/>
      <c r="AC102" s="6"/>
      <c r="AD102" s="6"/>
      <c r="AE102" s="6"/>
      <c r="AF102" s="6"/>
      <c r="AG102" s="6"/>
      <c r="AH102" s="6"/>
      <c r="AI102" s="6"/>
      <c r="AJ102" s="6"/>
      <c r="AK102" s="6"/>
      <c r="AM102" s="6"/>
      <c r="AN102" s="6"/>
      <c r="AO102" s="6"/>
      <c r="AP102" s="6"/>
      <c r="AQ102" s="6"/>
      <c r="AR102" s="6"/>
      <c r="AS102" s="6"/>
      <c r="AT102" s="6"/>
      <c r="AU102" s="6"/>
    </row>
    <row r="103" spans="1:47" ht="15" customHeight="1" x14ac:dyDescent="0.3">
      <c r="A103" s="42">
        <v>104</v>
      </c>
      <c r="B103" s="42">
        <v>70</v>
      </c>
      <c r="C103" s="42">
        <v>8</v>
      </c>
      <c r="D103" s="42">
        <v>33</v>
      </c>
      <c r="E103">
        <v>1291</v>
      </c>
      <c r="F103" s="60">
        <v>2.8946759259259259E-2</v>
      </c>
      <c r="G103" s="41" t="s">
        <v>380</v>
      </c>
      <c r="H103" s="41" t="s">
        <v>791</v>
      </c>
      <c r="I103" s="42" t="s">
        <v>382</v>
      </c>
      <c r="J103" s="42" t="s">
        <v>20</v>
      </c>
      <c r="K103" s="42">
        <v>2</v>
      </c>
      <c r="L103" s="42" t="s">
        <v>34</v>
      </c>
      <c r="M103" s="6">
        <f>$B103</f>
        <v>70</v>
      </c>
      <c r="N103" s="6"/>
      <c r="O103" s="6"/>
      <c r="P103" s="6"/>
      <c r="Q103" s="6"/>
      <c r="R103" s="6"/>
      <c r="S103" s="6"/>
      <c r="U103" s="6">
        <f>$D103</f>
        <v>33</v>
      </c>
      <c r="V103" s="6"/>
      <c r="W103" s="6"/>
      <c r="X103" s="6"/>
      <c r="Y103" s="6"/>
      <c r="Z103" s="6"/>
      <c r="AA103" s="6"/>
      <c r="AC103" s="6"/>
      <c r="AD103" s="6"/>
      <c r="AE103" s="6"/>
      <c r="AF103" s="6"/>
      <c r="AG103" s="6"/>
      <c r="AH103" s="6"/>
      <c r="AI103" s="6"/>
      <c r="AJ103" s="6"/>
      <c r="AK103" s="6"/>
      <c r="AM103" s="6"/>
      <c r="AN103" s="6"/>
      <c r="AO103" s="6"/>
      <c r="AP103" s="6"/>
      <c r="AQ103" s="6"/>
      <c r="AR103" s="6"/>
      <c r="AS103" s="6"/>
      <c r="AT103" s="6"/>
      <c r="AU103" s="6"/>
    </row>
    <row r="104" spans="1:47" ht="15" customHeight="1" x14ac:dyDescent="0.3">
      <c r="A104" s="42">
        <v>105</v>
      </c>
      <c r="B104" s="42">
        <v>71</v>
      </c>
      <c r="C104" s="42"/>
      <c r="D104" s="42"/>
      <c r="E104">
        <v>900</v>
      </c>
      <c r="F104" s="60">
        <v>2.8969907407407406E-2</v>
      </c>
      <c r="G104" s="41" t="s">
        <v>340</v>
      </c>
      <c r="H104" s="41" t="s">
        <v>341</v>
      </c>
      <c r="I104" s="42" t="s">
        <v>82</v>
      </c>
      <c r="J104" s="42" t="s">
        <v>35</v>
      </c>
      <c r="K104" s="42">
        <v>2</v>
      </c>
      <c r="L104" s="42" t="s">
        <v>34</v>
      </c>
      <c r="M104" s="6"/>
      <c r="N104" s="6"/>
      <c r="O104" s="6"/>
      <c r="P104" s="6"/>
      <c r="Q104" s="6"/>
      <c r="R104" s="6"/>
      <c r="S104" s="6">
        <f>$B104</f>
        <v>71</v>
      </c>
      <c r="U104" s="6"/>
      <c r="V104" s="6"/>
      <c r="W104" s="6"/>
      <c r="X104" s="6"/>
      <c r="Y104" s="6"/>
      <c r="Z104" s="6"/>
      <c r="AA104" s="6"/>
      <c r="AC104" s="6"/>
      <c r="AD104" s="6"/>
      <c r="AE104" s="6"/>
      <c r="AF104" s="6"/>
      <c r="AG104" s="6"/>
      <c r="AH104" s="6"/>
      <c r="AI104" s="6"/>
      <c r="AJ104" s="6"/>
      <c r="AK104" s="6"/>
      <c r="AM104" s="6"/>
      <c r="AN104" s="6"/>
      <c r="AO104" s="6"/>
      <c r="AP104" s="6"/>
      <c r="AQ104" s="6"/>
      <c r="AR104" s="6"/>
      <c r="AS104" s="6"/>
      <c r="AT104" s="6"/>
      <c r="AU104" s="6"/>
    </row>
    <row r="105" spans="1:47" ht="15" customHeight="1" x14ac:dyDescent="0.3">
      <c r="A105" s="42">
        <v>106</v>
      </c>
      <c r="B105" s="42">
        <v>72</v>
      </c>
      <c r="C105" s="42">
        <v>25</v>
      </c>
      <c r="D105" s="42">
        <v>34</v>
      </c>
      <c r="E105">
        <v>1087</v>
      </c>
      <c r="F105" s="60">
        <v>2.8981481481481483E-2</v>
      </c>
      <c r="G105" s="41" t="s">
        <v>433</v>
      </c>
      <c r="H105" s="41" t="s">
        <v>792</v>
      </c>
      <c r="I105" s="42" t="s">
        <v>379</v>
      </c>
      <c r="J105" s="42" t="s">
        <v>71</v>
      </c>
      <c r="K105" s="42">
        <v>2</v>
      </c>
      <c r="L105" s="42" t="s">
        <v>34</v>
      </c>
      <c r="M105" s="6"/>
      <c r="N105" s="6">
        <f>$B105</f>
        <v>72</v>
      </c>
      <c r="O105" s="6"/>
      <c r="P105" s="6"/>
      <c r="Q105" s="6"/>
      <c r="R105" s="6"/>
      <c r="S105" s="6"/>
      <c r="U105" s="6"/>
      <c r="V105" s="6">
        <f>$D105</f>
        <v>34</v>
      </c>
      <c r="W105" s="6"/>
      <c r="X105" s="6"/>
      <c r="Y105" s="6"/>
      <c r="Z105" s="6"/>
      <c r="AA105" s="6"/>
      <c r="AC105" s="6"/>
      <c r="AD105" s="6"/>
      <c r="AE105" s="6"/>
      <c r="AF105" s="6"/>
      <c r="AG105" s="6"/>
      <c r="AH105" s="6"/>
      <c r="AI105" s="6"/>
      <c r="AJ105" s="6"/>
      <c r="AK105" s="6"/>
      <c r="AM105" s="6"/>
      <c r="AN105" s="6"/>
      <c r="AO105" s="6"/>
      <c r="AP105" s="6"/>
      <c r="AQ105" s="6"/>
      <c r="AR105" s="6"/>
      <c r="AS105" s="6"/>
      <c r="AT105" s="6"/>
      <c r="AU105" s="6"/>
    </row>
    <row r="106" spans="1:47" ht="15" customHeight="1" x14ac:dyDescent="0.3">
      <c r="A106" s="42">
        <v>107</v>
      </c>
      <c r="B106" s="42">
        <v>30</v>
      </c>
      <c r="C106" s="42"/>
      <c r="D106" s="42"/>
      <c r="E106">
        <v>1905</v>
      </c>
      <c r="F106" s="60">
        <v>2.9016203703703704E-2</v>
      </c>
      <c r="G106" s="41" t="s">
        <v>524</v>
      </c>
      <c r="H106" s="41" t="s">
        <v>376</v>
      </c>
      <c r="I106" s="42" t="s">
        <v>82</v>
      </c>
      <c r="J106" s="42" t="s">
        <v>36</v>
      </c>
      <c r="K106" s="42">
        <v>3</v>
      </c>
      <c r="L106" s="42" t="s">
        <v>34</v>
      </c>
      <c r="M106" s="6"/>
      <c r="N106" s="6"/>
      <c r="O106" s="6"/>
      <c r="P106" s="6"/>
      <c r="Q106" s="6"/>
      <c r="R106" s="6"/>
      <c r="S106" s="6"/>
      <c r="U106" s="6"/>
      <c r="V106" s="6"/>
      <c r="W106" s="6"/>
      <c r="X106" s="6"/>
      <c r="Y106" s="6"/>
      <c r="Z106" s="6"/>
      <c r="AA106" s="6"/>
      <c r="AC106" s="6"/>
      <c r="AD106" s="6"/>
      <c r="AE106" s="6">
        <f>$B106</f>
        <v>30</v>
      </c>
      <c r="AF106" s="6"/>
      <c r="AG106" s="6"/>
      <c r="AH106" s="6"/>
      <c r="AI106" s="6"/>
      <c r="AJ106" s="6"/>
      <c r="AK106" s="6"/>
      <c r="AM106" s="6"/>
      <c r="AN106" s="6"/>
      <c r="AO106" s="6"/>
      <c r="AP106" s="6"/>
      <c r="AQ106" s="6"/>
      <c r="AR106" s="6"/>
      <c r="AS106" s="6"/>
      <c r="AT106" s="6"/>
      <c r="AU106" s="6"/>
    </row>
    <row r="107" spans="1:47" ht="15" customHeight="1" x14ac:dyDescent="0.3">
      <c r="A107" s="42">
        <v>109</v>
      </c>
      <c r="B107" s="42">
        <v>73</v>
      </c>
      <c r="C107" s="42"/>
      <c r="D107" s="42"/>
      <c r="E107">
        <v>1386</v>
      </c>
      <c r="F107" s="60">
        <v>2.9085648148148145E-2</v>
      </c>
      <c r="G107" s="41" t="s">
        <v>351</v>
      </c>
      <c r="H107" s="41" t="s">
        <v>793</v>
      </c>
      <c r="I107" s="42" t="s">
        <v>82</v>
      </c>
      <c r="J107" s="42" t="s">
        <v>32</v>
      </c>
      <c r="K107" s="42">
        <v>2</v>
      </c>
      <c r="L107" s="42" t="s">
        <v>34</v>
      </c>
      <c r="M107" s="6"/>
      <c r="N107" s="6"/>
      <c r="O107" s="6">
        <f>$B107</f>
        <v>73</v>
      </c>
      <c r="P107" s="6"/>
      <c r="Q107" s="6"/>
      <c r="R107" s="6"/>
      <c r="S107" s="6"/>
      <c r="U107" s="6"/>
      <c r="V107" s="6"/>
      <c r="W107" s="6"/>
      <c r="X107" s="6"/>
      <c r="Y107" s="6"/>
      <c r="Z107" s="6"/>
      <c r="AA107" s="6"/>
      <c r="AC107" s="6"/>
      <c r="AD107" s="6"/>
      <c r="AE107" s="6"/>
      <c r="AF107" s="6"/>
      <c r="AG107" s="6"/>
      <c r="AH107" s="6"/>
      <c r="AI107" s="6"/>
      <c r="AJ107" s="6"/>
      <c r="AK107" s="6"/>
      <c r="AM107" s="6"/>
      <c r="AN107" s="6"/>
      <c r="AO107" s="6"/>
      <c r="AP107" s="6"/>
      <c r="AQ107" s="6"/>
      <c r="AR107" s="6"/>
      <c r="AS107" s="6"/>
      <c r="AT107" s="6"/>
      <c r="AU107" s="6"/>
    </row>
    <row r="108" spans="1:47" ht="15" customHeight="1" x14ac:dyDescent="0.3">
      <c r="A108" s="42">
        <v>110</v>
      </c>
      <c r="B108" s="42">
        <v>31</v>
      </c>
      <c r="C108" s="42"/>
      <c r="D108" s="42"/>
      <c r="E108">
        <v>1807</v>
      </c>
      <c r="F108" s="60">
        <v>2.9120370370370369E-2</v>
      </c>
      <c r="G108" s="41" t="s">
        <v>528</v>
      </c>
      <c r="H108" s="41" t="s">
        <v>529</v>
      </c>
      <c r="I108" s="42" t="s">
        <v>82</v>
      </c>
      <c r="J108" s="42" t="s">
        <v>18</v>
      </c>
      <c r="K108" s="42">
        <v>3</v>
      </c>
      <c r="L108" s="42" t="s">
        <v>34</v>
      </c>
      <c r="M108" s="6"/>
      <c r="N108" s="6"/>
      <c r="O108" s="6"/>
      <c r="P108" s="6"/>
      <c r="Q108" s="6"/>
      <c r="R108" s="6"/>
      <c r="S108" s="6"/>
      <c r="U108" s="6"/>
      <c r="V108" s="6"/>
      <c r="W108" s="6"/>
      <c r="X108" s="6"/>
      <c r="Y108" s="6"/>
      <c r="Z108" s="6"/>
      <c r="AA108" s="6"/>
      <c r="AC108" s="6"/>
      <c r="AD108" s="6">
        <f>$B108</f>
        <v>31</v>
      </c>
      <c r="AE108" s="6"/>
      <c r="AF108" s="6"/>
      <c r="AG108" s="6"/>
      <c r="AH108" s="6"/>
      <c r="AI108" s="6"/>
      <c r="AJ108" s="6"/>
      <c r="AK108" s="6"/>
      <c r="AM108" s="6"/>
      <c r="AN108" s="6"/>
      <c r="AO108" s="6"/>
      <c r="AP108" s="6"/>
      <c r="AQ108" s="6"/>
      <c r="AR108" s="6"/>
      <c r="AS108" s="6"/>
      <c r="AT108" s="6"/>
      <c r="AU108" s="6"/>
    </row>
    <row r="109" spans="1:47" ht="15" customHeight="1" x14ac:dyDescent="0.3">
      <c r="A109" s="42">
        <v>111</v>
      </c>
      <c r="B109" s="42">
        <v>74</v>
      </c>
      <c r="C109" s="42">
        <v>26</v>
      </c>
      <c r="D109" s="42">
        <v>35</v>
      </c>
      <c r="E109">
        <v>1510</v>
      </c>
      <c r="F109" s="60">
        <v>2.9212962962962961E-2</v>
      </c>
      <c r="G109" s="67" t="s">
        <v>431</v>
      </c>
      <c r="H109" s="67" t="s">
        <v>432</v>
      </c>
      <c r="I109" s="68" t="s">
        <v>379</v>
      </c>
      <c r="J109" s="68" t="s">
        <v>27</v>
      </c>
      <c r="K109" s="68">
        <v>2</v>
      </c>
      <c r="L109" s="68" t="s">
        <v>34</v>
      </c>
      <c r="M109" s="6"/>
      <c r="N109" s="6"/>
      <c r="O109" s="6"/>
      <c r="P109" s="6"/>
      <c r="Q109" s="6">
        <f>$B109</f>
        <v>74</v>
      </c>
      <c r="R109" s="6"/>
      <c r="S109" s="6"/>
      <c r="U109" s="6"/>
      <c r="V109" s="6"/>
      <c r="W109" s="6"/>
      <c r="X109" s="6"/>
      <c r="Y109" s="6">
        <f>$D109</f>
        <v>35</v>
      </c>
      <c r="Z109" s="6"/>
      <c r="AA109" s="6"/>
      <c r="AC109" s="6"/>
      <c r="AD109" s="6"/>
      <c r="AE109" s="6"/>
      <c r="AF109" s="6"/>
      <c r="AG109" s="6"/>
      <c r="AH109" s="6"/>
      <c r="AI109" s="6"/>
      <c r="AJ109" s="6"/>
      <c r="AK109" s="6"/>
      <c r="AM109" s="6"/>
      <c r="AN109" s="6"/>
      <c r="AO109" s="6"/>
      <c r="AP109" s="6"/>
      <c r="AQ109" s="6"/>
      <c r="AR109" s="6"/>
      <c r="AS109" s="6"/>
      <c r="AT109" s="6"/>
      <c r="AU109" s="6"/>
    </row>
    <row r="110" spans="1:47" ht="15" customHeight="1" x14ac:dyDescent="0.3">
      <c r="A110" s="42">
        <v>112</v>
      </c>
      <c r="B110" s="42">
        <v>32</v>
      </c>
      <c r="C110" s="42"/>
      <c r="D110" s="42"/>
      <c r="E110">
        <v>1700</v>
      </c>
      <c r="F110" s="60">
        <v>2.9247685185185186E-2</v>
      </c>
      <c r="G110" s="41" t="s">
        <v>794</v>
      </c>
      <c r="H110" s="41" t="s">
        <v>795</v>
      </c>
      <c r="I110" s="42" t="s">
        <v>82</v>
      </c>
      <c r="J110" s="42" t="s">
        <v>23</v>
      </c>
      <c r="K110" s="42">
        <v>3</v>
      </c>
      <c r="L110" s="42" t="s">
        <v>34</v>
      </c>
      <c r="M110" s="6"/>
      <c r="N110" s="6"/>
      <c r="O110" s="6"/>
      <c r="P110" s="6"/>
      <c r="Q110" s="6"/>
      <c r="R110" s="6"/>
      <c r="S110" s="6"/>
      <c r="U110" s="6"/>
      <c r="V110" s="6"/>
      <c r="W110" s="6"/>
      <c r="X110" s="6"/>
      <c r="Y110" s="6"/>
      <c r="Z110" s="6"/>
      <c r="AA110" s="6"/>
      <c r="AC110" s="6"/>
      <c r="AD110" s="6"/>
      <c r="AE110" s="6"/>
      <c r="AF110" s="6"/>
      <c r="AG110" s="6"/>
      <c r="AH110" s="6"/>
      <c r="AI110" s="6">
        <f>$B110</f>
        <v>32</v>
      </c>
      <c r="AJ110" s="6"/>
      <c r="AK110" s="6"/>
      <c r="AM110" s="6"/>
      <c r="AN110" s="6"/>
      <c r="AO110" s="6"/>
      <c r="AP110" s="6"/>
      <c r="AQ110" s="6"/>
      <c r="AR110" s="6"/>
      <c r="AS110" s="6"/>
      <c r="AT110" s="6"/>
      <c r="AU110" s="6"/>
    </row>
    <row r="111" spans="1:47" ht="15" customHeight="1" x14ac:dyDescent="0.3">
      <c r="A111" s="42">
        <v>113</v>
      </c>
      <c r="B111" s="42">
        <v>75</v>
      </c>
      <c r="C111" s="42"/>
      <c r="D111" s="42"/>
      <c r="E111">
        <v>1272</v>
      </c>
      <c r="F111" s="60">
        <v>2.9293981481481483E-2</v>
      </c>
      <c r="G111" s="41" t="s">
        <v>349</v>
      </c>
      <c r="H111" s="41" t="s">
        <v>350</v>
      </c>
      <c r="I111" s="42" t="s">
        <v>82</v>
      </c>
      <c r="J111" s="42" t="s">
        <v>20</v>
      </c>
      <c r="K111" s="42">
        <v>2</v>
      </c>
      <c r="L111" s="42" t="s">
        <v>34</v>
      </c>
      <c r="M111" s="6">
        <f>$B111</f>
        <v>75</v>
      </c>
      <c r="N111" s="6"/>
      <c r="O111" s="6"/>
      <c r="P111" s="6"/>
      <c r="Q111" s="6"/>
      <c r="R111" s="6"/>
      <c r="S111" s="6"/>
      <c r="U111" s="6"/>
      <c r="V111" s="6"/>
      <c r="W111" s="6"/>
      <c r="X111" s="6"/>
      <c r="Y111" s="6"/>
      <c r="Z111" s="6"/>
      <c r="AA111" s="6"/>
      <c r="AC111" s="6"/>
      <c r="AD111" s="6"/>
      <c r="AE111" s="6"/>
      <c r="AF111" s="6"/>
      <c r="AG111" s="6"/>
      <c r="AH111" s="6"/>
      <c r="AI111" s="6"/>
      <c r="AJ111" s="6"/>
      <c r="AK111" s="6"/>
      <c r="AM111" s="6"/>
      <c r="AN111" s="6"/>
      <c r="AO111" s="6"/>
      <c r="AP111" s="6"/>
      <c r="AQ111" s="6"/>
      <c r="AR111" s="6"/>
      <c r="AS111" s="6"/>
      <c r="AT111" s="6"/>
      <c r="AU111" s="6"/>
    </row>
    <row r="112" spans="1:47" ht="15" customHeight="1" x14ac:dyDescent="0.3">
      <c r="A112" s="42">
        <v>114</v>
      </c>
      <c r="B112" s="42">
        <v>33</v>
      </c>
      <c r="C112" s="42">
        <v>1</v>
      </c>
      <c r="D112" s="42">
        <v>10</v>
      </c>
      <c r="E112">
        <v>1600</v>
      </c>
      <c r="F112" s="60">
        <v>2.9305555555555553E-2</v>
      </c>
      <c r="G112" s="41" t="s">
        <v>451</v>
      </c>
      <c r="H112" s="41" t="s">
        <v>555</v>
      </c>
      <c r="I112" s="42" t="s">
        <v>401</v>
      </c>
      <c r="J112" s="42" t="s">
        <v>30</v>
      </c>
      <c r="K112" s="42">
        <v>3</v>
      </c>
      <c r="L112" s="42" t="s">
        <v>34</v>
      </c>
      <c r="M112" s="6"/>
      <c r="N112" s="6"/>
      <c r="O112" s="6"/>
      <c r="P112" s="6"/>
      <c r="Q112" s="6"/>
      <c r="R112" s="6"/>
      <c r="S112" s="6"/>
      <c r="U112" s="6"/>
      <c r="V112" s="6"/>
      <c r="W112" s="6"/>
      <c r="X112" s="6"/>
      <c r="Y112" s="6"/>
      <c r="Z112" s="6"/>
      <c r="AA112" s="6"/>
      <c r="AC112" s="6">
        <f>$B112</f>
        <v>33</v>
      </c>
      <c r="AD112" s="6"/>
      <c r="AE112" s="6"/>
      <c r="AF112" s="6"/>
      <c r="AG112" s="6"/>
      <c r="AH112" s="6"/>
      <c r="AI112" s="6"/>
      <c r="AJ112" s="6"/>
      <c r="AK112" s="6"/>
      <c r="AM112" s="6">
        <f>$D112</f>
        <v>10</v>
      </c>
      <c r="AN112" s="6"/>
      <c r="AO112" s="6"/>
      <c r="AP112" s="6"/>
      <c r="AQ112" s="6"/>
      <c r="AR112" s="6"/>
      <c r="AS112" s="6"/>
      <c r="AT112" s="6"/>
      <c r="AU112" s="6"/>
    </row>
    <row r="113" spans="1:47" ht="15" customHeight="1" x14ac:dyDescent="0.3">
      <c r="A113" s="42">
        <v>115</v>
      </c>
      <c r="B113" s="42">
        <v>76</v>
      </c>
      <c r="C113" s="42">
        <v>9</v>
      </c>
      <c r="D113" s="42">
        <v>36</v>
      </c>
      <c r="E113">
        <v>1204</v>
      </c>
      <c r="F113" s="60">
        <v>2.9340277777777778E-2</v>
      </c>
      <c r="G113" s="41" t="s">
        <v>404</v>
      </c>
      <c r="H113" s="41" t="s">
        <v>180</v>
      </c>
      <c r="I113" s="42" t="s">
        <v>382</v>
      </c>
      <c r="J113" s="42" t="s">
        <v>31</v>
      </c>
      <c r="K113" s="42">
        <v>2</v>
      </c>
      <c r="L113" s="42" t="s">
        <v>34</v>
      </c>
      <c r="M113" s="6"/>
      <c r="N113" s="6"/>
      <c r="O113" s="6"/>
      <c r="P113" s="6">
        <f>$B113</f>
        <v>76</v>
      </c>
      <c r="Q113" s="6"/>
      <c r="R113" s="6"/>
      <c r="S113" s="6"/>
      <c r="U113" s="6"/>
      <c r="V113" s="6"/>
      <c r="W113" s="6"/>
      <c r="X113" s="6">
        <f>$D113</f>
        <v>36</v>
      </c>
      <c r="Y113" s="6"/>
      <c r="Z113" s="6"/>
      <c r="AA113" s="6"/>
      <c r="AC113" s="6"/>
      <c r="AD113" s="6"/>
      <c r="AE113" s="6"/>
      <c r="AF113" s="6"/>
      <c r="AG113" s="6"/>
      <c r="AH113" s="6"/>
      <c r="AI113" s="6"/>
      <c r="AJ113" s="6"/>
      <c r="AK113" s="6"/>
      <c r="AM113" s="6"/>
      <c r="AN113" s="6"/>
      <c r="AO113" s="6"/>
      <c r="AP113" s="6"/>
      <c r="AQ113" s="6"/>
      <c r="AR113" s="6"/>
      <c r="AS113" s="6"/>
      <c r="AT113" s="6"/>
      <c r="AU113" s="6"/>
    </row>
    <row r="114" spans="1:47" ht="15" customHeight="1" x14ac:dyDescent="0.3">
      <c r="A114" s="42">
        <v>117</v>
      </c>
      <c r="B114" s="42">
        <v>77</v>
      </c>
      <c r="C114" s="42">
        <v>27</v>
      </c>
      <c r="D114" s="42">
        <v>37</v>
      </c>
      <c r="E114">
        <v>883</v>
      </c>
      <c r="F114" s="60">
        <v>2.9386574074074075E-2</v>
      </c>
      <c r="G114" s="41" t="s">
        <v>367</v>
      </c>
      <c r="H114" s="41" t="s">
        <v>423</v>
      </c>
      <c r="I114" s="42" t="s">
        <v>379</v>
      </c>
      <c r="J114" s="42" t="s">
        <v>35</v>
      </c>
      <c r="K114" s="42">
        <v>2</v>
      </c>
      <c r="L114" s="42" t="s">
        <v>34</v>
      </c>
      <c r="M114" s="6"/>
      <c r="N114" s="6"/>
      <c r="O114" s="6"/>
      <c r="P114" s="6"/>
      <c r="Q114" s="6"/>
      <c r="R114" s="6"/>
      <c r="S114" s="6">
        <f>$B114</f>
        <v>77</v>
      </c>
      <c r="U114" s="6"/>
      <c r="V114" s="6"/>
      <c r="W114" s="6"/>
      <c r="X114" s="6"/>
      <c r="Y114" s="6"/>
      <c r="Z114" s="6"/>
      <c r="AA114" s="6">
        <f>$D114</f>
        <v>37</v>
      </c>
      <c r="AC114" s="6"/>
      <c r="AD114" s="6"/>
      <c r="AE114" s="6"/>
      <c r="AF114" s="6"/>
      <c r="AG114" s="6"/>
      <c r="AH114" s="6"/>
      <c r="AI114" s="6"/>
      <c r="AJ114" s="6"/>
      <c r="AK114" s="6"/>
      <c r="AM114" s="6"/>
      <c r="AN114" s="6"/>
      <c r="AO114" s="6"/>
      <c r="AP114" s="6"/>
      <c r="AQ114" s="6"/>
      <c r="AR114" s="6"/>
      <c r="AS114" s="6"/>
      <c r="AT114" s="6"/>
      <c r="AU114" s="6"/>
    </row>
    <row r="115" spans="1:47" ht="15" customHeight="1" x14ac:dyDescent="0.3">
      <c r="A115" s="42">
        <v>118</v>
      </c>
      <c r="B115" s="42">
        <v>78</v>
      </c>
      <c r="C115" s="42">
        <v>28</v>
      </c>
      <c r="D115" s="42">
        <v>38</v>
      </c>
      <c r="E115">
        <v>1392</v>
      </c>
      <c r="F115" s="60">
        <v>2.9409722222222223E-2</v>
      </c>
      <c r="G115" s="41" t="s">
        <v>426</v>
      </c>
      <c r="H115" s="41" t="s">
        <v>427</v>
      </c>
      <c r="I115" s="42" t="s">
        <v>379</v>
      </c>
      <c r="J115" s="42" t="s">
        <v>32</v>
      </c>
      <c r="K115" s="42">
        <v>2</v>
      </c>
      <c r="L115" s="42" t="s">
        <v>34</v>
      </c>
      <c r="M115" s="6"/>
      <c r="N115" s="6"/>
      <c r="O115" s="6">
        <f>$B115</f>
        <v>78</v>
      </c>
      <c r="P115" s="6"/>
      <c r="Q115" s="6"/>
      <c r="R115" s="6"/>
      <c r="S115" s="6"/>
      <c r="U115" s="6"/>
      <c r="V115" s="6"/>
      <c r="W115" s="6">
        <f>$D115</f>
        <v>38</v>
      </c>
      <c r="X115" s="6"/>
      <c r="Y115" s="6"/>
      <c r="Z115" s="6"/>
      <c r="AA115" s="6"/>
      <c r="AC115" s="6"/>
      <c r="AD115" s="6"/>
      <c r="AE115" s="6"/>
      <c r="AF115" s="6"/>
      <c r="AG115" s="6"/>
      <c r="AH115" s="6"/>
      <c r="AI115" s="6"/>
      <c r="AJ115" s="6"/>
      <c r="AK115" s="6"/>
      <c r="AM115" s="6"/>
      <c r="AN115" s="6"/>
      <c r="AO115" s="6"/>
      <c r="AP115" s="6"/>
      <c r="AQ115" s="6"/>
      <c r="AR115" s="6"/>
      <c r="AS115" s="6"/>
      <c r="AT115" s="6"/>
      <c r="AU115" s="6"/>
    </row>
    <row r="116" spans="1:47" ht="15" customHeight="1" x14ac:dyDescent="0.3">
      <c r="A116" s="42">
        <v>120</v>
      </c>
      <c r="B116" s="42">
        <v>79</v>
      </c>
      <c r="C116" s="42">
        <v>29</v>
      </c>
      <c r="D116" s="42">
        <v>39</v>
      </c>
      <c r="E116">
        <v>1007</v>
      </c>
      <c r="F116" s="60">
        <v>2.9699074074074076E-2</v>
      </c>
      <c r="G116" s="41" t="s">
        <v>433</v>
      </c>
      <c r="H116" s="41" t="s">
        <v>434</v>
      </c>
      <c r="I116" s="42" t="s">
        <v>379</v>
      </c>
      <c r="J116" s="42" t="s">
        <v>72</v>
      </c>
      <c r="K116" s="42">
        <v>2</v>
      </c>
      <c r="L116" s="42" t="s">
        <v>34</v>
      </c>
      <c r="M116" s="6"/>
      <c r="N116" s="6"/>
      <c r="O116" s="6"/>
      <c r="P116" s="6"/>
      <c r="Q116" s="6"/>
      <c r="R116" s="6">
        <f>$B116</f>
        <v>79</v>
      </c>
      <c r="S116" s="6"/>
      <c r="U116" s="6"/>
      <c r="V116" s="6"/>
      <c r="W116" s="6"/>
      <c r="X116" s="6"/>
      <c r="Y116" s="6"/>
      <c r="Z116" s="6">
        <f>$D116</f>
        <v>39</v>
      </c>
      <c r="AA116" s="6"/>
      <c r="AC116" s="6"/>
      <c r="AD116" s="6"/>
      <c r="AE116" s="6"/>
      <c r="AF116" s="6"/>
      <c r="AG116" s="6"/>
      <c r="AH116" s="6"/>
      <c r="AI116" s="6"/>
      <c r="AJ116" s="6"/>
      <c r="AK116" s="6"/>
      <c r="AM116" s="6"/>
      <c r="AN116" s="6"/>
      <c r="AO116" s="6"/>
      <c r="AP116" s="6"/>
      <c r="AQ116" s="6"/>
      <c r="AR116" s="6"/>
      <c r="AS116" s="6"/>
      <c r="AT116" s="6"/>
      <c r="AU116" s="6"/>
    </row>
    <row r="117" spans="1:47" ht="15" customHeight="1" x14ac:dyDescent="0.3">
      <c r="A117" s="42">
        <v>121</v>
      </c>
      <c r="B117" s="42">
        <v>80</v>
      </c>
      <c r="C117" s="42">
        <v>30</v>
      </c>
      <c r="D117" s="42">
        <v>40</v>
      </c>
      <c r="E117">
        <v>1257</v>
      </c>
      <c r="F117" s="60">
        <v>2.9733796296296296E-2</v>
      </c>
      <c r="G117" s="41" t="s">
        <v>356</v>
      </c>
      <c r="H117" s="41" t="s">
        <v>908</v>
      </c>
      <c r="I117" s="42" t="s">
        <v>379</v>
      </c>
      <c r="J117" s="42" t="s">
        <v>31</v>
      </c>
      <c r="K117" s="42">
        <v>2</v>
      </c>
      <c r="L117" s="42" t="s">
        <v>34</v>
      </c>
      <c r="M117" s="6"/>
      <c r="N117" s="6"/>
      <c r="O117" s="6"/>
      <c r="P117" s="6">
        <f>$B117</f>
        <v>80</v>
      </c>
      <c r="Q117" s="6"/>
      <c r="R117" s="6"/>
      <c r="S117" s="6"/>
      <c r="U117" s="6"/>
      <c r="V117" s="6"/>
      <c r="W117" s="6"/>
      <c r="X117" s="6">
        <f>$D117</f>
        <v>40</v>
      </c>
      <c r="Y117" s="6"/>
      <c r="Z117" s="6"/>
      <c r="AA117" s="6"/>
      <c r="AC117" s="6"/>
      <c r="AD117" s="6"/>
      <c r="AE117" s="6"/>
      <c r="AF117" s="6"/>
      <c r="AG117" s="6"/>
      <c r="AH117" s="6"/>
      <c r="AI117" s="6"/>
      <c r="AJ117" s="6"/>
      <c r="AK117" s="6"/>
      <c r="AM117" s="6"/>
      <c r="AN117" s="6"/>
      <c r="AO117" s="6"/>
      <c r="AP117" s="6"/>
      <c r="AQ117" s="6"/>
      <c r="AR117" s="6"/>
      <c r="AS117" s="6"/>
      <c r="AT117" s="6"/>
      <c r="AU117" s="6"/>
    </row>
    <row r="118" spans="1:47" ht="15" customHeight="1" x14ac:dyDescent="0.3">
      <c r="A118" s="42">
        <v>122</v>
      </c>
      <c r="B118" s="42">
        <v>81</v>
      </c>
      <c r="C118" s="42">
        <v>31</v>
      </c>
      <c r="D118" s="42">
        <v>41</v>
      </c>
      <c r="E118">
        <v>922</v>
      </c>
      <c r="F118" s="60">
        <v>2.9791666666666668E-2</v>
      </c>
      <c r="G118" s="41" t="s">
        <v>385</v>
      </c>
      <c r="H118" s="41" t="s">
        <v>386</v>
      </c>
      <c r="I118" s="42" t="s">
        <v>379</v>
      </c>
      <c r="J118" s="42" t="s">
        <v>35</v>
      </c>
      <c r="K118" s="42">
        <v>2</v>
      </c>
      <c r="L118" s="42" t="s">
        <v>34</v>
      </c>
      <c r="M118" s="6"/>
      <c r="N118" s="6"/>
      <c r="O118" s="6"/>
      <c r="P118" s="6"/>
      <c r="Q118" s="6"/>
      <c r="R118" s="6"/>
      <c r="S118" s="6">
        <f>$B118</f>
        <v>81</v>
      </c>
      <c r="U118" s="6"/>
      <c r="V118" s="6"/>
      <c r="W118" s="6"/>
      <c r="X118" s="6"/>
      <c r="Y118" s="6"/>
      <c r="Z118" s="6"/>
      <c r="AA118" s="6">
        <f>$D118</f>
        <v>41</v>
      </c>
      <c r="AC118" s="6"/>
      <c r="AD118" s="6"/>
      <c r="AE118" s="6"/>
      <c r="AF118" s="6"/>
      <c r="AG118" s="6"/>
      <c r="AH118" s="6"/>
      <c r="AI118" s="6"/>
      <c r="AJ118" s="6"/>
      <c r="AK118" s="6"/>
      <c r="AM118" s="6"/>
      <c r="AN118" s="6"/>
      <c r="AO118" s="6"/>
      <c r="AP118" s="6"/>
      <c r="AQ118" s="6"/>
      <c r="AR118" s="6"/>
      <c r="AS118" s="6"/>
      <c r="AT118" s="6"/>
      <c r="AU118" s="6"/>
    </row>
    <row r="119" spans="1:47" ht="15" customHeight="1" x14ac:dyDescent="0.3">
      <c r="A119" s="42">
        <v>123</v>
      </c>
      <c r="B119" s="42">
        <v>82</v>
      </c>
      <c r="C119" s="42">
        <v>32</v>
      </c>
      <c r="D119" s="42">
        <v>42</v>
      </c>
      <c r="E119">
        <v>1329</v>
      </c>
      <c r="F119" s="60">
        <v>2.9803240740740741E-2</v>
      </c>
      <c r="G119" s="41" t="s">
        <v>358</v>
      </c>
      <c r="H119" s="41" t="s">
        <v>796</v>
      </c>
      <c r="I119" s="42" t="s">
        <v>379</v>
      </c>
      <c r="J119" s="42" t="s">
        <v>20</v>
      </c>
      <c r="K119" s="42">
        <v>2</v>
      </c>
      <c r="L119" s="42" t="s">
        <v>34</v>
      </c>
      <c r="M119" s="6">
        <f>$B119</f>
        <v>82</v>
      </c>
      <c r="N119" s="6"/>
      <c r="O119" s="6"/>
      <c r="P119" s="6"/>
      <c r="Q119" s="6"/>
      <c r="R119" s="6"/>
      <c r="S119" s="6"/>
      <c r="U119" s="6">
        <f>$D119</f>
        <v>42</v>
      </c>
      <c r="V119" s="6"/>
      <c r="W119" s="6"/>
      <c r="X119" s="6"/>
      <c r="Y119" s="6"/>
      <c r="Z119" s="6"/>
      <c r="AA119" s="6"/>
      <c r="AC119" s="6"/>
      <c r="AD119" s="6"/>
      <c r="AE119" s="6"/>
      <c r="AF119" s="6"/>
      <c r="AG119" s="6"/>
      <c r="AH119" s="6"/>
      <c r="AI119" s="6"/>
      <c r="AJ119" s="6"/>
      <c r="AK119" s="6"/>
      <c r="AM119" s="6"/>
      <c r="AN119" s="6"/>
      <c r="AO119" s="6"/>
      <c r="AP119" s="6"/>
      <c r="AQ119" s="6"/>
      <c r="AR119" s="6"/>
      <c r="AS119" s="6"/>
      <c r="AT119" s="6"/>
      <c r="AU119" s="6"/>
    </row>
    <row r="120" spans="1:47" ht="15" customHeight="1" x14ac:dyDescent="0.3">
      <c r="A120" s="42">
        <v>124</v>
      </c>
      <c r="B120" s="42">
        <v>34</v>
      </c>
      <c r="C120" s="42"/>
      <c r="D120" s="42"/>
      <c r="E120">
        <v>1928</v>
      </c>
      <c r="F120" s="60">
        <v>2.9814814814814815E-2</v>
      </c>
      <c r="G120" s="41" t="s">
        <v>524</v>
      </c>
      <c r="H120" s="41" t="s">
        <v>530</v>
      </c>
      <c r="I120" s="42" t="s">
        <v>82</v>
      </c>
      <c r="J120" s="42" t="s">
        <v>36</v>
      </c>
      <c r="K120" s="42">
        <v>3</v>
      </c>
      <c r="L120" s="42" t="s">
        <v>34</v>
      </c>
      <c r="M120" s="6"/>
      <c r="N120" s="6"/>
      <c r="O120" s="6"/>
      <c r="P120" s="6"/>
      <c r="Q120" s="6"/>
      <c r="R120" s="6"/>
      <c r="S120" s="6"/>
      <c r="U120" s="6"/>
      <c r="V120" s="6"/>
      <c r="W120" s="6"/>
      <c r="X120" s="6"/>
      <c r="Y120" s="6"/>
      <c r="Z120" s="6"/>
      <c r="AA120" s="6"/>
      <c r="AC120" s="6"/>
      <c r="AD120" s="6"/>
      <c r="AE120" s="6">
        <f>$B120</f>
        <v>34</v>
      </c>
      <c r="AF120" s="6"/>
      <c r="AG120" s="6"/>
      <c r="AH120" s="6"/>
      <c r="AI120" s="6"/>
      <c r="AJ120" s="6"/>
      <c r="AK120" s="6"/>
      <c r="AM120" s="6"/>
      <c r="AN120" s="6"/>
      <c r="AO120" s="6"/>
      <c r="AP120" s="6"/>
      <c r="AQ120" s="6"/>
      <c r="AR120" s="6"/>
      <c r="AS120" s="6"/>
      <c r="AT120" s="6"/>
      <c r="AU120" s="6"/>
    </row>
    <row r="121" spans="1:47" ht="15" customHeight="1" x14ac:dyDescent="0.3">
      <c r="A121" s="42">
        <v>125</v>
      </c>
      <c r="B121" s="42">
        <v>83</v>
      </c>
      <c r="C121" s="42"/>
      <c r="D121" s="42"/>
      <c r="E121">
        <v>1290</v>
      </c>
      <c r="F121" s="60">
        <v>2.9907407407407407E-2</v>
      </c>
      <c r="G121" s="41" t="s">
        <v>356</v>
      </c>
      <c r="H121" s="41" t="s">
        <v>357</v>
      </c>
      <c r="I121" s="42" t="s">
        <v>82</v>
      </c>
      <c r="J121" s="42" t="s">
        <v>20</v>
      </c>
      <c r="K121" s="42">
        <v>2</v>
      </c>
      <c r="L121" s="42" t="s">
        <v>34</v>
      </c>
      <c r="M121" s="6">
        <f>$B121</f>
        <v>83</v>
      </c>
      <c r="N121" s="6"/>
      <c r="O121" s="6"/>
      <c r="P121" s="6"/>
      <c r="Q121" s="6"/>
      <c r="R121" s="6"/>
      <c r="S121" s="6"/>
      <c r="U121" s="6"/>
      <c r="V121" s="6"/>
      <c r="W121" s="6"/>
      <c r="X121" s="6"/>
      <c r="Y121" s="6"/>
      <c r="Z121" s="6"/>
      <c r="AA121" s="6"/>
      <c r="AC121" s="6"/>
      <c r="AD121" s="6"/>
      <c r="AE121" s="6"/>
      <c r="AF121" s="6"/>
      <c r="AG121" s="6"/>
      <c r="AH121" s="6"/>
      <c r="AI121" s="6"/>
      <c r="AJ121" s="6"/>
      <c r="AK121" s="6"/>
      <c r="AM121" s="6"/>
      <c r="AN121" s="6"/>
      <c r="AO121" s="6"/>
      <c r="AP121" s="6"/>
      <c r="AQ121" s="6"/>
      <c r="AR121" s="6"/>
      <c r="AS121" s="6"/>
      <c r="AT121" s="6"/>
      <c r="AU121" s="6"/>
    </row>
    <row r="122" spans="1:47" ht="15" customHeight="1" x14ac:dyDescent="0.3">
      <c r="A122" s="42">
        <v>126</v>
      </c>
      <c r="B122" s="42">
        <v>84</v>
      </c>
      <c r="C122" s="42">
        <v>33</v>
      </c>
      <c r="D122" s="42">
        <v>43</v>
      </c>
      <c r="E122">
        <v>1215</v>
      </c>
      <c r="F122" s="60">
        <v>2.9976851851851852E-2</v>
      </c>
      <c r="G122" s="41" t="s">
        <v>358</v>
      </c>
      <c r="H122" s="41" t="s">
        <v>797</v>
      </c>
      <c r="I122" s="42" t="s">
        <v>379</v>
      </c>
      <c r="J122" s="42" t="s">
        <v>31</v>
      </c>
      <c r="K122" s="42">
        <v>2</v>
      </c>
      <c r="L122" s="42" t="s">
        <v>34</v>
      </c>
      <c r="M122" s="6"/>
      <c r="N122" s="6"/>
      <c r="O122" s="6"/>
      <c r="P122" s="6">
        <f>$B122</f>
        <v>84</v>
      </c>
      <c r="Q122" s="6"/>
      <c r="R122" s="6"/>
      <c r="S122" s="6"/>
      <c r="U122" s="6"/>
      <c r="V122" s="6"/>
      <c r="W122" s="6"/>
      <c r="X122" s="6">
        <f>$D122</f>
        <v>43</v>
      </c>
      <c r="Y122" s="6"/>
      <c r="Z122" s="6"/>
      <c r="AA122" s="6"/>
      <c r="AC122" s="6"/>
      <c r="AD122" s="6"/>
      <c r="AE122" s="6"/>
      <c r="AF122" s="6"/>
      <c r="AG122" s="6"/>
      <c r="AH122" s="6"/>
      <c r="AI122" s="6"/>
      <c r="AJ122" s="6"/>
      <c r="AK122" s="6"/>
      <c r="AM122" s="6"/>
      <c r="AN122" s="6"/>
      <c r="AO122" s="6"/>
      <c r="AP122" s="6"/>
      <c r="AQ122" s="6"/>
      <c r="AR122" s="6"/>
      <c r="AS122" s="6"/>
      <c r="AT122" s="6"/>
      <c r="AU122" s="6"/>
    </row>
    <row r="123" spans="1:47" ht="15" customHeight="1" x14ac:dyDescent="0.3">
      <c r="A123" s="42">
        <v>127</v>
      </c>
      <c r="B123" s="42">
        <v>35</v>
      </c>
      <c r="C123" s="42">
        <v>5</v>
      </c>
      <c r="D123" s="42">
        <v>11</v>
      </c>
      <c r="E123">
        <v>1808</v>
      </c>
      <c r="F123" s="60">
        <v>3.0000000000000002E-2</v>
      </c>
      <c r="G123" s="41" t="s">
        <v>446</v>
      </c>
      <c r="H123" s="41" t="s">
        <v>564</v>
      </c>
      <c r="I123" s="42" t="s">
        <v>382</v>
      </c>
      <c r="J123" s="42" t="s">
        <v>18</v>
      </c>
      <c r="K123" s="42">
        <v>3</v>
      </c>
      <c r="L123" s="42" t="s">
        <v>34</v>
      </c>
      <c r="M123" s="6"/>
      <c r="N123" s="6"/>
      <c r="O123" s="6"/>
      <c r="P123" s="6"/>
      <c r="Q123" s="6"/>
      <c r="R123" s="6"/>
      <c r="S123" s="6"/>
      <c r="U123" s="6"/>
      <c r="V123" s="6"/>
      <c r="W123" s="6"/>
      <c r="X123" s="6"/>
      <c r="Y123" s="6"/>
      <c r="Z123" s="6"/>
      <c r="AA123" s="6"/>
      <c r="AC123" s="6"/>
      <c r="AD123" s="6">
        <f>$B123</f>
        <v>35</v>
      </c>
      <c r="AE123" s="6"/>
      <c r="AF123" s="6"/>
      <c r="AG123" s="6"/>
      <c r="AH123" s="6"/>
      <c r="AI123" s="6"/>
      <c r="AJ123" s="6"/>
      <c r="AK123" s="6"/>
      <c r="AM123" s="6"/>
      <c r="AN123" s="6">
        <f>$D123</f>
        <v>11</v>
      </c>
      <c r="AO123" s="6"/>
      <c r="AP123" s="6"/>
      <c r="AQ123" s="6"/>
      <c r="AR123" s="6"/>
      <c r="AS123" s="6"/>
      <c r="AT123" s="6"/>
      <c r="AU123" s="6"/>
    </row>
    <row r="124" spans="1:47" ht="15" customHeight="1" x14ac:dyDescent="0.3">
      <c r="A124" s="42">
        <v>128</v>
      </c>
      <c r="B124" s="42">
        <v>36</v>
      </c>
      <c r="C124" s="42">
        <v>6</v>
      </c>
      <c r="D124" s="42">
        <v>12</v>
      </c>
      <c r="E124">
        <v>1750</v>
      </c>
      <c r="F124" s="60">
        <v>3.0023148148148149E-2</v>
      </c>
      <c r="G124" s="41" t="s">
        <v>340</v>
      </c>
      <c r="H124" s="41" t="s">
        <v>559</v>
      </c>
      <c r="I124" s="42" t="s">
        <v>379</v>
      </c>
      <c r="J124" s="42" t="s">
        <v>25</v>
      </c>
      <c r="K124" s="42">
        <v>3</v>
      </c>
      <c r="L124" s="42" t="s">
        <v>34</v>
      </c>
      <c r="M124" s="6"/>
      <c r="N124" s="6"/>
      <c r="O124" s="6"/>
      <c r="P124" s="6"/>
      <c r="Q124" s="6"/>
      <c r="R124" s="6"/>
      <c r="S124" s="6"/>
      <c r="U124" s="6"/>
      <c r="V124" s="6"/>
      <c r="W124" s="6"/>
      <c r="X124" s="6"/>
      <c r="Y124" s="6"/>
      <c r="Z124" s="6"/>
      <c r="AA124" s="6"/>
      <c r="AC124" s="6"/>
      <c r="AD124" s="6"/>
      <c r="AE124" s="6"/>
      <c r="AF124" s="6"/>
      <c r="AG124" s="6"/>
      <c r="AH124" s="6"/>
      <c r="AI124" s="6"/>
      <c r="AJ124" s="6">
        <f>$B124</f>
        <v>36</v>
      </c>
      <c r="AK124" s="6"/>
      <c r="AM124" s="6"/>
      <c r="AN124" s="6"/>
      <c r="AO124" s="6"/>
      <c r="AP124" s="6"/>
      <c r="AQ124" s="6"/>
      <c r="AR124" s="6"/>
      <c r="AS124" s="6"/>
      <c r="AT124" s="6">
        <f>$D124</f>
        <v>12</v>
      </c>
      <c r="AU124" s="6"/>
    </row>
    <row r="125" spans="1:47" ht="15" customHeight="1" x14ac:dyDescent="0.3">
      <c r="A125" s="42">
        <v>129</v>
      </c>
      <c r="B125" s="42">
        <v>37</v>
      </c>
      <c r="C125" s="42">
        <v>6</v>
      </c>
      <c r="D125" s="42">
        <v>13</v>
      </c>
      <c r="E125">
        <v>1591</v>
      </c>
      <c r="F125" s="60">
        <v>3.003472222222222E-2</v>
      </c>
      <c r="G125" s="41" t="s">
        <v>444</v>
      </c>
      <c r="H125" s="41" t="s">
        <v>557</v>
      </c>
      <c r="I125" s="42" t="s">
        <v>382</v>
      </c>
      <c r="J125" s="42" t="s">
        <v>30</v>
      </c>
      <c r="K125" s="42">
        <v>3</v>
      </c>
      <c r="L125" s="42" t="s">
        <v>34</v>
      </c>
      <c r="M125" s="6"/>
      <c r="N125" s="6"/>
      <c r="O125" s="6"/>
      <c r="P125" s="6"/>
      <c r="Q125" s="6"/>
      <c r="R125" s="6"/>
      <c r="S125" s="6"/>
      <c r="U125" s="6"/>
      <c r="V125" s="6"/>
      <c r="W125" s="6"/>
      <c r="X125" s="6"/>
      <c r="Y125" s="6"/>
      <c r="Z125" s="6"/>
      <c r="AA125" s="6"/>
      <c r="AC125" s="6">
        <f>$B125</f>
        <v>37</v>
      </c>
      <c r="AD125" s="6"/>
      <c r="AE125" s="6"/>
      <c r="AF125" s="6"/>
      <c r="AG125" s="6"/>
      <c r="AH125" s="6"/>
      <c r="AI125" s="6"/>
      <c r="AJ125" s="6"/>
      <c r="AK125" s="6"/>
      <c r="AM125" s="6">
        <f>$D125</f>
        <v>13</v>
      </c>
      <c r="AN125" s="6"/>
      <c r="AO125" s="6"/>
      <c r="AP125" s="6"/>
      <c r="AQ125" s="6"/>
      <c r="AR125" s="6"/>
      <c r="AS125" s="6"/>
      <c r="AT125" s="6"/>
      <c r="AU125" s="6"/>
    </row>
    <row r="126" spans="1:47" ht="15" customHeight="1" x14ac:dyDescent="0.3">
      <c r="A126" s="42">
        <v>130</v>
      </c>
      <c r="B126" s="42">
        <v>85</v>
      </c>
      <c r="C126" s="42">
        <v>10</v>
      </c>
      <c r="D126" s="42">
        <v>44</v>
      </c>
      <c r="E126">
        <v>1225</v>
      </c>
      <c r="F126" s="60">
        <v>3.0046296296296297E-2</v>
      </c>
      <c r="G126" s="41" t="s">
        <v>462</v>
      </c>
      <c r="H126" s="41" t="s">
        <v>166</v>
      </c>
      <c r="I126" s="42" t="s">
        <v>382</v>
      </c>
      <c r="J126" s="42" t="s">
        <v>31</v>
      </c>
      <c r="K126" s="42">
        <v>2</v>
      </c>
      <c r="L126" s="42" t="s">
        <v>34</v>
      </c>
      <c r="M126" s="6"/>
      <c r="N126" s="6"/>
      <c r="O126" s="6"/>
      <c r="P126" s="6">
        <f>$B126</f>
        <v>85</v>
      </c>
      <c r="Q126" s="6"/>
      <c r="R126" s="6"/>
      <c r="S126" s="6"/>
      <c r="U126" s="6"/>
      <c r="V126" s="6"/>
      <c r="W126" s="6"/>
      <c r="X126" s="6">
        <f>$D126</f>
        <v>44</v>
      </c>
      <c r="Y126" s="6"/>
      <c r="Z126" s="6"/>
      <c r="AA126" s="6"/>
      <c r="AC126" s="6"/>
      <c r="AD126" s="6"/>
      <c r="AE126" s="6"/>
      <c r="AF126" s="6"/>
      <c r="AG126" s="6"/>
      <c r="AH126" s="6"/>
      <c r="AI126" s="6"/>
      <c r="AJ126" s="6"/>
      <c r="AK126" s="6"/>
      <c r="AM126" s="6"/>
      <c r="AN126" s="6"/>
      <c r="AO126" s="6"/>
      <c r="AP126" s="6"/>
      <c r="AQ126" s="6"/>
      <c r="AR126" s="6"/>
      <c r="AS126" s="6"/>
      <c r="AT126" s="6"/>
      <c r="AU126" s="6"/>
    </row>
    <row r="127" spans="1:47" ht="15" customHeight="1" x14ac:dyDescent="0.3">
      <c r="A127" s="42">
        <v>131</v>
      </c>
      <c r="B127" s="42">
        <v>86</v>
      </c>
      <c r="C127" s="42">
        <v>34</v>
      </c>
      <c r="D127" s="42">
        <v>45</v>
      </c>
      <c r="E127">
        <v>857</v>
      </c>
      <c r="F127" s="60">
        <v>3.0069444444444444E-2</v>
      </c>
      <c r="G127" s="41" t="s">
        <v>338</v>
      </c>
      <c r="H127" s="41" t="s">
        <v>430</v>
      </c>
      <c r="I127" s="42" t="s">
        <v>379</v>
      </c>
      <c r="J127" s="42" t="s">
        <v>35</v>
      </c>
      <c r="K127" s="42">
        <v>2</v>
      </c>
      <c r="L127" s="42" t="s">
        <v>34</v>
      </c>
      <c r="M127" s="6"/>
      <c r="N127" s="6"/>
      <c r="O127" s="6"/>
      <c r="P127" s="6"/>
      <c r="Q127" s="6"/>
      <c r="R127" s="6"/>
      <c r="S127" s="6">
        <f>$B127</f>
        <v>86</v>
      </c>
      <c r="U127" s="6"/>
      <c r="V127" s="6"/>
      <c r="W127" s="6"/>
      <c r="X127" s="6"/>
      <c r="Y127" s="6"/>
      <c r="Z127" s="6"/>
      <c r="AA127" s="6">
        <f>$D127</f>
        <v>45</v>
      </c>
      <c r="AC127" s="6"/>
      <c r="AD127" s="6"/>
      <c r="AE127" s="6"/>
      <c r="AF127" s="6"/>
      <c r="AG127" s="6"/>
      <c r="AH127" s="6"/>
      <c r="AI127" s="6"/>
      <c r="AJ127" s="6"/>
      <c r="AK127" s="6"/>
      <c r="AM127" s="6"/>
      <c r="AN127" s="6"/>
      <c r="AO127" s="6"/>
      <c r="AP127" s="6"/>
      <c r="AQ127" s="6"/>
      <c r="AR127" s="6"/>
      <c r="AS127" s="6"/>
      <c r="AT127" s="6"/>
      <c r="AU127" s="6"/>
    </row>
    <row r="128" spans="1:47" ht="15" customHeight="1" x14ac:dyDescent="0.3">
      <c r="A128" s="42">
        <v>132</v>
      </c>
      <c r="B128" s="42">
        <v>87</v>
      </c>
      <c r="C128">
        <v>35</v>
      </c>
      <c r="D128">
        <v>46</v>
      </c>
      <c r="E128">
        <v>1207</v>
      </c>
      <c r="F128" s="60">
        <v>3.0104166666666664E-2</v>
      </c>
      <c r="G128" s="67" t="s">
        <v>316</v>
      </c>
      <c r="H128" s="67" t="s">
        <v>646</v>
      </c>
      <c r="I128" s="68" t="s">
        <v>379</v>
      </c>
      <c r="J128" s="68" t="s">
        <v>31</v>
      </c>
      <c r="K128" s="68">
        <v>2</v>
      </c>
      <c r="L128" s="68" t="s">
        <v>34</v>
      </c>
      <c r="M128" s="6"/>
      <c r="N128" s="6"/>
      <c r="O128" s="6"/>
      <c r="P128" s="6">
        <f>$B128</f>
        <v>87</v>
      </c>
      <c r="Q128" s="6"/>
      <c r="R128" s="6"/>
      <c r="S128" s="6"/>
      <c r="U128" s="6"/>
      <c r="V128" s="6"/>
      <c r="W128" s="6"/>
      <c r="X128" s="6">
        <f>$D128</f>
        <v>46</v>
      </c>
      <c r="Y128" s="6"/>
      <c r="Z128" s="6"/>
      <c r="AA128" s="6"/>
      <c r="AC128" s="6"/>
      <c r="AD128" s="6"/>
      <c r="AE128" s="6"/>
      <c r="AF128" s="6"/>
      <c r="AG128" s="6"/>
      <c r="AH128" s="6"/>
      <c r="AI128" s="6"/>
      <c r="AJ128" s="6"/>
      <c r="AK128" s="6"/>
      <c r="AM128" s="6"/>
      <c r="AN128" s="6"/>
      <c r="AO128" s="6"/>
      <c r="AP128" s="6"/>
      <c r="AQ128" s="6"/>
      <c r="AR128" s="6"/>
      <c r="AS128" s="6"/>
      <c r="AT128" s="6"/>
      <c r="AU128" s="6"/>
    </row>
    <row r="129" spans="1:47" ht="15" customHeight="1" x14ac:dyDescent="0.3">
      <c r="A129" s="42">
        <v>134</v>
      </c>
      <c r="B129" s="42">
        <v>38</v>
      </c>
      <c r="C129" s="42"/>
      <c r="D129" s="42"/>
      <c r="E129">
        <v>1929</v>
      </c>
      <c r="F129" s="60">
        <v>3.0254629629629628E-2</v>
      </c>
      <c r="G129" s="41" t="s">
        <v>798</v>
      </c>
      <c r="H129" s="41" t="s">
        <v>799</v>
      </c>
      <c r="I129" s="42" t="s">
        <v>82</v>
      </c>
      <c r="J129" s="42" t="s">
        <v>36</v>
      </c>
      <c r="K129" s="42">
        <v>3</v>
      </c>
      <c r="L129" s="42" t="s">
        <v>34</v>
      </c>
      <c r="M129" s="6"/>
      <c r="N129" s="6"/>
      <c r="O129" s="6"/>
      <c r="P129" s="6"/>
      <c r="Q129" s="6"/>
      <c r="R129" s="6"/>
      <c r="S129" s="6"/>
      <c r="U129" s="6"/>
      <c r="V129" s="6"/>
      <c r="W129" s="6"/>
      <c r="X129" s="6"/>
      <c r="Y129" s="6"/>
      <c r="Z129" s="6"/>
      <c r="AA129" s="6"/>
      <c r="AC129" s="6"/>
      <c r="AD129" s="6"/>
      <c r="AE129" s="6">
        <f>$B129</f>
        <v>38</v>
      </c>
      <c r="AF129" s="6"/>
      <c r="AG129" s="6"/>
      <c r="AH129" s="6"/>
      <c r="AI129" s="6"/>
      <c r="AJ129" s="6"/>
      <c r="AK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spans="1:47" ht="15" customHeight="1" x14ac:dyDescent="0.3">
      <c r="A130" s="42">
        <v>135</v>
      </c>
      <c r="B130" s="42">
        <v>39</v>
      </c>
      <c r="C130" s="42">
        <v>3</v>
      </c>
      <c r="D130" s="42"/>
      <c r="E130">
        <v>1853</v>
      </c>
      <c r="F130" s="60">
        <v>3.0300925925925926E-2</v>
      </c>
      <c r="G130" s="41" t="s">
        <v>228</v>
      </c>
      <c r="H130" s="41" t="s">
        <v>542</v>
      </c>
      <c r="I130" s="42" t="s">
        <v>248</v>
      </c>
      <c r="J130" s="42" t="s">
        <v>22</v>
      </c>
      <c r="K130" s="42">
        <v>3</v>
      </c>
      <c r="L130" s="42" t="s">
        <v>34</v>
      </c>
      <c r="M130" s="6"/>
      <c r="N130" s="6"/>
      <c r="O130" s="6"/>
      <c r="P130" s="6"/>
      <c r="Q130" s="6"/>
      <c r="R130" s="6"/>
      <c r="S130" s="6"/>
      <c r="U130" s="6"/>
      <c r="V130" s="6"/>
      <c r="W130" s="6"/>
      <c r="X130" s="6"/>
      <c r="Y130" s="6"/>
      <c r="Z130" s="6"/>
      <c r="AA130" s="6"/>
      <c r="AC130" s="6"/>
      <c r="AD130" s="6"/>
      <c r="AE130" s="6"/>
      <c r="AF130" s="6"/>
      <c r="AG130" s="6"/>
      <c r="AH130" s="6"/>
      <c r="AI130" s="6"/>
      <c r="AJ130" s="6"/>
      <c r="AK130" s="6">
        <f>$B130</f>
        <v>39</v>
      </c>
      <c r="AM130" s="6"/>
      <c r="AN130" s="6"/>
      <c r="AO130" s="6"/>
      <c r="AP130" s="6"/>
      <c r="AQ130" s="6"/>
      <c r="AR130" s="6"/>
      <c r="AS130" s="6"/>
      <c r="AT130" s="6"/>
      <c r="AU130" s="6"/>
    </row>
    <row r="131" spans="1:47" ht="15" customHeight="1" x14ac:dyDescent="0.3">
      <c r="A131" s="42">
        <v>136</v>
      </c>
      <c r="B131" s="42">
        <v>88</v>
      </c>
      <c r="C131" s="42">
        <v>36</v>
      </c>
      <c r="D131" s="42">
        <v>47</v>
      </c>
      <c r="E131">
        <v>1288</v>
      </c>
      <c r="F131" s="60">
        <v>3.0312500000000003E-2</v>
      </c>
      <c r="G131" s="41" t="s">
        <v>297</v>
      </c>
      <c r="H131" s="41" t="s">
        <v>578</v>
      </c>
      <c r="I131" s="42" t="s">
        <v>379</v>
      </c>
      <c r="J131" s="42" t="s">
        <v>20</v>
      </c>
      <c r="K131" s="42">
        <v>2</v>
      </c>
      <c r="L131" s="42" t="s">
        <v>34</v>
      </c>
      <c r="M131" s="6">
        <f>$B131</f>
        <v>88</v>
      </c>
      <c r="N131" s="6"/>
      <c r="O131" s="6"/>
      <c r="P131" s="6"/>
      <c r="Q131" s="6"/>
      <c r="R131" s="6"/>
      <c r="S131" s="6"/>
      <c r="U131" s="6">
        <f>$D131</f>
        <v>47</v>
      </c>
      <c r="V131" s="6"/>
      <c r="W131" s="6"/>
      <c r="X131" s="6"/>
      <c r="Y131" s="6"/>
      <c r="Z131" s="6"/>
      <c r="AA131" s="6"/>
      <c r="AC131" s="6"/>
      <c r="AD131" s="6"/>
      <c r="AE131" s="6"/>
      <c r="AF131" s="6"/>
      <c r="AG131" s="6"/>
      <c r="AH131" s="6"/>
      <c r="AI131" s="6"/>
      <c r="AJ131" s="6"/>
      <c r="AK131" s="6"/>
      <c r="AM131" s="6"/>
      <c r="AN131" s="6"/>
      <c r="AO131" s="6"/>
      <c r="AP131" s="6"/>
      <c r="AQ131" s="6"/>
      <c r="AR131" s="6"/>
      <c r="AS131" s="6"/>
      <c r="AT131" s="6"/>
      <c r="AU131" s="6"/>
    </row>
    <row r="132" spans="1:47" ht="15" customHeight="1" x14ac:dyDescent="0.3">
      <c r="A132" s="42">
        <v>137</v>
      </c>
      <c r="B132" s="42">
        <v>40</v>
      </c>
      <c r="C132" s="42">
        <v>7</v>
      </c>
      <c r="D132" s="42">
        <v>14</v>
      </c>
      <c r="E132">
        <v>1732</v>
      </c>
      <c r="F132" s="60">
        <v>3.0324074074074073E-2</v>
      </c>
      <c r="G132" s="41" t="s">
        <v>340</v>
      </c>
      <c r="H132" s="41" t="s">
        <v>800</v>
      </c>
      <c r="I132" s="42" t="s">
        <v>379</v>
      </c>
      <c r="J132" s="42" t="s">
        <v>25</v>
      </c>
      <c r="K132" s="42">
        <v>3</v>
      </c>
      <c r="L132" s="42" t="s">
        <v>34</v>
      </c>
      <c r="M132" s="6"/>
      <c r="N132" s="6"/>
      <c r="O132" s="6"/>
      <c r="P132" s="6"/>
      <c r="Q132" s="6"/>
      <c r="R132" s="6"/>
      <c r="S132" s="6"/>
      <c r="U132" s="6"/>
      <c r="V132" s="6"/>
      <c r="W132" s="6"/>
      <c r="X132" s="6"/>
      <c r="Y132" s="6"/>
      <c r="Z132" s="6"/>
      <c r="AA132" s="6"/>
      <c r="AC132" s="6"/>
      <c r="AD132" s="6"/>
      <c r="AE132" s="6"/>
      <c r="AF132" s="6"/>
      <c r="AG132" s="6"/>
      <c r="AH132" s="6"/>
      <c r="AI132" s="6"/>
      <c r="AJ132" s="6">
        <f>$B132</f>
        <v>40</v>
      </c>
      <c r="AK132" s="6"/>
      <c r="AM132" s="6"/>
      <c r="AN132" s="6"/>
      <c r="AO132" s="6"/>
      <c r="AP132" s="6"/>
      <c r="AQ132" s="6"/>
      <c r="AR132" s="6"/>
      <c r="AS132" s="6"/>
      <c r="AT132" s="6">
        <f>$D132</f>
        <v>14</v>
      </c>
      <c r="AU132" s="6"/>
    </row>
    <row r="133" spans="1:47" ht="15" customHeight="1" x14ac:dyDescent="0.3">
      <c r="A133" s="42">
        <v>138</v>
      </c>
      <c r="B133" s="42">
        <v>89</v>
      </c>
      <c r="C133">
        <v>37</v>
      </c>
      <c r="D133">
        <v>48</v>
      </c>
      <c r="E133">
        <v>888</v>
      </c>
      <c r="F133" s="60">
        <v>3.033564814814815E-2</v>
      </c>
      <c r="G133" s="41" t="s">
        <v>446</v>
      </c>
      <c r="H133" s="41" t="s">
        <v>116</v>
      </c>
      <c r="I133" s="42" t="s">
        <v>379</v>
      </c>
      <c r="J133" s="42" t="s">
        <v>35</v>
      </c>
      <c r="K133" s="42">
        <v>2</v>
      </c>
      <c r="L133" s="42" t="s">
        <v>34</v>
      </c>
      <c r="M133" s="6"/>
      <c r="N133" s="6"/>
      <c r="O133" s="6"/>
      <c r="P133" s="6"/>
      <c r="Q133" s="6"/>
      <c r="R133" s="6"/>
      <c r="S133" s="6">
        <f>$B133</f>
        <v>89</v>
      </c>
      <c r="U133" s="6"/>
      <c r="V133" s="6"/>
      <c r="W133" s="6"/>
      <c r="X133" s="6"/>
      <c r="Y133" s="6"/>
      <c r="Z133" s="6"/>
      <c r="AA133" s="6">
        <f>$D133</f>
        <v>48</v>
      </c>
      <c r="AC133" s="6"/>
      <c r="AD133" s="6"/>
      <c r="AE133" s="6"/>
      <c r="AF133" s="6"/>
      <c r="AG133" s="6"/>
      <c r="AH133" s="6"/>
      <c r="AI133" s="6"/>
      <c r="AJ133" s="6"/>
      <c r="AK133" s="6"/>
      <c r="AM133" s="6"/>
      <c r="AN133" s="6"/>
      <c r="AO133" s="6"/>
      <c r="AP133" s="6"/>
      <c r="AQ133" s="6"/>
      <c r="AR133" s="6"/>
      <c r="AS133" s="6"/>
      <c r="AT133" s="6"/>
      <c r="AU133" s="6"/>
    </row>
    <row r="134" spans="1:47" ht="15" customHeight="1" x14ac:dyDescent="0.3">
      <c r="A134" s="42">
        <v>139</v>
      </c>
      <c r="B134" s="42">
        <v>90</v>
      </c>
      <c r="C134">
        <v>38</v>
      </c>
      <c r="D134">
        <v>49</v>
      </c>
      <c r="E134">
        <v>1283</v>
      </c>
      <c r="F134" s="60">
        <v>3.037037037037037E-2</v>
      </c>
      <c r="G134" s="41" t="s">
        <v>326</v>
      </c>
      <c r="H134" s="41" t="s">
        <v>422</v>
      </c>
      <c r="I134" s="42" t="s">
        <v>379</v>
      </c>
      <c r="J134" s="42" t="s">
        <v>20</v>
      </c>
      <c r="K134" s="42">
        <v>2</v>
      </c>
      <c r="L134" s="42" t="s">
        <v>34</v>
      </c>
      <c r="M134" s="6">
        <f>$B134</f>
        <v>90</v>
      </c>
      <c r="N134" s="6"/>
      <c r="O134" s="6"/>
      <c r="P134" s="6"/>
      <c r="Q134" s="6"/>
      <c r="R134" s="6"/>
      <c r="S134" s="6"/>
      <c r="U134" s="6">
        <f>$D134</f>
        <v>49</v>
      </c>
      <c r="V134" s="6"/>
      <c r="W134" s="6"/>
      <c r="X134" s="6"/>
      <c r="Y134" s="6"/>
      <c r="Z134" s="6"/>
      <c r="AA134" s="6"/>
      <c r="AC134" s="6"/>
      <c r="AD134" s="6"/>
      <c r="AE134" s="6"/>
      <c r="AF134" s="6"/>
      <c r="AG134" s="6"/>
      <c r="AH134" s="6"/>
      <c r="AI134" s="6"/>
      <c r="AJ134" s="6"/>
      <c r="AK134" s="6"/>
      <c r="AM134" s="6"/>
      <c r="AN134" s="6"/>
      <c r="AO134" s="6"/>
      <c r="AP134" s="6"/>
      <c r="AQ134" s="6"/>
      <c r="AR134" s="6"/>
      <c r="AS134" s="6"/>
      <c r="AT134" s="6"/>
      <c r="AU134" s="6"/>
    </row>
    <row r="135" spans="1:47" ht="15" customHeight="1" x14ac:dyDescent="0.3">
      <c r="A135" s="42">
        <v>140</v>
      </c>
      <c r="B135" s="42">
        <v>91</v>
      </c>
      <c r="C135" s="42">
        <v>39</v>
      </c>
      <c r="D135" s="42">
        <v>50</v>
      </c>
      <c r="E135">
        <v>1089</v>
      </c>
      <c r="F135" s="60">
        <v>3.0393518518518518E-2</v>
      </c>
      <c r="G135" s="41" t="s">
        <v>428</v>
      </c>
      <c r="H135" s="41" t="s">
        <v>429</v>
      </c>
      <c r="I135" s="42" t="s">
        <v>379</v>
      </c>
      <c r="J135" s="42" t="s">
        <v>71</v>
      </c>
      <c r="K135" s="42">
        <v>2</v>
      </c>
      <c r="L135" s="42" t="s">
        <v>34</v>
      </c>
      <c r="M135" s="6"/>
      <c r="N135" s="6">
        <f>$B135</f>
        <v>91</v>
      </c>
      <c r="O135" s="6"/>
      <c r="P135" s="6"/>
      <c r="Q135" s="6"/>
      <c r="R135" s="6"/>
      <c r="S135" s="6"/>
      <c r="U135" s="6"/>
      <c r="V135" s="6">
        <f>$D135</f>
        <v>50</v>
      </c>
      <c r="W135" s="6"/>
      <c r="X135" s="6"/>
      <c r="Y135" s="6"/>
      <c r="Z135" s="6"/>
      <c r="AA135" s="6"/>
      <c r="AC135" s="6"/>
      <c r="AD135" s="6"/>
      <c r="AE135" s="6"/>
      <c r="AF135" s="6"/>
      <c r="AG135" s="6"/>
      <c r="AH135" s="6"/>
      <c r="AI135" s="6"/>
      <c r="AJ135" s="6"/>
      <c r="AK135" s="6"/>
      <c r="AM135" s="6"/>
      <c r="AN135" s="6"/>
      <c r="AO135" s="6"/>
      <c r="AP135" s="6"/>
      <c r="AQ135" s="6"/>
      <c r="AR135" s="6"/>
      <c r="AS135" s="6"/>
      <c r="AT135" s="6"/>
      <c r="AU135" s="6"/>
    </row>
    <row r="136" spans="1:47" ht="15" customHeight="1" x14ac:dyDescent="0.3">
      <c r="A136" s="42">
        <v>141</v>
      </c>
      <c r="B136" s="42">
        <v>41</v>
      </c>
      <c r="C136" s="42"/>
      <c r="D136" s="42"/>
      <c r="E136">
        <v>1701</v>
      </c>
      <c r="F136" s="60">
        <v>3.0439814814814815E-2</v>
      </c>
      <c r="G136" s="41" t="s">
        <v>366</v>
      </c>
      <c r="H136" s="41" t="s">
        <v>532</v>
      </c>
      <c r="I136" s="42" t="s">
        <v>82</v>
      </c>
      <c r="J136" s="42" t="s">
        <v>23</v>
      </c>
      <c r="K136" s="42">
        <v>3</v>
      </c>
      <c r="L136" s="42" t="s">
        <v>34</v>
      </c>
      <c r="M136" s="6"/>
      <c r="N136" s="6"/>
      <c r="O136" s="6"/>
      <c r="P136" s="6"/>
      <c r="Q136" s="6"/>
      <c r="R136" s="6"/>
      <c r="S136" s="6"/>
      <c r="U136" s="6"/>
      <c r="V136" s="6"/>
      <c r="W136" s="6"/>
      <c r="X136" s="6"/>
      <c r="Y136" s="6"/>
      <c r="Z136" s="6"/>
      <c r="AA136" s="6"/>
      <c r="AC136" s="6"/>
      <c r="AD136" s="6"/>
      <c r="AE136" s="6"/>
      <c r="AF136" s="6"/>
      <c r="AG136" s="6"/>
      <c r="AH136" s="6"/>
      <c r="AI136" s="6">
        <f>$B136</f>
        <v>41</v>
      </c>
      <c r="AJ136" s="6"/>
      <c r="AK136" s="6"/>
      <c r="AM136" s="6"/>
      <c r="AN136" s="6"/>
      <c r="AO136" s="6"/>
      <c r="AP136" s="6"/>
      <c r="AQ136" s="6"/>
      <c r="AR136" s="6"/>
      <c r="AS136" s="6"/>
      <c r="AT136" s="6"/>
      <c r="AU136" s="6"/>
    </row>
    <row r="137" spans="1:47" ht="15" customHeight="1" x14ac:dyDescent="0.3">
      <c r="A137" s="42">
        <v>142</v>
      </c>
      <c r="B137" s="42">
        <v>42</v>
      </c>
      <c r="C137" s="42"/>
      <c r="D137" s="42"/>
      <c r="E137">
        <v>1985</v>
      </c>
      <c r="F137" s="60">
        <v>3.0462962962962963E-2</v>
      </c>
      <c r="G137" s="41" t="s">
        <v>366</v>
      </c>
      <c r="H137" s="41" t="s">
        <v>312</v>
      </c>
      <c r="I137" s="42" t="s">
        <v>82</v>
      </c>
      <c r="J137" s="42" t="s">
        <v>23</v>
      </c>
      <c r="K137" s="42">
        <v>3</v>
      </c>
      <c r="L137" s="42" t="s">
        <v>34</v>
      </c>
      <c r="M137" s="6"/>
      <c r="N137" s="6"/>
      <c r="O137" s="6"/>
      <c r="P137" s="6"/>
      <c r="Q137" s="6"/>
      <c r="R137" s="6"/>
      <c r="S137" s="6"/>
      <c r="U137" s="6"/>
      <c r="V137" s="6"/>
      <c r="W137" s="6"/>
      <c r="X137" s="6"/>
      <c r="Y137" s="6"/>
      <c r="Z137" s="6"/>
      <c r="AA137" s="6"/>
      <c r="AC137" s="6"/>
      <c r="AD137" s="6"/>
      <c r="AE137" s="6"/>
      <c r="AF137" s="6"/>
      <c r="AG137" s="6"/>
      <c r="AH137" s="6"/>
      <c r="AI137" s="6">
        <f>$B137</f>
        <v>42</v>
      </c>
      <c r="AJ137" s="6"/>
      <c r="AK137" s="6"/>
      <c r="AM137" s="6"/>
      <c r="AN137" s="6"/>
      <c r="AO137" s="6"/>
      <c r="AP137" s="6"/>
      <c r="AQ137" s="6"/>
      <c r="AR137" s="6"/>
      <c r="AS137" s="6"/>
      <c r="AT137" s="6"/>
      <c r="AU137" s="6"/>
    </row>
    <row r="138" spans="1:47" ht="15" customHeight="1" x14ac:dyDescent="0.3">
      <c r="A138" s="42">
        <v>143</v>
      </c>
      <c r="B138" s="42">
        <v>43</v>
      </c>
      <c r="C138" s="42">
        <v>2</v>
      </c>
      <c r="D138" s="42">
        <v>15</v>
      </c>
      <c r="E138">
        <v>1675</v>
      </c>
      <c r="F138" s="60">
        <v>3.0497685185185187E-2</v>
      </c>
      <c r="G138" s="41" t="s">
        <v>340</v>
      </c>
      <c r="H138" s="41" t="s">
        <v>558</v>
      </c>
      <c r="I138" s="42" t="s">
        <v>401</v>
      </c>
      <c r="J138" s="42" t="s">
        <v>23</v>
      </c>
      <c r="K138" s="42">
        <v>3</v>
      </c>
      <c r="L138" s="42" t="s">
        <v>34</v>
      </c>
      <c r="M138" s="6"/>
      <c r="N138" s="6"/>
      <c r="O138" s="6"/>
      <c r="P138" s="6"/>
      <c r="Q138" s="6"/>
      <c r="R138" s="6"/>
      <c r="S138" s="6"/>
      <c r="U138" s="6"/>
      <c r="V138" s="6"/>
      <c r="W138" s="6"/>
      <c r="X138" s="6"/>
      <c r="Y138" s="6"/>
      <c r="Z138" s="6"/>
      <c r="AA138" s="6"/>
      <c r="AC138" s="6"/>
      <c r="AD138" s="6"/>
      <c r="AE138" s="6"/>
      <c r="AF138" s="6"/>
      <c r="AG138" s="6"/>
      <c r="AH138" s="6"/>
      <c r="AI138" s="6">
        <f>$B138</f>
        <v>43</v>
      </c>
      <c r="AJ138" s="6"/>
      <c r="AK138" s="6"/>
      <c r="AM138" s="6"/>
      <c r="AN138" s="6"/>
      <c r="AO138" s="6"/>
      <c r="AP138" s="6"/>
      <c r="AQ138" s="6"/>
      <c r="AR138" s="6"/>
      <c r="AS138" s="6">
        <f>$D138</f>
        <v>15</v>
      </c>
      <c r="AT138" s="6"/>
      <c r="AU138" s="6"/>
    </row>
    <row r="139" spans="1:47" ht="15" customHeight="1" x14ac:dyDescent="0.3">
      <c r="A139" s="42">
        <v>144</v>
      </c>
      <c r="B139" s="42">
        <v>92</v>
      </c>
      <c r="C139" s="42">
        <v>40</v>
      </c>
      <c r="D139" s="42">
        <v>51</v>
      </c>
      <c r="E139">
        <v>1169</v>
      </c>
      <c r="F139" s="60">
        <v>3.0509259259259257E-2</v>
      </c>
      <c r="G139" s="41" t="s">
        <v>297</v>
      </c>
      <c r="H139" s="41" t="s">
        <v>442</v>
      </c>
      <c r="I139" s="42" t="s">
        <v>379</v>
      </c>
      <c r="J139" s="42" t="s">
        <v>31</v>
      </c>
      <c r="K139" s="42">
        <v>2</v>
      </c>
      <c r="L139" s="42" t="s">
        <v>34</v>
      </c>
      <c r="M139" s="6"/>
      <c r="N139" s="6"/>
      <c r="O139" s="6"/>
      <c r="P139" s="6">
        <f>$B139</f>
        <v>92</v>
      </c>
      <c r="Q139" s="6"/>
      <c r="R139" s="6"/>
      <c r="S139" s="6"/>
      <c r="U139" s="6"/>
      <c r="V139" s="6"/>
      <c r="W139" s="6"/>
      <c r="X139" s="6">
        <f>$D139</f>
        <v>51</v>
      </c>
      <c r="Y139" s="6"/>
      <c r="Z139" s="6"/>
      <c r="AA139" s="6"/>
      <c r="AC139" s="6"/>
      <c r="AD139" s="6"/>
      <c r="AE139" s="6"/>
      <c r="AF139" s="6"/>
      <c r="AG139" s="6"/>
      <c r="AH139" s="6"/>
      <c r="AI139" s="6"/>
      <c r="AJ139" s="6"/>
      <c r="AK139" s="6"/>
      <c r="AM139" s="6"/>
      <c r="AN139" s="6"/>
      <c r="AO139" s="6"/>
      <c r="AP139" s="6"/>
      <c r="AQ139" s="6"/>
      <c r="AR139" s="6"/>
      <c r="AS139" s="6"/>
      <c r="AT139" s="6"/>
      <c r="AU139" s="6"/>
    </row>
    <row r="140" spans="1:47" ht="15" customHeight="1" x14ac:dyDescent="0.3">
      <c r="A140" s="42">
        <v>145</v>
      </c>
      <c r="B140" s="42">
        <v>93</v>
      </c>
      <c r="C140" s="42">
        <v>41</v>
      </c>
      <c r="D140" s="42">
        <v>52</v>
      </c>
      <c r="E140">
        <v>1211</v>
      </c>
      <c r="F140" s="60">
        <v>3.0520833333333334E-2</v>
      </c>
      <c r="G140" s="41" t="s">
        <v>444</v>
      </c>
      <c r="H140" s="41" t="s">
        <v>445</v>
      </c>
      <c r="I140" s="42" t="s">
        <v>379</v>
      </c>
      <c r="J140" s="42" t="s">
        <v>31</v>
      </c>
      <c r="K140" s="42">
        <v>2</v>
      </c>
      <c r="L140" s="42" t="s">
        <v>34</v>
      </c>
      <c r="M140" s="6"/>
      <c r="N140" s="6"/>
      <c r="O140" s="6"/>
      <c r="P140" s="6">
        <f>$B140</f>
        <v>93</v>
      </c>
      <c r="Q140" s="6"/>
      <c r="R140" s="6"/>
      <c r="S140" s="6"/>
      <c r="U140" s="6"/>
      <c r="V140" s="6"/>
      <c r="W140" s="6"/>
      <c r="X140" s="6">
        <f>$D140</f>
        <v>52</v>
      </c>
      <c r="Y140" s="6"/>
      <c r="Z140" s="6"/>
      <c r="AA140" s="6"/>
      <c r="AC140" s="6"/>
      <c r="AD140" s="6"/>
      <c r="AE140" s="6"/>
      <c r="AF140" s="6"/>
      <c r="AG140" s="6"/>
      <c r="AH140" s="6"/>
      <c r="AI140" s="6"/>
      <c r="AJ140" s="6"/>
      <c r="AK140" s="6"/>
      <c r="AM140" s="6"/>
      <c r="AN140" s="6"/>
      <c r="AO140" s="6"/>
      <c r="AP140" s="6"/>
      <c r="AQ140" s="6"/>
      <c r="AR140" s="6"/>
      <c r="AS140" s="6"/>
      <c r="AT140" s="6"/>
      <c r="AU140" s="6"/>
    </row>
    <row r="141" spans="1:47" ht="15" customHeight="1" x14ac:dyDescent="0.3">
      <c r="A141" s="42">
        <v>146</v>
      </c>
      <c r="B141" s="42">
        <v>44</v>
      </c>
      <c r="C141" s="42">
        <v>3</v>
      </c>
      <c r="D141" s="42">
        <v>16</v>
      </c>
      <c r="E141">
        <v>1902</v>
      </c>
      <c r="F141" s="60">
        <v>3.0532407407407407E-2</v>
      </c>
      <c r="G141" s="41" t="s">
        <v>560</v>
      </c>
      <c r="H141" s="41" t="s">
        <v>561</v>
      </c>
      <c r="I141" s="42" t="s">
        <v>401</v>
      </c>
      <c r="J141" s="42" t="s">
        <v>19</v>
      </c>
      <c r="K141" s="42">
        <v>3</v>
      </c>
      <c r="L141" s="42" t="s">
        <v>34</v>
      </c>
      <c r="M141" s="6"/>
      <c r="N141" s="6"/>
      <c r="O141" s="6"/>
      <c r="P141" s="6"/>
      <c r="Q141" s="6"/>
      <c r="R141" s="6"/>
      <c r="S141" s="6"/>
      <c r="U141" s="6"/>
      <c r="V141" s="6"/>
      <c r="W141" s="6"/>
      <c r="X141" s="6"/>
      <c r="Y141" s="6"/>
      <c r="Z141" s="6"/>
      <c r="AA141" s="6"/>
      <c r="AC141" s="6"/>
      <c r="AD141" s="6"/>
      <c r="AE141" s="6"/>
      <c r="AF141" s="6"/>
      <c r="AG141" s="6"/>
      <c r="AH141" s="6">
        <f>$B141</f>
        <v>44</v>
      </c>
      <c r="AI141" s="6"/>
      <c r="AJ141" s="6"/>
      <c r="AK141" s="6"/>
      <c r="AM141" s="6"/>
      <c r="AN141" s="6"/>
      <c r="AO141" s="6"/>
      <c r="AP141" s="6"/>
      <c r="AQ141" s="6"/>
      <c r="AR141" s="6">
        <f>$D141</f>
        <v>16</v>
      </c>
      <c r="AS141" s="6"/>
      <c r="AT141" s="6"/>
      <c r="AU141" s="6"/>
    </row>
    <row r="142" spans="1:47" ht="15" customHeight="1" x14ac:dyDescent="0.3">
      <c r="A142" s="42">
        <v>147</v>
      </c>
      <c r="B142" s="42">
        <v>94</v>
      </c>
      <c r="C142" s="42">
        <v>11</v>
      </c>
      <c r="D142" s="42">
        <v>53</v>
      </c>
      <c r="E142">
        <v>1280</v>
      </c>
      <c r="F142" s="60">
        <v>3.0590277777777779E-2</v>
      </c>
      <c r="G142" s="41" t="s">
        <v>404</v>
      </c>
      <c r="H142" s="41" t="s">
        <v>791</v>
      </c>
      <c r="I142" s="42" t="s">
        <v>382</v>
      </c>
      <c r="J142" s="42" t="s">
        <v>20</v>
      </c>
      <c r="K142" s="42">
        <v>2</v>
      </c>
      <c r="L142" s="42" t="s">
        <v>34</v>
      </c>
      <c r="M142" s="6">
        <f>$B142</f>
        <v>94</v>
      </c>
      <c r="N142" s="6"/>
      <c r="O142" s="6"/>
      <c r="P142" s="6"/>
      <c r="Q142" s="6"/>
      <c r="R142" s="6"/>
      <c r="S142" s="6"/>
      <c r="U142" s="6">
        <f>$D142</f>
        <v>53</v>
      </c>
      <c r="V142" s="6"/>
      <c r="W142" s="6"/>
      <c r="X142" s="6"/>
      <c r="Y142" s="6"/>
      <c r="Z142" s="6"/>
      <c r="AA142" s="6"/>
      <c r="AC142" s="6"/>
      <c r="AD142" s="6"/>
      <c r="AE142" s="6"/>
      <c r="AF142" s="6"/>
      <c r="AG142" s="6"/>
      <c r="AH142" s="6"/>
      <c r="AI142" s="6"/>
      <c r="AJ142" s="6"/>
      <c r="AK142" s="6"/>
      <c r="AM142" s="6"/>
      <c r="AN142" s="6"/>
      <c r="AO142" s="6"/>
      <c r="AP142" s="6"/>
      <c r="AQ142" s="6"/>
      <c r="AR142" s="6"/>
      <c r="AS142" s="6"/>
      <c r="AT142" s="6"/>
      <c r="AU142" s="6"/>
    </row>
    <row r="143" spans="1:47" ht="15" customHeight="1" x14ac:dyDescent="0.3">
      <c r="A143" s="42">
        <v>148</v>
      </c>
      <c r="B143" s="42">
        <v>45</v>
      </c>
      <c r="C143" s="42">
        <v>8</v>
      </c>
      <c r="D143" s="42">
        <v>17</v>
      </c>
      <c r="E143">
        <v>1772</v>
      </c>
      <c r="F143" s="60">
        <v>3.0613425925925926E-2</v>
      </c>
      <c r="G143" s="41" t="s">
        <v>801</v>
      </c>
      <c r="H143" s="41" t="s">
        <v>512</v>
      </c>
      <c r="I143" s="42" t="s">
        <v>379</v>
      </c>
      <c r="J143" s="42" t="s">
        <v>21</v>
      </c>
      <c r="K143" s="42">
        <v>3</v>
      </c>
      <c r="L143" s="42" t="s">
        <v>34</v>
      </c>
      <c r="M143" s="6"/>
      <c r="N143" s="6"/>
      <c r="O143" s="6"/>
      <c r="P143" s="6"/>
      <c r="Q143" s="6"/>
      <c r="R143" s="6"/>
      <c r="S143" s="6"/>
      <c r="U143" s="6"/>
      <c r="V143" s="6"/>
      <c r="W143" s="6"/>
      <c r="X143" s="6"/>
      <c r="Y143" s="6"/>
      <c r="Z143" s="6"/>
      <c r="AA143" s="6"/>
      <c r="AC143" s="6"/>
      <c r="AD143" s="6"/>
      <c r="AE143" s="6"/>
      <c r="AF143" s="6">
        <f>$B143</f>
        <v>45</v>
      </c>
      <c r="AG143" s="6"/>
      <c r="AH143" s="6"/>
      <c r="AI143" s="6"/>
      <c r="AJ143" s="6"/>
      <c r="AK143" s="6"/>
      <c r="AM143" s="6"/>
      <c r="AN143" s="6"/>
      <c r="AO143" s="6"/>
      <c r="AP143" s="6">
        <f>$D143</f>
        <v>17</v>
      </c>
      <c r="AQ143" s="6"/>
      <c r="AR143" s="6"/>
      <c r="AS143" s="6"/>
      <c r="AT143" s="6"/>
      <c r="AU143" s="6"/>
    </row>
    <row r="144" spans="1:47" ht="15" customHeight="1" x14ac:dyDescent="0.3">
      <c r="A144" s="42">
        <v>149</v>
      </c>
      <c r="B144" s="42">
        <v>46</v>
      </c>
      <c r="C144" s="42">
        <v>9</v>
      </c>
      <c r="D144" s="42">
        <v>18</v>
      </c>
      <c r="E144">
        <v>1870</v>
      </c>
      <c r="F144" s="60">
        <v>3.0682870370370371E-2</v>
      </c>
      <c r="G144" s="41" t="s">
        <v>404</v>
      </c>
      <c r="H144" s="41" t="s">
        <v>802</v>
      </c>
      <c r="I144" s="42" t="s">
        <v>379</v>
      </c>
      <c r="J144" s="42" t="s">
        <v>22</v>
      </c>
      <c r="K144" s="42">
        <v>3</v>
      </c>
      <c r="L144" s="42" t="s">
        <v>34</v>
      </c>
      <c r="M144" s="6"/>
      <c r="N144" s="6"/>
      <c r="O144" s="6"/>
      <c r="P144" s="6"/>
      <c r="Q144" s="6"/>
      <c r="R144" s="6"/>
      <c r="S144" s="6"/>
      <c r="U144" s="6"/>
      <c r="V144" s="6"/>
      <c r="W144" s="6"/>
      <c r="X144" s="6"/>
      <c r="Y144" s="6"/>
      <c r="Z144" s="6"/>
      <c r="AA144" s="6"/>
      <c r="AC144" s="6"/>
      <c r="AD144" s="6"/>
      <c r="AE144" s="6"/>
      <c r="AF144" s="6"/>
      <c r="AG144" s="6"/>
      <c r="AH144" s="6"/>
      <c r="AI144" s="6"/>
      <c r="AJ144" s="6"/>
      <c r="AK144" s="6">
        <f>$B144</f>
        <v>46</v>
      </c>
      <c r="AM144" s="6"/>
      <c r="AN144" s="6"/>
      <c r="AO144" s="6"/>
      <c r="AP144" s="6"/>
      <c r="AQ144" s="6"/>
      <c r="AR144" s="6"/>
      <c r="AS144" s="6"/>
      <c r="AT144" s="6"/>
      <c r="AU144" s="6">
        <f>$D144</f>
        <v>18</v>
      </c>
    </row>
    <row r="145" spans="1:47" ht="15" customHeight="1" x14ac:dyDescent="0.3">
      <c r="A145" s="42">
        <v>150</v>
      </c>
      <c r="B145" s="42">
        <v>95</v>
      </c>
      <c r="C145" s="42"/>
      <c r="D145" s="42"/>
      <c r="E145">
        <v>881</v>
      </c>
      <c r="F145" s="60">
        <v>3.0729166666666665E-2</v>
      </c>
      <c r="G145" s="41" t="s">
        <v>358</v>
      </c>
      <c r="H145" s="41" t="s">
        <v>275</v>
      </c>
      <c r="I145" s="42" t="s">
        <v>82</v>
      </c>
      <c r="J145" s="42" t="s">
        <v>35</v>
      </c>
      <c r="K145" s="42">
        <v>2</v>
      </c>
      <c r="L145" s="42" t="s">
        <v>34</v>
      </c>
      <c r="M145" s="6"/>
      <c r="N145" s="6"/>
      <c r="O145" s="6"/>
      <c r="P145" s="6"/>
      <c r="Q145" s="6"/>
      <c r="R145" s="6"/>
      <c r="S145" s="6">
        <f>$B145</f>
        <v>95</v>
      </c>
      <c r="U145" s="6"/>
      <c r="V145" s="6"/>
      <c r="W145" s="6"/>
      <c r="X145" s="6"/>
      <c r="Y145" s="6"/>
      <c r="Z145" s="6"/>
      <c r="AA145" s="6"/>
      <c r="AC145" s="6"/>
      <c r="AD145" s="6"/>
      <c r="AE145" s="6"/>
      <c r="AF145" s="6"/>
      <c r="AG145" s="6"/>
      <c r="AH145" s="6"/>
      <c r="AI145" s="6"/>
      <c r="AJ145" s="6"/>
      <c r="AK145" s="6"/>
      <c r="AM145" s="6"/>
      <c r="AN145" s="6"/>
      <c r="AO145" s="6"/>
      <c r="AP145" s="6"/>
      <c r="AQ145" s="6"/>
      <c r="AR145" s="6"/>
      <c r="AS145" s="6"/>
      <c r="AT145" s="6"/>
      <c r="AU145" s="6"/>
    </row>
    <row r="146" spans="1:47" ht="15" customHeight="1" x14ac:dyDescent="0.3">
      <c r="A146" s="42">
        <v>151</v>
      </c>
      <c r="B146" s="42">
        <v>96</v>
      </c>
      <c r="C146" s="42"/>
      <c r="D146" s="42"/>
      <c r="E146">
        <v>913</v>
      </c>
      <c r="F146" s="60">
        <v>3.0763888888888889E-2</v>
      </c>
      <c r="G146" s="41" t="s">
        <v>354</v>
      </c>
      <c r="H146" s="41" t="s">
        <v>355</v>
      </c>
      <c r="I146" s="42" t="s">
        <v>82</v>
      </c>
      <c r="J146" s="42" t="s">
        <v>35</v>
      </c>
      <c r="K146" s="42">
        <v>2</v>
      </c>
      <c r="L146" s="42" t="s">
        <v>34</v>
      </c>
      <c r="M146" s="6"/>
      <c r="N146" s="6"/>
      <c r="O146" s="6"/>
      <c r="P146" s="6"/>
      <c r="Q146" s="6"/>
      <c r="R146" s="6"/>
      <c r="S146" s="6">
        <f>$B146</f>
        <v>96</v>
      </c>
      <c r="U146" s="6"/>
      <c r="V146" s="6"/>
      <c r="W146" s="6"/>
      <c r="X146" s="6"/>
      <c r="Y146" s="6"/>
      <c r="Z146" s="6"/>
      <c r="AA146" s="6"/>
      <c r="AC146" s="6"/>
      <c r="AD146" s="6"/>
      <c r="AE146" s="6"/>
      <c r="AF146" s="6"/>
      <c r="AG146" s="6"/>
      <c r="AH146" s="6"/>
      <c r="AI146" s="6"/>
      <c r="AJ146" s="6"/>
      <c r="AK146" s="6"/>
      <c r="AM146" s="6"/>
      <c r="AN146" s="6"/>
      <c r="AO146" s="6"/>
      <c r="AP146" s="6"/>
      <c r="AQ146" s="6"/>
      <c r="AR146" s="6"/>
      <c r="AS146" s="6"/>
      <c r="AT146" s="6"/>
      <c r="AU146" s="6"/>
    </row>
    <row r="147" spans="1:47" ht="15" customHeight="1" x14ac:dyDescent="0.3">
      <c r="A147" s="42">
        <v>152</v>
      </c>
      <c r="B147" s="42">
        <v>97</v>
      </c>
      <c r="C147">
        <v>12</v>
      </c>
      <c r="D147">
        <v>54</v>
      </c>
      <c r="E147">
        <v>1172</v>
      </c>
      <c r="F147" s="60">
        <v>3.079861111111111E-2</v>
      </c>
      <c r="G147" s="61" t="s">
        <v>451</v>
      </c>
      <c r="H147" s="61" t="s">
        <v>452</v>
      </c>
      <c r="I147" s="59" t="s">
        <v>382</v>
      </c>
      <c r="J147" s="59" t="s">
        <v>31</v>
      </c>
      <c r="K147" s="59">
        <v>2</v>
      </c>
      <c r="L147" s="59" t="s">
        <v>34</v>
      </c>
      <c r="M147" s="6"/>
      <c r="N147" s="6"/>
      <c r="O147" s="6"/>
      <c r="P147" s="6">
        <f>$B147</f>
        <v>97</v>
      </c>
      <c r="Q147" s="6"/>
      <c r="R147" s="6"/>
      <c r="S147" s="6"/>
      <c r="U147" s="6"/>
      <c r="V147" s="6"/>
      <c r="W147" s="6"/>
      <c r="X147" s="6">
        <f>$D147</f>
        <v>54</v>
      </c>
      <c r="Y147" s="6"/>
      <c r="Z147" s="6"/>
      <c r="AA147" s="6"/>
      <c r="AC147" s="6"/>
      <c r="AD147" s="6"/>
      <c r="AE147" s="6"/>
      <c r="AF147" s="6"/>
      <c r="AG147" s="6"/>
      <c r="AH147" s="6"/>
      <c r="AI147" s="6"/>
      <c r="AJ147" s="6"/>
      <c r="AK147" s="6"/>
      <c r="AM147" s="6"/>
      <c r="AN147" s="6"/>
      <c r="AO147" s="6"/>
      <c r="AP147" s="6"/>
      <c r="AQ147" s="6"/>
      <c r="AR147" s="6"/>
      <c r="AS147" s="6"/>
      <c r="AT147" s="6"/>
      <c r="AU147" s="6"/>
    </row>
    <row r="148" spans="1:47" ht="15" customHeight="1" x14ac:dyDescent="0.3">
      <c r="A148" s="42">
        <v>153</v>
      </c>
      <c r="B148" s="42">
        <v>47</v>
      </c>
      <c r="C148" s="42">
        <v>7</v>
      </c>
      <c r="D148" s="42">
        <v>19</v>
      </c>
      <c r="E148">
        <v>1950</v>
      </c>
      <c r="F148" s="60">
        <v>3.0810185185185187E-2</v>
      </c>
      <c r="G148" s="41" t="s">
        <v>450</v>
      </c>
      <c r="H148" s="41" t="s">
        <v>266</v>
      </c>
      <c r="I148" s="42" t="s">
        <v>382</v>
      </c>
      <c r="J148" s="42" t="s">
        <v>36</v>
      </c>
      <c r="K148" s="42">
        <v>3</v>
      </c>
      <c r="L148" s="42" t="s">
        <v>34</v>
      </c>
      <c r="M148" s="6"/>
      <c r="N148" s="6"/>
      <c r="O148" s="6"/>
      <c r="P148" s="6"/>
      <c r="Q148" s="6"/>
      <c r="R148" s="6"/>
      <c r="S148" s="6"/>
      <c r="U148" s="6"/>
      <c r="V148" s="6"/>
      <c r="W148" s="6"/>
      <c r="X148" s="6"/>
      <c r="Y148" s="6"/>
      <c r="Z148" s="6"/>
      <c r="AA148" s="6"/>
      <c r="AC148" s="6"/>
      <c r="AD148" s="6"/>
      <c r="AE148" s="6">
        <f>$B148</f>
        <v>47</v>
      </c>
      <c r="AF148" s="6"/>
      <c r="AG148" s="6"/>
      <c r="AH148" s="6"/>
      <c r="AI148" s="6"/>
      <c r="AJ148" s="6"/>
      <c r="AK148" s="6"/>
      <c r="AM148" s="6"/>
      <c r="AN148" s="6"/>
      <c r="AO148" s="6">
        <f>$D148</f>
        <v>19</v>
      </c>
      <c r="AP148" s="6"/>
      <c r="AQ148" s="6"/>
      <c r="AR148" s="6"/>
      <c r="AS148" s="6"/>
      <c r="AT148" s="6"/>
      <c r="AU148" s="6"/>
    </row>
    <row r="149" spans="1:47" ht="15" customHeight="1" x14ac:dyDescent="0.3">
      <c r="A149" s="42">
        <v>154</v>
      </c>
      <c r="B149" s="42">
        <v>48</v>
      </c>
      <c r="C149" s="42">
        <v>10</v>
      </c>
      <c r="D149" s="42">
        <v>20</v>
      </c>
      <c r="E149">
        <v>1922</v>
      </c>
      <c r="F149" s="60">
        <v>3.0833333333333334E-2</v>
      </c>
      <c r="G149" s="41" t="s">
        <v>321</v>
      </c>
      <c r="H149" s="41" t="s">
        <v>803</v>
      </c>
      <c r="I149" s="42" t="s">
        <v>379</v>
      </c>
      <c r="J149" s="42" t="s">
        <v>36</v>
      </c>
      <c r="K149" s="42">
        <v>3</v>
      </c>
      <c r="L149" s="42" t="s">
        <v>34</v>
      </c>
      <c r="M149" s="6"/>
      <c r="N149" s="6"/>
      <c r="O149" s="6"/>
      <c r="P149" s="6"/>
      <c r="Q149" s="6"/>
      <c r="R149" s="6"/>
      <c r="S149" s="6"/>
      <c r="U149" s="6"/>
      <c r="V149" s="6"/>
      <c r="W149" s="6"/>
      <c r="X149" s="6"/>
      <c r="Y149" s="6"/>
      <c r="Z149" s="6"/>
      <c r="AA149" s="6"/>
      <c r="AC149" s="6"/>
      <c r="AD149" s="6"/>
      <c r="AE149" s="6">
        <f>$B149</f>
        <v>48</v>
      </c>
      <c r="AF149" s="6"/>
      <c r="AG149" s="6"/>
      <c r="AH149" s="6"/>
      <c r="AI149" s="6"/>
      <c r="AJ149" s="6"/>
      <c r="AK149" s="6"/>
      <c r="AM149" s="6"/>
      <c r="AN149" s="6"/>
      <c r="AO149" s="6">
        <f>$D149</f>
        <v>20</v>
      </c>
      <c r="AP149" s="6"/>
      <c r="AQ149" s="6"/>
      <c r="AR149" s="6"/>
      <c r="AS149" s="6"/>
      <c r="AT149" s="6"/>
      <c r="AU149" s="6"/>
    </row>
    <row r="150" spans="1:47" ht="15" customHeight="1" x14ac:dyDescent="0.3">
      <c r="A150" s="42">
        <v>156</v>
      </c>
      <c r="B150" s="42">
        <v>98</v>
      </c>
      <c r="C150" s="42">
        <v>13</v>
      </c>
      <c r="D150" s="42">
        <v>55</v>
      </c>
      <c r="E150">
        <v>1180</v>
      </c>
      <c r="F150" s="60">
        <v>3.0856481481481481E-2</v>
      </c>
      <c r="G150" s="41" t="s">
        <v>588</v>
      </c>
      <c r="H150" s="41" t="s">
        <v>171</v>
      </c>
      <c r="I150" s="42" t="s">
        <v>382</v>
      </c>
      <c r="J150" s="42" t="s">
        <v>31</v>
      </c>
      <c r="K150" s="42">
        <v>2</v>
      </c>
      <c r="L150" s="42" t="s">
        <v>34</v>
      </c>
      <c r="M150" s="6"/>
      <c r="N150" s="6"/>
      <c r="O150" s="6"/>
      <c r="P150" s="6">
        <f>$B150</f>
        <v>98</v>
      </c>
      <c r="Q150" s="6"/>
      <c r="R150" s="6"/>
      <c r="S150" s="6"/>
      <c r="U150" s="6"/>
      <c r="V150" s="6"/>
      <c r="W150" s="6"/>
      <c r="X150" s="6">
        <f>$D150</f>
        <v>55</v>
      </c>
      <c r="Y150" s="6"/>
      <c r="Z150" s="6"/>
      <c r="AA150" s="6"/>
      <c r="AC150" s="6"/>
      <c r="AD150" s="6"/>
      <c r="AE150" s="6"/>
      <c r="AF150" s="6"/>
      <c r="AG150" s="6"/>
      <c r="AH150" s="6"/>
      <c r="AI150" s="6"/>
      <c r="AJ150" s="6"/>
      <c r="AK150" s="6"/>
      <c r="AM150" s="6"/>
      <c r="AN150" s="6"/>
      <c r="AO150" s="6"/>
      <c r="AP150" s="6"/>
      <c r="AQ150" s="6"/>
      <c r="AR150" s="6"/>
      <c r="AS150" s="6"/>
      <c r="AT150" s="6"/>
      <c r="AU150" s="6"/>
    </row>
    <row r="151" spans="1:47" ht="15" customHeight="1" x14ac:dyDescent="0.3">
      <c r="A151" s="42">
        <v>158</v>
      </c>
      <c r="B151" s="42">
        <v>99</v>
      </c>
      <c r="C151" s="42"/>
      <c r="D151" s="42"/>
      <c r="E151">
        <v>1254</v>
      </c>
      <c r="F151" s="60">
        <v>3.0891203703703702E-2</v>
      </c>
      <c r="G151" s="41" t="s">
        <v>338</v>
      </c>
      <c r="H151" s="41" t="s">
        <v>112</v>
      </c>
      <c r="I151" s="42" t="s">
        <v>82</v>
      </c>
      <c r="J151" s="42" t="s">
        <v>31</v>
      </c>
      <c r="K151" s="42">
        <v>2</v>
      </c>
      <c r="L151" s="42" t="s">
        <v>34</v>
      </c>
      <c r="M151" s="6"/>
      <c r="N151" s="6"/>
      <c r="O151" s="6"/>
      <c r="P151" s="6">
        <f>$B151</f>
        <v>99</v>
      </c>
      <c r="Q151" s="6"/>
      <c r="R151" s="6"/>
      <c r="S151" s="6"/>
      <c r="U151" s="6"/>
      <c r="V151" s="6"/>
      <c r="W151" s="6"/>
      <c r="X151" s="6"/>
      <c r="Y151" s="6"/>
      <c r="Z151" s="6"/>
      <c r="AA151" s="6"/>
      <c r="AC151" s="6"/>
      <c r="AD151" s="6"/>
      <c r="AE151" s="6"/>
      <c r="AF151" s="6"/>
      <c r="AG151" s="6"/>
      <c r="AH151" s="6"/>
      <c r="AI151" s="6"/>
      <c r="AJ151" s="6"/>
      <c r="AK151" s="6"/>
      <c r="AM151" s="6"/>
      <c r="AN151" s="6"/>
      <c r="AO151" s="6"/>
      <c r="AP151" s="6"/>
      <c r="AQ151" s="6"/>
      <c r="AR151" s="6"/>
      <c r="AS151" s="6"/>
      <c r="AT151" s="6"/>
      <c r="AU151" s="6"/>
    </row>
    <row r="152" spans="1:47" ht="15" customHeight="1" x14ac:dyDescent="0.3">
      <c r="A152" s="42">
        <v>160</v>
      </c>
      <c r="B152" s="42">
        <v>49</v>
      </c>
      <c r="C152" s="42">
        <v>8</v>
      </c>
      <c r="D152" s="42">
        <v>21</v>
      </c>
      <c r="E152">
        <v>1949</v>
      </c>
      <c r="F152" s="60">
        <v>3.0914351851851853E-2</v>
      </c>
      <c r="G152" s="41" t="s">
        <v>565</v>
      </c>
      <c r="H152" s="41" t="s">
        <v>566</v>
      </c>
      <c r="I152" s="42" t="s">
        <v>382</v>
      </c>
      <c r="J152" s="42" t="s">
        <v>36</v>
      </c>
      <c r="K152" s="42">
        <v>3</v>
      </c>
      <c r="L152" s="42" t="s">
        <v>34</v>
      </c>
      <c r="M152" s="6"/>
      <c r="N152" s="6"/>
      <c r="O152" s="6"/>
      <c r="P152" s="6"/>
      <c r="Q152" s="6"/>
      <c r="R152" s="6"/>
      <c r="S152" s="6"/>
      <c r="U152" s="6"/>
      <c r="V152" s="6"/>
      <c r="W152" s="6"/>
      <c r="X152" s="6"/>
      <c r="Y152" s="6"/>
      <c r="Z152" s="6"/>
      <c r="AA152" s="6"/>
      <c r="AC152" s="6"/>
      <c r="AD152" s="6"/>
      <c r="AE152" s="6">
        <f>$B152</f>
        <v>49</v>
      </c>
      <c r="AF152" s="6"/>
      <c r="AG152" s="6"/>
      <c r="AH152" s="6"/>
      <c r="AI152" s="6"/>
      <c r="AJ152" s="6"/>
      <c r="AK152" s="6"/>
      <c r="AM152" s="6"/>
      <c r="AN152" s="6"/>
      <c r="AO152" s="6">
        <f>$D152</f>
        <v>21</v>
      </c>
      <c r="AP152" s="6"/>
      <c r="AQ152" s="6"/>
      <c r="AR152" s="6"/>
      <c r="AS152" s="6"/>
      <c r="AT152" s="6"/>
      <c r="AU152" s="6"/>
    </row>
    <row r="153" spans="1:47" ht="15" customHeight="1" x14ac:dyDescent="0.3">
      <c r="A153" s="42">
        <v>161</v>
      </c>
      <c r="B153" s="42">
        <v>100</v>
      </c>
      <c r="C153" s="42">
        <v>2</v>
      </c>
      <c r="D153" s="42">
        <v>56</v>
      </c>
      <c r="E153">
        <v>1299</v>
      </c>
      <c r="F153" s="60">
        <v>3.09375E-2</v>
      </c>
      <c r="G153" s="41" t="s">
        <v>440</v>
      </c>
      <c r="H153" s="41" t="s">
        <v>441</v>
      </c>
      <c r="I153" s="42" t="s">
        <v>401</v>
      </c>
      <c r="J153" s="42" t="s">
        <v>20</v>
      </c>
      <c r="K153" s="42">
        <v>2</v>
      </c>
      <c r="L153" s="42" t="s">
        <v>34</v>
      </c>
      <c r="M153" s="6">
        <f>$B153</f>
        <v>100</v>
      </c>
      <c r="N153" s="6"/>
      <c r="O153" s="6"/>
      <c r="P153" s="6"/>
      <c r="Q153" s="6"/>
      <c r="R153" s="6"/>
      <c r="S153" s="6"/>
      <c r="U153" s="6">
        <f>$D153</f>
        <v>56</v>
      </c>
      <c r="V153" s="6"/>
      <c r="W153" s="6"/>
      <c r="X153" s="6"/>
      <c r="Y153" s="6"/>
      <c r="Z153" s="6"/>
      <c r="AA153" s="6"/>
      <c r="AC153" s="6"/>
      <c r="AD153" s="6"/>
      <c r="AE153" s="6"/>
      <c r="AF153" s="6"/>
      <c r="AG153" s="6"/>
      <c r="AH153" s="6"/>
      <c r="AI153" s="6"/>
      <c r="AJ153" s="6"/>
      <c r="AK153" s="6"/>
      <c r="AM153" s="6"/>
      <c r="AN153" s="6"/>
      <c r="AO153" s="6"/>
      <c r="AP153" s="6"/>
      <c r="AQ153" s="6"/>
      <c r="AR153" s="6"/>
      <c r="AS153" s="6"/>
      <c r="AT153" s="6"/>
      <c r="AU153" s="6"/>
    </row>
    <row r="154" spans="1:47" ht="15" customHeight="1" x14ac:dyDescent="0.3">
      <c r="A154" s="42">
        <v>162</v>
      </c>
      <c r="B154" s="42">
        <v>101</v>
      </c>
      <c r="C154">
        <v>42</v>
      </c>
      <c r="D154">
        <v>57</v>
      </c>
      <c r="E154">
        <v>1519</v>
      </c>
      <c r="F154" s="60">
        <v>3.0949074074074077E-2</v>
      </c>
      <c r="G154" s="41" t="s">
        <v>253</v>
      </c>
      <c r="H154" s="41" t="s">
        <v>804</v>
      </c>
      <c r="I154" s="42" t="s">
        <v>379</v>
      </c>
      <c r="J154" s="42" t="s">
        <v>27</v>
      </c>
      <c r="K154" s="42">
        <v>2</v>
      </c>
      <c r="L154" s="42" t="s">
        <v>34</v>
      </c>
      <c r="M154" s="6"/>
      <c r="N154" s="6"/>
      <c r="O154" s="6"/>
      <c r="P154" s="6"/>
      <c r="Q154" s="6">
        <f>$B154</f>
        <v>101</v>
      </c>
      <c r="R154" s="6"/>
      <c r="S154" s="6"/>
      <c r="U154" s="6"/>
      <c r="V154" s="6"/>
      <c r="W154" s="6"/>
      <c r="X154" s="6"/>
      <c r="Y154" s="6">
        <f>$D154</f>
        <v>57</v>
      </c>
      <c r="Z154" s="6"/>
      <c r="AA154" s="6"/>
      <c r="AC154" s="6"/>
      <c r="AD154" s="6"/>
      <c r="AE154" s="6"/>
      <c r="AF154" s="6"/>
      <c r="AG154" s="6"/>
      <c r="AH154" s="6"/>
      <c r="AI154" s="6"/>
      <c r="AJ154" s="6"/>
      <c r="AK154" s="6"/>
      <c r="AM154" s="6"/>
      <c r="AN154" s="6"/>
      <c r="AO154" s="6"/>
      <c r="AP154" s="6"/>
      <c r="AQ154" s="6"/>
      <c r="AR154" s="6"/>
      <c r="AS154" s="6"/>
      <c r="AT154" s="6"/>
      <c r="AU154" s="6"/>
    </row>
    <row r="155" spans="1:47" ht="15" customHeight="1" x14ac:dyDescent="0.3">
      <c r="A155" s="42">
        <v>163</v>
      </c>
      <c r="B155" s="42">
        <v>50</v>
      </c>
      <c r="C155" s="42">
        <v>4</v>
      </c>
      <c r="D155" s="42">
        <v>22</v>
      </c>
      <c r="E155" s="69">
        <v>1580</v>
      </c>
      <c r="F155" s="60">
        <v>3.0995370370370371E-2</v>
      </c>
      <c r="G155" s="67" t="s">
        <v>297</v>
      </c>
      <c r="H155" s="67" t="s">
        <v>568</v>
      </c>
      <c r="I155" s="68" t="s">
        <v>401</v>
      </c>
      <c r="J155" s="42" t="s">
        <v>30</v>
      </c>
      <c r="K155" s="42">
        <v>3</v>
      </c>
      <c r="L155" s="42" t="s">
        <v>34</v>
      </c>
      <c r="M155" s="6"/>
      <c r="N155" s="6"/>
      <c r="O155" s="6"/>
      <c r="P155" s="6"/>
      <c r="Q155" s="6"/>
      <c r="R155" s="6"/>
      <c r="S155" s="6"/>
      <c r="U155" s="6"/>
      <c r="V155" s="6"/>
      <c r="W155" s="6"/>
      <c r="X155" s="6"/>
      <c r="Y155" s="6"/>
      <c r="Z155" s="6"/>
      <c r="AA155" s="6"/>
      <c r="AC155" s="6">
        <f>$B155</f>
        <v>50</v>
      </c>
      <c r="AD155" s="6"/>
      <c r="AE155" s="6"/>
      <c r="AF155" s="6"/>
      <c r="AG155" s="6"/>
      <c r="AH155" s="6"/>
      <c r="AI155" s="6"/>
      <c r="AJ155" s="6"/>
      <c r="AK155" s="6"/>
      <c r="AM155" s="6">
        <f>$D155</f>
        <v>22</v>
      </c>
      <c r="AN155" s="6"/>
      <c r="AO155" s="6"/>
      <c r="AP155" s="6"/>
      <c r="AQ155" s="6"/>
      <c r="AR155" s="6"/>
      <c r="AS155" s="6"/>
      <c r="AT155" s="6"/>
      <c r="AU155" s="6"/>
    </row>
    <row r="156" spans="1:47" ht="15" customHeight="1" x14ac:dyDescent="0.3">
      <c r="A156" s="42">
        <v>164</v>
      </c>
      <c r="B156" s="42">
        <v>51</v>
      </c>
      <c r="C156" s="42">
        <v>9</v>
      </c>
      <c r="D156" s="42">
        <v>23</v>
      </c>
      <c r="E156">
        <v>1723</v>
      </c>
      <c r="F156" s="60">
        <v>3.1018518518518518E-2</v>
      </c>
      <c r="G156" s="41" t="s">
        <v>562</v>
      </c>
      <c r="H156" s="41" t="s">
        <v>563</v>
      </c>
      <c r="I156" s="42" t="s">
        <v>382</v>
      </c>
      <c r="J156" s="42" t="s">
        <v>25</v>
      </c>
      <c r="K156" s="42">
        <v>3</v>
      </c>
      <c r="L156" s="42" t="s">
        <v>34</v>
      </c>
      <c r="M156" s="6"/>
      <c r="N156" s="6"/>
      <c r="O156" s="6"/>
      <c r="P156" s="6"/>
      <c r="Q156" s="6"/>
      <c r="R156" s="6"/>
      <c r="S156" s="6"/>
      <c r="U156" s="6"/>
      <c r="V156" s="6"/>
      <c r="W156" s="6"/>
      <c r="X156" s="6"/>
      <c r="Y156" s="6"/>
      <c r="Z156" s="6"/>
      <c r="AA156" s="6"/>
      <c r="AC156" s="6"/>
      <c r="AD156" s="6"/>
      <c r="AE156" s="6"/>
      <c r="AF156" s="6"/>
      <c r="AG156" s="6"/>
      <c r="AH156" s="6"/>
      <c r="AI156" s="6"/>
      <c r="AJ156" s="6">
        <f>$B156</f>
        <v>51</v>
      </c>
      <c r="AK156" s="6"/>
      <c r="AM156" s="6"/>
      <c r="AN156" s="6"/>
      <c r="AO156" s="6"/>
      <c r="AP156" s="6"/>
      <c r="AQ156" s="6"/>
      <c r="AR156" s="6"/>
      <c r="AS156" s="6"/>
      <c r="AT156" s="6">
        <f>$D156</f>
        <v>23</v>
      </c>
      <c r="AU156" s="6"/>
    </row>
    <row r="157" spans="1:47" ht="15" customHeight="1" x14ac:dyDescent="0.3">
      <c r="A157" s="42">
        <v>165</v>
      </c>
      <c r="B157" s="42">
        <v>52</v>
      </c>
      <c r="C157" s="42"/>
      <c r="D157" s="42"/>
      <c r="E157">
        <v>1689</v>
      </c>
      <c r="F157" s="60">
        <v>3.1076388888888886E-2</v>
      </c>
      <c r="G157" s="41" t="s">
        <v>805</v>
      </c>
      <c r="H157" s="41" t="s">
        <v>806</v>
      </c>
      <c r="I157" s="42" t="s">
        <v>82</v>
      </c>
      <c r="J157" s="42" t="s">
        <v>23</v>
      </c>
      <c r="K157" s="42">
        <v>3</v>
      </c>
      <c r="L157" s="42" t="s">
        <v>34</v>
      </c>
      <c r="M157" s="6"/>
      <c r="N157" s="6"/>
      <c r="O157" s="6"/>
      <c r="P157" s="6"/>
      <c r="Q157" s="6"/>
      <c r="R157" s="6"/>
      <c r="S157" s="6"/>
      <c r="U157" s="6"/>
      <c r="V157" s="6"/>
      <c r="W157" s="6"/>
      <c r="X157" s="6"/>
      <c r="Y157" s="6"/>
      <c r="Z157" s="6"/>
      <c r="AA157" s="6"/>
      <c r="AC157" s="6"/>
      <c r="AD157" s="6"/>
      <c r="AE157" s="6"/>
      <c r="AF157" s="6"/>
      <c r="AG157" s="6"/>
      <c r="AH157" s="6"/>
      <c r="AI157" s="6">
        <f>$B157</f>
        <v>52</v>
      </c>
      <c r="AJ157" s="6"/>
      <c r="AK157" s="6"/>
      <c r="AM157" s="6"/>
      <c r="AN157" s="6"/>
      <c r="AO157" s="6"/>
      <c r="AP157" s="6"/>
      <c r="AQ157" s="6"/>
      <c r="AR157" s="6"/>
      <c r="AS157" s="6"/>
      <c r="AT157" s="6"/>
      <c r="AU157" s="6"/>
    </row>
    <row r="158" spans="1:47" ht="15" customHeight="1" x14ac:dyDescent="0.3">
      <c r="A158" s="42">
        <v>168</v>
      </c>
      <c r="B158" s="42">
        <v>102</v>
      </c>
      <c r="C158" s="42">
        <v>43</v>
      </c>
      <c r="D158" s="42">
        <v>58</v>
      </c>
      <c r="E158">
        <v>1091</v>
      </c>
      <c r="F158" s="60">
        <v>3.111111111111111E-2</v>
      </c>
      <c r="G158" s="41" t="s">
        <v>481</v>
      </c>
      <c r="H158" s="41" t="s">
        <v>807</v>
      </c>
      <c r="I158" s="42" t="s">
        <v>379</v>
      </c>
      <c r="J158" s="42" t="s">
        <v>71</v>
      </c>
      <c r="K158" s="42">
        <v>2</v>
      </c>
      <c r="L158" s="42" t="s">
        <v>34</v>
      </c>
      <c r="M158" s="6"/>
      <c r="N158" s="6">
        <f>$B158</f>
        <v>102</v>
      </c>
      <c r="O158" s="6"/>
      <c r="P158" s="6"/>
      <c r="Q158" s="6"/>
      <c r="R158" s="6"/>
      <c r="S158" s="6"/>
      <c r="U158" s="6"/>
      <c r="V158" s="6">
        <f>$D158</f>
        <v>58</v>
      </c>
      <c r="W158" s="6"/>
      <c r="X158" s="6"/>
      <c r="Y158" s="6"/>
      <c r="Z158" s="6"/>
      <c r="AA158" s="6"/>
      <c r="AC158" s="6"/>
      <c r="AD158" s="6"/>
      <c r="AE158" s="6"/>
      <c r="AF158" s="6"/>
      <c r="AG158" s="6"/>
      <c r="AH158" s="6"/>
      <c r="AI158" s="6"/>
      <c r="AJ158" s="6"/>
      <c r="AK158" s="6"/>
      <c r="AM158" s="6"/>
      <c r="AN158" s="6"/>
      <c r="AO158" s="6"/>
      <c r="AP158" s="6"/>
      <c r="AQ158" s="6"/>
      <c r="AR158" s="6"/>
      <c r="AS158" s="6"/>
      <c r="AT158" s="6"/>
      <c r="AU158" s="6"/>
    </row>
    <row r="159" spans="1:47" ht="15" customHeight="1" x14ac:dyDescent="0.3">
      <c r="A159" s="42">
        <v>169</v>
      </c>
      <c r="B159" s="42">
        <v>103</v>
      </c>
      <c r="C159">
        <v>14</v>
      </c>
      <c r="D159">
        <v>59</v>
      </c>
      <c r="E159">
        <v>1196</v>
      </c>
      <c r="F159" s="60">
        <v>3.111111111111111E-2</v>
      </c>
      <c r="G159" s="61" t="s">
        <v>464</v>
      </c>
      <c r="H159" s="61" t="s">
        <v>808</v>
      </c>
      <c r="I159" s="59" t="s">
        <v>382</v>
      </c>
      <c r="J159" s="59" t="s">
        <v>31</v>
      </c>
      <c r="K159" s="59">
        <v>2</v>
      </c>
      <c r="L159" s="59" t="s">
        <v>34</v>
      </c>
      <c r="M159" s="6"/>
      <c r="N159" s="6"/>
      <c r="O159" s="6"/>
      <c r="P159" s="6">
        <f>$B159</f>
        <v>103</v>
      </c>
      <c r="Q159" s="6"/>
      <c r="R159" s="6"/>
      <c r="S159" s="6"/>
      <c r="U159" s="6"/>
      <c r="V159" s="6"/>
      <c r="W159" s="6"/>
      <c r="X159" s="6">
        <f>$D159</f>
        <v>59</v>
      </c>
      <c r="Y159" s="6"/>
      <c r="Z159" s="6"/>
      <c r="AA159" s="6"/>
      <c r="AC159" s="6"/>
      <c r="AD159" s="6"/>
      <c r="AE159" s="6"/>
      <c r="AF159" s="6"/>
      <c r="AG159" s="6"/>
      <c r="AH159" s="6"/>
      <c r="AI159" s="6"/>
      <c r="AJ159" s="6"/>
      <c r="AK159" s="6"/>
      <c r="AM159" s="6"/>
      <c r="AN159" s="6"/>
      <c r="AO159" s="6"/>
      <c r="AP159" s="6"/>
      <c r="AQ159" s="6"/>
      <c r="AR159" s="6"/>
      <c r="AS159" s="6"/>
      <c r="AT159" s="6"/>
      <c r="AU159" s="6"/>
    </row>
    <row r="160" spans="1:47" ht="15" customHeight="1" x14ac:dyDescent="0.3">
      <c r="A160" s="42">
        <v>171</v>
      </c>
      <c r="B160" s="42">
        <v>53</v>
      </c>
      <c r="C160" s="42">
        <v>10</v>
      </c>
      <c r="D160" s="42">
        <v>24</v>
      </c>
      <c r="E160">
        <v>1601</v>
      </c>
      <c r="F160" s="60">
        <v>3.1122685185185184E-2</v>
      </c>
      <c r="G160" s="41" t="s">
        <v>399</v>
      </c>
      <c r="H160" s="41" t="s">
        <v>536</v>
      </c>
      <c r="I160" s="42" t="s">
        <v>382</v>
      </c>
      <c r="J160" s="42" t="s">
        <v>30</v>
      </c>
      <c r="K160" s="42">
        <v>3</v>
      </c>
      <c r="L160" s="42" t="s">
        <v>34</v>
      </c>
      <c r="M160" s="6"/>
      <c r="N160" s="6"/>
      <c r="O160" s="6"/>
      <c r="P160" s="6"/>
      <c r="Q160" s="6"/>
      <c r="R160" s="6"/>
      <c r="S160" s="6"/>
      <c r="U160" s="6"/>
      <c r="V160" s="6"/>
      <c r="W160" s="6"/>
      <c r="X160" s="6"/>
      <c r="Y160" s="6"/>
      <c r="Z160" s="6"/>
      <c r="AA160" s="6"/>
      <c r="AC160" s="6">
        <f>$B160</f>
        <v>53</v>
      </c>
      <c r="AD160" s="6"/>
      <c r="AE160" s="6"/>
      <c r="AF160" s="6"/>
      <c r="AG160" s="6"/>
      <c r="AH160" s="6"/>
      <c r="AI160" s="6"/>
      <c r="AJ160" s="6"/>
      <c r="AK160" s="6"/>
      <c r="AM160" s="6">
        <f>$D160</f>
        <v>24</v>
      </c>
      <c r="AN160" s="6"/>
      <c r="AO160" s="6"/>
      <c r="AP160" s="6"/>
      <c r="AQ160" s="6"/>
      <c r="AR160" s="6"/>
      <c r="AS160" s="6"/>
      <c r="AT160" s="6"/>
      <c r="AU160" s="6"/>
    </row>
    <row r="161" spans="1:47" ht="15" customHeight="1" x14ac:dyDescent="0.3">
      <c r="A161" s="42">
        <v>173</v>
      </c>
      <c r="B161" s="42">
        <v>104</v>
      </c>
      <c r="C161" s="42">
        <v>44</v>
      </c>
      <c r="D161" s="42">
        <v>60</v>
      </c>
      <c r="E161">
        <v>2278</v>
      </c>
      <c r="F161" s="60">
        <v>3.1215277777777776E-2</v>
      </c>
      <c r="G161" s="41" t="s">
        <v>297</v>
      </c>
      <c r="H161" s="41" t="s">
        <v>809</v>
      </c>
      <c r="I161" s="42" t="s">
        <v>379</v>
      </c>
      <c r="J161" s="42" t="s">
        <v>71</v>
      </c>
      <c r="K161" s="42">
        <v>2</v>
      </c>
      <c r="L161" s="42" t="s">
        <v>34</v>
      </c>
      <c r="M161" s="6"/>
      <c r="N161" s="6">
        <f>$B161</f>
        <v>104</v>
      </c>
      <c r="O161" s="6"/>
      <c r="P161" s="6"/>
      <c r="Q161" s="6"/>
      <c r="R161" s="6"/>
      <c r="S161" s="6"/>
      <c r="U161" s="6"/>
      <c r="V161" s="6">
        <f>$D161</f>
        <v>60</v>
      </c>
      <c r="W161" s="6"/>
      <c r="X161" s="6"/>
      <c r="Y161" s="6"/>
      <c r="Z161" s="6"/>
      <c r="AA161" s="6"/>
      <c r="AC161" s="6"/>
      <c r="AD161" s="6"/>
      <c r="AE161" s="6"/>
      <c r="AF161" s="6"/>
      <c r="AG161" s="6"/>
      <c r="AH161" s="6"/>
      <c r="AI161" s="6"/>
      <c r="AJ161" s="6"/>
      <c r="AK161" s="6"/>
      <c r="AM161" s="6"/>
      <c r="AN161" s="6"/>
      <c r="AO161" s="6"/>
      <c r="AP161" s="6"/>
      <c r="AQ161" s="6"/>
      <c r="AR161" s="6"/>
      <c r="AS161" s="6"/>
      <c r="AT161" s="6"/>
      <c r="AU161" s="6"/>
    </row>
    <row r="162" spans="1:47" ht="15" customHeight="1" x14ac:dyDescent="0.3">
      <c r="A162" s="42">
        <v>174</v>
      </c>
      <c r="B162" s="42">
        <v>105</v>
      </c>
      <c r="C162" s="42">
        <v>15</v>
      </c>
      <c r="D162" s="42">
        <v>61</v>
      </c>
      <c r="E162">
        <v>853</v>
      </c>
      <c r="F162" s="60">
        <v>3.1226851851851853E-2</v>
      </c>
      <c r="G162" s="41" t="s">
        <v>450</v>
      </c>
      <c r="H162" s="41" t="s">
        <v>131</v>
      </c>
      <c r="I162" s="42" t="s">
        <v>382</v>
      </c>
      <c r="J162" s="42" t="s">
        <v>35</v>
      </c>
      <c r="K162" s="42">
        <v>2</v>
      </c>
      <c r="L162" s="42" t="s">
        <v>34</v>
      </c>
      <c r="M162" s="6"/>
      <c r="N162" s="6"/>
      <c r="O162" s="6"/>
      <c r="P162" s="6"/>
      <c r="Q162" s="6"/>
      <c r="R162" s="6"/>
      <c r="S162" s="6">
        <f>$B162</f>
        <v>105</v>
      </c>
      <c r="U162" s="6"/>
      <c r="V162" s="6"/>
      <c r="W162" s="6"/>
      <c r="X162" s="6"/>
      <c r="Y162" s="6"/>
      <c r="Z162" s="6"/>
      <c r="AA162" s="6">
        <f>$D162</f>
        <v>61</v>
      </c>
      <c r="AC162" s="6"/>
      <c r="AD162" s="6"/>
      <c r="AE162" s="6"/>
      <c r="AF162" s="6"/>
      <c r="AG162" s="6"/>
      <c r="AH162" s="6"/>
      <c r="AI162" s="6"/>
      <c r="AJ162" s="6"/>
      <c r="AK162" s="6"/>
      <c r="AM162" s="6"/>
      <c r="AN162" s="6"/>
      <c r="AO162" s="6"/>
      <c r="AP162" s="6"/>
      <c r="AQ162" s="6"/>
      <c r="AR162" s="6"/>
      <c r="AS162" s="6"/>
      <c r="AT162" s="6"/>
      <c r="AU162" s="6"/>
    </row>
    <row r="163" spans="1:47" ht="15" customHeight="1" x14ac:dyDescent="0.3">
      <c r="A163" s="42">
        <v>176</v>
      </c>
      <c r="B163" s="42">
        <v>54</v>
      </c>
      <c r="C163" s="42">
        <v>11</v>
      </c>
      <c r="D163" s="42">
        <v>25</v>
      </c>
      <c r="E163">
        <v>1568</v>
      </c>
      <c r="F163" s="60">
        <v>3.1296296296296294E-2</v>
      </c>
      <c r="G163" s="41" t="s">
        <v>486</v>
      </c>
      <c r="H163" s="41" t="s">
        <v>567</v>
      </c>
      <c r="I163" s="42" t="s">
        <v>379</v>
      </c>
      <c r="J163" s="42" t="s">
        <v>30</v>
      </c>
      <c r="K163" s="42">
        <v>3</v>
      </c>
      <c r="L163" s="42" t="s">
        <v>34</v>
      </c>
      <c r="M163" s="6"/>
      <c r="N163" s="6"/>
      <c r="O163" s="6"/>
      <c r="P163" s="6"/>
      <c r="Q163" s="6"/>
      <c r="R163" s="6"/>
      <c r="S163" s="6"/>
      <c r="U163" s="6"/>
      <c r="V163" s="6"/>
      <c r="W163" s="6"/>
      <c r="X163" s="6"/>
      <c r="Y163" s="6"/>
      <c r="Z163" s="6"/>
      <c r="AA163" s="6"/>
      <c r="AC163" s="6">
        <f>$B163</f>
        <v>54</v>
      </c>
      <c r="AD163" s="6"/>
      <c r="AE163" s="6"/>
      <c r="AF163" s="6"/>
      <c r="AG163" s="6"/>
      <c r="AH163" s="6"/>
      <c r="AI163" s="6"/>
      <c r="AJ163" s="6"/>
      <c r="AK163" s="6"/>
      <c r="AM163" s="6">
        <f>$D163</f>
        <v>25</v>
      </c>
      <c r="AN163" s="6"/>
      <c r="AO163" s="6"/>
      <c r="AP163" s="6"/>
      <c r="AQ163" s="6"/>
      <c r="AR163" s="6"/>
      <c r="AS163" s="6"/>
      <c r="AT163" s="6"/>
      <c r="AU163" s="6"/>
    </row>
    <row r="164" spans="1:47" ht="15" customHeight="1" x14ac:dyDescent="0.3">
      <c r="A164" s="42">
        <v>177</v>
      </c>
      <c r="B164" s="42">
        <v>55</v>
      </c>
      <c r="C164" s="42"/>
      <c r="D164" s="42"/>
      <c r="E164">
        <v>2042</v>
      </c>
      <c r="F164" s="60">
        <v>3.1331018518518522E-2</v>
      </c>
      <c r="G164" s="41" t="s">
        <v>535</v>
      </c>
      <c r="H164" s="41" t="s">
        <v>409</v>
      </c>
      <c r="I164" s="42" t="s">
        <v>82</v>
      </c>
      <c r="J164" s="42" t="s">
        <v>23</v>
      </c>
      <c r="K164" s="42">
        <v>3</v>
      </c>
      <c r="L164" s="42" t="s">
        <v>34</v>
      </c>
      <c r="M164" s="6"/>
      <c r="N164" s="6"/>
      <c r="O164" s="6"/>
      <c r="P164" s="6"/>
      <c r="Q164" s="6"/>
      <c r="R164" s="6"/>
      <c r="S164" s="6"/>
      <c r="U164" s="6"/>
      <c r="V164" s="6"/>
      <c r="W164" s="6"/>
      <c r="X164" s="6"/>
      <c r="Y164" s="6"/>
      <c r="Z164" s="6"/>
      <c r="AA164" s="6"/>
      <c r="AC164" s="6"/>
      <c r="AD164" s="6"/>
      <c r="AE164" s="6"/>
      <c r="AF164" s="6"/>
      <c r="AG164" s="6"/>
      <c r="AH164" s="6"/>
      <c r="AI164" s="6">
        <f>$B164</f>
        <v>55</v>
      </c>
      <c r="AJ164" s="6"/>
      <c r="AK164" s="6"/>
      <c r="AM164" s="6"/>
      <c r="AN164" s="6"/>
      <c r="AO164" s="6"/>
      <c r="AP164" s="6"/>
      <c r="AQ164" s="6"/>
      <c r="AR164" s="6"/>
      <c r="AS164" s="6"/>
      <c r="AT164" s="6"/>
      <c r="AU164" s="6"/>
    </row>
    <row r="165" spans="1:47" ht="15" customHeight="1" x14ac:dyDescent="0.3">
      <c r="A165" s="42">
        <v>178</v>
      </c>
      <c r="B165" s="42">
        <v>56</v>
      </c>
      <c r="C165" s="42">
        <v>12</v>
      </c>
      <c r="D165" s="42">
        <v>26</v>
      </c>
      <c r="E165">
        <v>1957</v>
      </c>
      <c r="F165" s="60">
        <v>3.1354166666666669E-2</v>
      </c>
      <c r="G165" s="41" t="s">
        <v>798</v>
      </c>
      <c r="H165" s="41" t="s">
        <v>810</v>
      </c>
      <c r="I165" s="42" t="s">
        <v>379</v>
      </c>
      <c r="J165" s="42" t="s">
        <v>36</v>
      </c>
      <c r="K165" s="42">
        <v>3</v>
      </c>
      <c r="L165" s="42" t="s">
        <v>34</v>
      </c>
      <c r="M165" s="6"/>
      <c r="N165" s="6"/>
      <c r="O165" s="6"/>
      <c r="P165" s="6"/>
      <c r="Q165" s="6"/>
      <c r="R165" s="6"/>
      <c r="S165" s="6"/>
      <c r="U165" s="6"/>
      <c r="V165" s="6"/>
      <c r="W165" s="6"/>
      <c r="X165" s="6"/>
      <c r="Y165" s="6"/>
      <c r="Z165" s="6"/>
      <c r="AA165" s="6"/>
      <c r="AC165" s="6"/>
      <c r="AD165" s="6"/>
      <c r="AE165" s="6">
        <f>$B165</f>
        <v>56</v>
      </c>
      <c r="AF165" s="6"/>
      <c r="AG165" s="6"/>
      <c r="AH165" s="6"/>
      <c r="AI165" s="6"/>
      <c r="AJ165" s="6"/>
      <c r="AK165" s="6"/>
      <c r="AM165" s="6"/>
      <c r="AN165" s="6"/>
      <c r="AO165" s="6">
        <f>$D165</f>
        <v>26</v>
      </c>
      <c r="AP165" s="6"/>
      <c r="AQ165" s="6"/>
      <c r="AR165" s="6"/>
      <c r="AS165" s="6"/>
      <c r="AT165" s="6"/>
      <c r="AU165" s="6"/>
    </row>
    <row r="166" spans="1:47" ht="15" customHeight="1" x14ac:dyDescent="0.3">
      <c r="A166" s="42">
        <v>179</v>
      </c>
      <c r="B166" s="42">
        <v>57</v>
      </c>
      <c r="C166" s="42"/>
      <c r="D166" s="42"/>
      <c r="E166">
        <v>1728</v>
      </c>
      <c r="F166" s="60">
        <v>3.1365740740740743E-2</v>
      </c>
      <c r="G166" s="41" t="s">
        <v>531</v>
      </c>
      <c r="H166" s="41" t="s">
        <v>110</v>
      </c>
      <c r="I166" s="42" t="s">
        <v>82</v>
      </c>
      <c r="J166" s="42" t="s">
        <v>25</v>
      </c>
      <c r="K166" s="42">
        <v>3</v>
      </c>
      <c r="L166" s="42" t="s">
        <v>34</v>
      </c>
      <c r="M166" s="6"/>
      <c r="N166" s="6"/>
      <c r="O166" s="6"/>
      <c r="P166" s="6"/>
      <c r="Q166" s="6"/>
      <c r="R166" s="6"/>
      <c r="S166" s="6"/>
      <c r="U166" s="6"/>
      <c r="V166" s="6"/>
      <c r="W166" s="6"/>
      <c r="X166" s="6"/>
      <c r="Y166" s="6"/>
      <c r="Z166" s="6"/>
      <c r="AA166" s="6"/>
      <c r="AC166" s="6"/>
      <c r="AD166" s="6"/>
      <c r="AE166" s="6"/>
      <c r="AF166" s="6"/>
      <c r="AG166" s="6"/>
      <c r="AH166" s="6"/>
      <c r="AI166" s="6"/>
      <c r="AJ166" s="6">
        <f>$B166</f>
        <v>57</v>
      </c>
      <c r="AK166" s="6"/>
      <c r="AM166" s="6"/>
      <c r="AN166" s="6"/>
      <c r="AO166" s="6"/>
      <c r="AP166" s="6"/>
      <c r="AQ166" s="6"/>
      <c r="AR166" s="6"/>
      <c r="AS166" s="6"/>
      <c r="AT166" s="6"/>
      <c r="AU166" s="6"/>
    </row>
    <row r="167" spans="1:47" ht="15" customHeight="1" x14ac:dyDescent="0.3">
      <c r="A167" s="42">
        <v>180</v>
      </c>
      <c r="B167" s="42">
        <v>106</v>
      </c>
      <c r="C167" s="42"/>
      <c r="D167" s="42"/>
      <c r="E167">
        <v>2060</v>
      </c>
      <c r="F167" s="60">
        <v>3.1412037037037037E-2</v>
      </c>
      <c r="G167" s="41" t="s">
        <v>408</v>
      </c>
      <c r="H167" s="41" t="s">
        <v>811</v>
      </c>
      <c r="I167" s="42" t="s">
        <v>82</v>
      </c>
      <c r="J167" s="42" t="s">
        <v>27</v>
      </c>
      <c r="K167" s="42">
        <v>2</v>
      </c>
      <c r="L167" s="42" t="s">
        <v>34</v>
      </c>
      <c r="M167" s="6"/>
      <c r="N167" s="6"/>
      <c r="O167" s="6"/>
      <c r="P167" s="6"/>
      <c r="Q167" s="6">
        <f>$B167</f>
        <v>106</v>
      </c>
      <c r="R167" s="6"/>
      <c r="S167" s="6"/>
      <c r="U167" s="6"/>
      <c r="V167" s="6"/>
      <c r="W167" s="6"/>
      <c r="X167" s="6"/>
      <c r="Y167" s="6"/>
      <c r="Z167" s="6"/>
      <c r="AA167" s="6"/>
      <c r="AC167" s="6"/>
      <c r="AD167" s="6"/>
      <c r="AE167" s="6"/>
      <c r="AF167" s="6"/>
      <c r="AG167" s="6"/>
      <c r="AH167" s="6"/>
      <c r="AI167" s="6"/>
      <c r="AJ167" s="6"/>
      <c r="AK167" s="6"/>
      <c r="AM167" s="6"/>
      <c r="AN167" s="6"/>
      <c r="AO167" s="6"/>
      <c r="AP167" s="6"/>
      <c r="AQ167" s="6"/>
      <c r="AR167" s="6"/>
      <c r="AS167" s="6"/>
      <c r="AT167" s="6"/>
      <c r="AU167" s="6"/>
    </row>
    <row r="168" spans="1:47" ht="15" customHeight="1" x14ac:dyDescent="0.3">
      <c r="A168" s="42">
        <v>183</v>
      </c>
      <c r="B168" s="42">
        <v>58</v>
      </c>
      <c r="C168" s="42">
        <v>5</v>
      </c>
      <c r="D168">
        <v>27</v>
      </c>
      <c r="E168">
        <v>1572</v>
      </c>
      <c r="F168" s="60">
        <v>3.1469907407407412E-2</v>
      </c>
      <c r="G168" s="41" t="s">
        <v>571</v>
      </c>
      <c r="H168" s="41" t="s">
        <v>572</v>
      </c>
      <c r="I168" s="42" t="s">
        <v>401</v>
      </c>
      <c r="J168" s="42" t="s">
        <v>30</v>
      </c>
      <c r="K168" s="42">
        <v>3</v>
      </c>
      <c r="L168" s="42" t="s">
        <v>34</v>
      </c>
      <c r="M168" s="6"/>
      <c r="N168" s="6"/>
      <c r="O168" s="6"/>
      <c r="P168" s="6"/>
      <c r="Q168" s="6"/>
      <c r="R168" s="6"/>
      <c r="S168" s="6"/>
      <c r="U168" s="6"/>
      <c r="V168" s="6"/>
      <c r="W168" s="6"/>
      <c r="X168" s="6"/>
      <c r="Y168" s="6"/>
      <c r="Z168" s="6"/>
      <c r="AA168" s="6"/>
      <c r="AC168" s="6">
        <f>$B168</f>
        <v>58</v>
      </c>
      <c r="AD168" s="6"/>
      <c r="AE168" s="6"/>
      <c r="AF168" s="6"/>
      <c r="AG168" s="6"/>
      <c r="AH168" s="6"/>
      <c r="AI168" s="6"/>
      <c r="AJ168" s="6"/>
      <c r="AK168" s="6"/>
      <c r="AM168" s="6">
        <f>$D168</f>
        <v>27</v>
      </c>
      <c r="AN168" s="6"/>
      <c r="AO168" s="6"/>
      <c r="AP168" s="6"/>
      <c r="AQ168" s="6"/>
      <c r="AR168" s="6"/>
      <c r="AS168" s="6"/>
      <c r="AT168" s="6"/>
      <c r="AU168" s="6"/>
    </row>
    <row r="169" spans="1:47" ht="15" customHeight="1" x14ac:dyDescent="0.3">
      <c r="A169" s="42">
        <v>184</v>
      </c>
      <c r="B169" s="42">
        <v>107</v>
      </c>
      <c r="C169">
        <v>16</v>
      </c>
      <c r="D169">
        <v>62</v>
      </c>
      <c r="E169">
        <v>1019</v>
      </c>
      <c r="F169" s="60">
        <v>3.1493055555555559E-2</v>
      </c>
      <c r="G169" s="41" t="s">
        <v>447</v>
      </c>
      <c r="H169" s="41" t="s">
        <v>448</v>
      </c>
      <c r="I169" s="42" t="s">
        <v>382</v>
      </c>
      <c r="J169" s="42" t="s">
        <v>72</v>
      </c>
      <c r="K169" s="42">
        <v>2</v>
      </c>
      <c r="L169" s="42" t="s">
        <v>34</v>
      </c>
      <c r="M169" s="6"/>
      <c r="N169" s="6"/>
      <c r="O169" s="6"/>
      <c r="P169" s="6"/>
      <c r="Q169" s="6"/>
      <c r="R169" s="6">
        <f>$B169</f>
        <v>107</v>
      </c>
      <c r="S169" s="6"/>
      <c r="U169" s="6"/>
      <c r="V169" s="6"/>
      <c r="W169" s="6"/>
      <c r="X169" s="6"/>
      <c r="Y169" s="6"/>
      <c r="Z169" s="6">
        <f>$D169</f>
        <v>62</v>
      </c>
      <c r="AA169" s="6"/>
      <c r="AC169" s="6"/>
      <c r="AD169" s="6"/>
      <c r="AE169" s="6"/>
      <c r="AF169" s="6"/>
      <c r="AG169" s="6"/>
      <c r="AH169" s="6"/>
      <c r="AI169" s="6"/>
      <c r="AJ169" s="6"/>
      <c r="AK169" s="6"/>
      <c r="AM169" s="6"/>
      <c r="AN169" s="6"/>
      <c r="AO169" s="6"/>
      <c r="AP169" s="6"/>
      <c r="AQ169" s="6"/>
      <c r="AR169" s="6"/>
      <c r="AS169" s="6"/>
      <c r="AT169" s="6"/>
      <c r="AU169" s="6"/>
    </row>
    <row r="170" spans="1:47" ht="15" customHeight="1" x14ac:dyDescent="0.3">
      <c r="A170" s="42">
        <v>186</v>
      </c>
      <c r="B170" s="42">
        <v>108</v>
      </c>
      <c r="C170" s="42"/>
      <c r="D170" s="42"/>
      <c r="E170">
        <v>2294</v>
      </c>
      <c r="F170" s="60">
        <v>3.1550925925925927E-2</v>
      </c>
      <c r="G170" s="41" t="s">
        <v>361</v>
      </c>
      <c r="H170" s="41" t="s">
        <v>313</v>
      </c>
      <c r="I170" s="42" t="s">
        <v>82</v>
      </c>
      <c r="J170" s="42" t="s">
        <v>32</v>
      </c>
      <c r="K170" s="42">
        <v>2</v>
      </c>
      <c r="L170" s="42" t="s">
        <v>34</v>
      </c>
      <c r="M170" s="6"/>
      <c r="N170" s="6"/>
      <c r="O170" s="6">
        <f>$B170</f>
        <v>108</v>
      </c>
      <c r="P170" s="6"/>
      <c r="Q170" s="6"/>
      <c r="R170" s="6"/>
      <c r="S170" s="6"/>
      <c r="U170" s="6"/>
      <c r="V170" s="6"/>
      <c r="W170" s="6"/>
      <c r="X170" s="6"/>
      <c r="Y170" s="6"/>
      <c r="Z170" s="6"/>
      <c r="AA170" s="6"/>
      <c r="AC170" s="6"/>
      <c r="AD170" s="6"/>
      <c r="AE170" s="6"/>
      <c r="AF170" s="6"/>
      <c r="AG170" s="6"/>
      <c r="AH170" s="6"/>
      <c r="AI170" s="6"/>
      <c r="AJ170" s="6"/>
      <c r="AK170" s="6"/>
      <c r="AM170" s="6"/>
      <c r="AN170" s="6"/>
      <c r="AO170" s="6"/>
      <c r="AP170" s="6"/>
      <c r="AQ170" s="6"/>
      <c r="AR170" s="6"/>
      <c r="AS170" s="6"/>
      <c r="AT170" s="6"/>
      <c r="AU170" s="6"/>
    </row>
    <row r="171" spans="1:47" ht="15" customHeight="1" x14ac:dyDescent="0.3">
      <c r="A171" s="42">
        <v>187</v>
      </c>
      <c r="B171" s="42">
        <v>109</v>
      </c>
      <c r="C171" s="42"/>
      <c r="D171" s="42"/>
      <c r="E171">
        <v>1396</v>
      </c>
      <c r="F171" s="60">
        <v>3.1550925925925927E-2</v>
      </c>
      <c r="G171" s="41" t="s">
        <v>219</v>
      </c>
      <c r="H171" s="41" t="s">
        <v>812</v>
      </c>
      <c r="I171" s="42" t="s">
        <v>82</v>
      </c>
      <c r="J171" s="42" t="s">
        <v>32</v>
      </c>
      <c r="K171" s="42">
        <v>2</v>
      </c>
      <c r="L171" s="42" t="s">
        <v>34</v>
      </c>
      <c r="M171" s="6"/>
      <c r="N171" s="6"/>
      <c r="O171" s="6">
        <f>$B171</f>
        <v>109</v>
      </c>
      <c r="P171" s="6"/>
      <c r="Q171" s="6"/>
      <c r="R171" s="6"/>
      <c r="S171" s="6"/>
      <c r="U171" s="6"/>
      <c r="V171" s="6"/>
      <c r="W171" s="6"/>
      <c r="X171" s="6"/>
      <c r="Y171" s="6"/>
      <c r="Z171" s="6"/>
      <c r="AA171" s="6"/>
      <c r="AC171" s="6"/>
      <c r="AD171" s="6"/>
      <c r="AE171" s="6"/>
      <c r="AF171" s="6"/>
      <c r="AG171" s="6"/>
      <c r="AH171" s="6"/>
      <c r="AI171" s="6"/>
      <c r="AJ171" s="6"/>
      <c r="AK171" s="6"/>
      <c r="AM171" s="6"/>
      <c r="AN171" s="6"/>
      <c r="AO171" s="6"/>
      <c r="AP171" s="6"/>
      <c r="AQ171" s="6"/>
      <c r="AR171" s="6"/>
      <c r="AS171" s="6"/>
      <c r="AT171" s="6"/>
      <c r="AU171" s="6"/>
    </row>
    <row r="172" spans="1:47" ht="15" customHeight="1" x14ac:dyDescent="0.3">
      <c r="A172" s="42">
        <v>188</v>
      </c>
      <c r="B172" s="42">
        <v>59</v>
      </c>
      <c r="C172" s="42"/>
      <c r="D172" s="42"/>
      <c r="E172">
        <v>1774</v>
      </c>
      <c r="F172" s="60">
        <v>3.1608796296296295E-2</v>
      </c>
      <c r="G172" s="41" t="s">
        <v>338</v>
      </c>
      <c r="H172" s="41" t="s">
        <v>533</v>
      </c>
      <c r="I172" s="42" t="s">
        <v>82</v>
      </c>
      <c r="J172" s="42" t="s">
        <v>21</v>
      </c>
      <c r="K172" s="42">
        <v>3</v>
      </c>
      <c r="L172" s="42" t="s">
        <v>34</v>
      </c>
      <c r="M172" s="6"/>
      <c r="N172" s="6"/>
      <c r="O172" s="6"/>
      <c r="P172" s="6"/>
      <c r="Q172" s="6"/>
      <c r="R172" s="6"/>
      <c r="S172" s="6"/>
      <c r="U172" s="6"/>
      <c r="V172" s="6"/>
      <c r="W172" s="6"/>
      <c r="X172" s="6"/>
      <c r="Y172" s="6"/>
      <c r="Z172" s="6"/>
      <c r="AA172" s="6"/>
      <c r="AC172" s="6"/>
      <c r="AD172" s="6"/>
      <c r="AE172" s="6"/>
      <c r="AF172" s="6">
        <f>$B172</f>
        <v>59</v>
      </c>
      <c r="AG172" s="6"/>
      <c r="AH172" s="6"/>
      <c r="AI172" s="6"/>
      <c r="AJ172" s="6"/>
      <c r="AK172" s="6"/>
      <c r="AM172" s="6"/>
      <c r="AN172" s="6"/>
      <c r="AO172" s="6"/>
      <c r="AP172" s="6"/>
      <c r="AQ172" s="6"/>
      <c r="AR172" s="6"/>
      <c r="AS172" s="6"/>
      <c r="AT172" s="6"/>
      <c r="AU172" s="6"/>
    </row>
    <row r="173" spans="1:47" ht="15" customHeight="1" x14ac:dyDescent="0.3">
      <c r="A173" s="42">
        <v>189</v>
      </c>
      <c r="B173" s="42">
        <v>60</v>
      </c>
      <c r="C173" s="42">
        <v>13</v>
      </c>
      <c r="D173" s="42">
        <v>28</v>
      </c>
      <c r="E173">
        <v>1984</v>
      </c>
      <c r="F173" s="60">
        <v>3.1620370370370368E-2</v>
      </c>
      <c r="G173" s="41" t="s">
        <v>383</v>
      </c>
      <c r="H173" s="41" t="s">
        <v>813</v>
      </c>
      <c r="I173" s="42" t="s">
        <v>379</v>
      </c>
      <c r="J173" s="42" t="s">
        <v>23</v>
      </c>
      <c r="K173" s="42">
        <v>3</v>
      </c>
      <c r="L173" s="42" t="s">
        <v>34</v>
      </c>
      <c r="M173" s="6"/>
      <c r="N173" s="6"/>
      <c r="O173" s="6"/>
      <c r="P173" s="6"/>
      <c r="Q173" s="6"/>
      <c r="R173" s="6"/>
      <c r="S173" s="6"/>
      <c r="U173" s="6"/>
      <c r="V173" s="6"/>
      <c r="W173" s="6"/>
      <c r="X173" s="6"/>
      <c r="Y173" s="6"/>
      <c r="Z173" s="6"/>
      <c r="AA173" s="6"/>
      <c r="AC173" s="6"/>
      <c r="AD173" s="6"/>
      <c r="AE173" s="6"/>
      <c r="AF173" s="6"/>
      <c r="AG173" s="6"/>
      <c r="AH173" s="6"/>
      <c r="AI173" s="6">
        <f>$B173</f>
        <v>60</v>
      </c>
      <c r="AJ173" s="6"/>
      <c r="AK173" s="6"/>
      <c r="AM173" s="6"/>
      <c r="AN173" s="6"/>
      <c r="AO173" s="6"/>
      <c r="AP173" s="6"/>
      <c r="AQ173" s="6"/>
      <c r="AR173" s="6"/>
      <c r="AS173" s="6">
        <f>$D173</f>
        <v>28</v>
      </c>
      <c r="AT173" s="6"/>
      <c r="AU173" s="6"/>
    </row>
    <row r="174" spans="1:47" ht="15" customHeight="1" x14ac:dyDescent="0.3">
      <c r="A174" s="42">
        <v>190</v>
      </c>
      <c r="B174" s="42">
        <v>110</v>
      </c>
      <c r="C174" s="42">
        <v>45</v>
      </c>
      <c r="D174" s="42">
        <v>63</v>
      </c>
      <c r="E174">
        <v>1390</v>
      </c>
      <c r="F174" s="60">
        <v>3.1631944444444442E-2</v>
      </c>
      <c r="G174" s="41" t="s">
        <v>462</v>
      </c>
      <c r="H174" s="41" t="s">
        <v>177</v>
      </c>
      <c r="I174" s="42" t="s">
        <v>379</v>
      </c>
      <c r="J174" s="42" t="s">
        <v>32</v>
      </c>
      <c r="K174" s="42">
        <v>2</v>
      </c>
      <c r="L174" s="42" t="s">
        <v>34</v>
      </c>
      <c r="M174" s="6"/>
      <c r="N174" s="6"/>
      <c r="O174" s="6">
        <f>$B174</f>
        <v>110</v>
      </c>
      <c r="P174" s="6"/>
      <c r="Q174" s="6"/>
      <c r="R174" s="6"/>
      <c r="S174" s="6"/>
      <c r="U174" s="6"/>
      <c r="V174" s="6"/>
      <c r="W174" s="6">
        <f>$D174</f>
        <v>63</v>
      </c>
      <c r="X174" s="6"/>
      <c r="Y174" s="6"/>
      <c r="Z174" s="6"/>
      <c r="AA174" s="6"/>
      <c r="AC174" s="6"/>
      <c r="AD174" s="6"/>
      <c r="AE174" s="6"/>
      <c r="AF174" s="6"/>
      <c r="AG174" s="6"/>
      <c r="AH174" s="6"/>
      <c r="AI174" s="6"/>
      <c r="AJ174" s="6"/>
      <c r="AK174" s="6"/>
      <c r="AM174" s="6"/>
      <c r="AN174" s="6"/>
      <c r="AO174" s="6"/>
      <c r="AP174" s="6"/>
      <c r="AQ174" s="6"/>
      <c r="AR174" s="6"/>
      <c r="AS174" s="6"/>
      <c r="AT174" s="6"/>
      <c r="AU174" s="6"/>
    </row>
    <row r="175" spans="1:47" ht="15" customHeight="1" x14ac:dyDescent="0.3">
      <c r="A175" s="42">
        <v>192</v>
      </c>
      <c r="B175" s="42">
        <v>61</v>
      </c>
      <c r="C175" s="42">
        <v>11</v>
      </c>
      <c r="D175">
        <v>29</v>
      </c>
      <c r="E175">
        <v>1793</v>
      </c>
      <c r="F175" s="60">
        <v>3.1655092592592596E-2</v>
      </c>
      <c r="G175" s="41" t="s">
        <v>317</v>
      </c>
      <c r="H175" s="41" t="s">
        <v>228</v>
      </c>
      <c r="I175" s="42" t="s">
        <v>382</v>
      </c>
      <c r="J175" s="42" t="s">
        <v>21</v>
      </c>
      <c r="K175" s="42">
        <v>3</v>
      </c>
      <c r="L175" s="42" t="s">
        <v>34</v>
      </c>
      <c r="M175" s="6"/>
      <c r="N175" s="6"/>
      <c r="O175" s="6"/>
      <c r="P175" s="6"/>
      <c r="Q175" s="6"/>
      <c r="R175" s="6"/>
      <c r="S175" s="6"/>
      <c r="U175" s="6"/>
      <c r="V175" s="6"/>
      <c r="W175" s="6"/>
      <c r="X175" s="6"/>
      <c r="Y175" s="6"/>
      <c r="Z175" s="6"/>
      <c r="AA175" s="6"/>
      <c r="AC175" s="6"/>
      <c r="AD175" s="6"/>
      <c r="AE175" s="6"/>
      <c r="AF175" s="6">
        <f>$B175</f>
        <v>61</v>
      </c>
      <c r="AG175" s="6"/>
      <c r="AH175" s="6"/>
      <c r="AI175" s="6"/>
      <c r="AJ175" s="6"/>
      <c r="AK175" s="6"/>
      <c r="AM175" s="6"/>
      <c r="AN175" s="6"/>
      <c r="AO175" s="6"/>
      <c r="AP175" s="6">
        <f>$D175</f>
        <v>29</v>
      </c>
      <c r="AQ175" s="6"/>
      <c r="AR175" s="6"/>
      <c r="AS175" s="6"/>
      <c r="AT175" s="6"/>
      <c r="AU175" s="6"/>
    </row>
    <row r="176" spans="1:47" ht="15" customHeight="1" x14ac:dyDescent="0.3">
      <c r="A176" s="42">
        <v>193</v>
      </c>
      <c r="B176" s="42">
        <v>62</v>
      </c>
      <c r="C176" s="42">
        <v>12</v>
      </c>
      <c r="D176" s="42">
        <v>30</v>
      </c>
      <c r="E176">
        <v>1668</v>
      </c>
      <c r="F176" s="60">
        <v>3.1666666666666662E-2</v>
      </c>
      <c r="G176" s="41" t="s">
        <v>297</v>
      </c>
      <c r="H176" s="41" t="s">
        <v>520</v>
      </c>
      <c r="I176" s="42" t="s">
        <v>382</v>
      </c>
      <c r="J176" s="42" t="s">
        <v>23</v>
      </c>
      <c r="K176" s="42">
        <v>3</v>
      </c>
      <c r="L176" s="42" t="s">
        <v>34</v>
      </c>
      <c r="M176" s="6"/>
      <c r="N176" s="6"/>
      <c r="O176" s="6"/>
      <c r="P176" s="6"/>
      <c r="Q176" s="6"/>
      <c r="R176" s="6"/>
      <c r="S176" s="6"/>
      <c r="U176" s="6"/>
      <c r="V176" s="6"/>
      <c r="W176" s="6"/>
      <c r="X176" s="6"/>
      <c r="Y176" s="6"/>
      <c r="Z176" s="6"/>
      <c r="AA176" s="6"/>
      <c r="AC176" s="6"/>
      <c r="AD176" s="6"/>
      <c r="AE176" s="6"/>
      <c r="AF176" s="6"/>
      <c r="AG176" s="6"/>
      <c r="AH176" s="6"/>
      <c r="AI176" s="6">
        <f>$B176</f>
        <v>62</v>
      </c>
      <c r="AJ176" s="6"/>
      <c r="AK176" s="6"/>
      <c r="AM176" s="6"/>
      <c r="AN176" s="6"/>
      <c r="AO176" s="6"/>
      <c r="AP176" s="6"/>
      <c r="AQ176" s="6"/>
      <c r="AR176" s="6"/>
      <c r="AS176" s="6">
        <f>$D176</f>
        <v>30</v>
      </c>
      <c r="AT176" s="6"/>
      <c r="AU176" s="6"/>
    </row>
    <row r="177" spans="1:47" ht="15" customHeight="1" x14ac:dyDescent="0.3">
      <c r="A177" s="42">
        <v>194</v>
      </c>
      <c r="B177" s="42">
        <v>111</v>
      </c>
      <c r="C177" s="42"/>
      <c r="D177" s="42"/>
      <c r="E177">
        <v>945</v>
      </c>
      <c r="F177" s="60">
        <v>3.1678240740740743E-2</v>
      </c>
      <c r="G177" s="41" t="s">
        <v>463</v>
      </c>
      <c r="H177" s="41" t="s">
        <v>814</v>
      </c>
      <c r="I177" s="42" t="s">
        <v>82</v>
      </c>
      <c r="J177" s="42" t="s">
        <v>35</v>
      </c>
      <c r="K177" s="42">
        <v>2</v>
      </c>
      <c r="L177" s="42" t="s">
        <v>34</v>
      </c>
      <c r="M177" s="6"/>
      <c r="N177" s="6"/>
      <c r="O177" s="6"/>
      <c r="P177" s="6"/>
      <c r="Q177" s="6"/>
      <c r="R177" s="6"/>
      <c r="S177" s="6">
        <f>$B177</f>
        <v>111</v>
      </c>
      <c r="U177" s="6"/>
      <c r="V177" s="6"/>
      <c r="W177" s="6"/>
      <c r="X177" s="6"/>
      <c r="Y177" s="6"/>
      <c r="Z177" s="6"/>
      <c r="AA177" s="6"/>
      <c r="AC177" s="6"/>
      <c r="AD177" s="6"/>
      <c r="AE177" s="6"/>
      <c r="AF177" s="6"/>
      <c r="AG177" s="6"/>
      <c r="AH177" s="6"/>
      <c r="AI177" s="6"/>
      <c r="AJ177" s="6"/>
      <c r="AK177" s="6"/>
      <c r="AM177" s="6"/>
      <c r="AN177" s="6"/>
      <c r="AO177" s="6"/>
      <c r="AP177" s="6"/>
      <c r="AQ177" s="6"/>
      <c r="AR177" s="6"/>
      <c r="AS177" s="6"/>
      <c r="AT177" s="6"/>
      <c r="AU177" s="6"/>
    </row>
    <row r="178" spans="1:47" ht="15" customHeight="1" x14ac:dyDescent="0.3">
      <c r="A178" s="42">
        <v>196</v>
      </c>
      <c r="B178" s="42">
        <v>112</v>
      </c>
      <c r="C178">
        <v>3</v>
      </c>
      <c r="D178">
        <v>64</v>
      </c>
      <c r="E178">
        <v>1155</v>
      </c>
      <c r="F178" s="60">
        <v>3.1736111111111111E-2</v>
      </c>
      <c r="G178" s="41" t="s">
        <v>486</v>
      </c>
      <c r="H178" s="41" t="s">
        <v>230</v>
      </c>
      <c r="I178" s="42" t="s">
        <v>401</v>
      </c>
      <c r="J178" s="42" t="s">
        <v>31</v>
      </c>
      <c r="K178" s="42">
        <v>2</v>
      </c>
      <c r="L178" s="42" t="s">
        <v>34</v>
      </c>
      <c r="M178" s="6"/>
      <c r="N178" s="6"/>
      <c r="O178" s="6"/>
      <c r="P178" s="6">
        <f>$B178</f>
        <v>112</v>
      </c>
      <c r="Q178" s="6"/>
      <c r="R178" s="6"/>
      <c r="S178" s="6"/>
      <c r="U178" s="6"/>
      <c r="V178" s="6"/>
      <c r="W178" s="6"/>
      <c r="X178" s="6">
        <f>$D178</f>
        <v>64</v>
      </c>
      <c r="Y178" s="6"/>
      <c r="Z178" s="6"/>
      <c r="AA178" s="6"/>
      <c r="AC178" s="6"/>
      <c r="AD178" s="6"/>
      <c r="AE178" s="6"/>
      <c r="AF178" s="6"/>
      <c r="AG178" s="6"/>
      <c r="AH178" s="6"/>
      <c r="AI178" s="6"/>
      <c r="AJ178" s="6"/>
      <c r="AK178" s="6"/>
      <c r="AM178" s="6"/>
      <c r="AN178" s="6"/>
      <c r="AO178" s="6"/>
      <c r="AP178" s="6"/>
      <c r="AQ178" s="6"/>
      <c r="AR178" s="6"/>
      <c r="AS178" s="6"/>
      <c r="AT178" s="6"/>
      <c r="AU178" s="6"/>
    </row>
    <row r="179" spans="1:47" ht="15" customHeight="1" x14ac:dyDescent="0.3">
      <c r="A179" s="42">
        <v>197</v>
      </c>
      <c r="B179" s="42">
        <v>63</v>
      </c>
      <c r="C179" s="42"/>
      <c r="D179" s="42"/>
      <c r="E179">
        <v>1920</v>
      </c>
      <c r="F179" s="60">
        <v>3.1759259259259258E-2</v>
      </c>
      <c r="G179" s="41" t="s">
        <v>815</v>
      </c>
      <c r="H179" s="41" t="s">
        <v>570</v>
      </c>
      <c r="I179" s="42" t="s">
        <v>82</v>
      </c>
      <c r="J179" s="42" t="s">
        <v>36</v>
      </c>
      <c r="K179" s="42">
        <v>3</v>
      </c>
      <c r="L179" s="42" t="s">
        <v>34</v>
      </c>
      <c r="M179" s="6"/>
      <c r="N179" s="6"/>
      <c r="O179" s="6"/>
      <c r="P179" s="6"/>
      <c r="Q179" s="6"/>
      <c r="R179" s="6"/>
      <c r="S179" s="6"/>
      <c r="U179" s="6"/>
      <c r="V179" s="6"/>
      <c r="W179" s="6"/>
      <c r="X179" s="6"/>
      <c r="Y179" s="6"/>
      <c r="Z179" s="6"/>
      <c r="AA179" s="6"/>
      <c r="AC179" s="6"/>
      <c r="AD179" s="6"/>
      <c r="AE179" s="6">
        <f>$B179</f>
        <v>63</v>
      </c>
      <c r="AF179" s="6"/>
      <c r="AG179" s="6"/>
      <c r="AH179" s="6"/>
      <c r="AI179" s="6"/>
      <c r="AJ179" s="6"/>
      <c r="AK179" s="6"/>
      <c r="AM179" s="6"/>
      <c r="AN179" s="6"/>
      <c r="AO179" s="6"/>
      <c r="AP179" s="6"/>
      <c r="AQ179" s="6"/>
      <c r="AR179" s="6"/>
      <c r="AS179" s="6"/>
      <c r="AT179" s="6"/>
      <c r="AU179" s="6"/>
    </row>
    <row r="180" spans="1:47" ht="15" customHeight="1" x14ac:dyDescent="0.3">
      <c r="A180" s="42">
        <v>198</v>
      </c>
      <c r="B180" s="42">
        <v>113</v>
      </c>
      <c r="C180" s="42">
        <v>4</v>
      </c>
      <c r="D180" s="42">
        <v>65</v>
      </c>
      <c r="E180">
        <v>1051</v>
      </c>
      <c r="F180" s="60">
        <v>3.1770833333333331E-2</v>
      </c>
      <c r="G180" s="41" t="s">
        <v>336</v>
      </c>
      <c r="H180" s="41" t="s">
        <v>443</v>
      </c>
      <c r="I180" s="42" t="s">
        <v>401</v>
      </c>
      <c r="J180" s="42" t="s">
        <v>71</v>
      </c>
      <c r="K180" s="42">
        <v>2</v>
      </c>
      <c r="L180" s="42" t="s">
        <v>34</v>
      </c>
      <c r="M180" s="6"/>
      <c r="N180" s="6">
        <f>$B180</f>
        <v>113</v>
      </c>
      <c r="O180" s="6"/>
      <c r="P180" s="6"/>
      <c r="Q180" s="6"/>
      <c r="R180" s="6"/>
      <c r="S180" s="6"/>
      <c r="U180" s="6"/>
      <c r="V180" s="6">
        <f>$D180</f>
        <v>65</v>
      </c>
      <c r="W180" s="6"/>
      <c r="X180" s="6"/>
      <c r="Y180" s="6"/>
      <c r="Z180" s="6"/>
      <c r="AA180" s="6"/>
      <c r="AC180" s="6"/>
      <c r="AD180" s="6"/>
      <c r="AE180" s="6"/>
      <c r="AF180" s="6"/>
      <c r="AG180" s="6"/>
      <c r="AH180" s="6"/>
      <c r="AI180" s="6"/>
      <c r="AJ180" s="6"/>
      <c r="AK180" s="6"/>
      <c r="AM180" s="6"/>
      <c r="AN180" s="6"/>
      <c r="AO180" s="6"/>
      <c r="AP180" s="6"/>
      <c r="AQ180" s="6"/>
      <c r="AR180" s="6"/>
      <c r="AS180" s="6"/>
      <c r="AT180" s="6"/>
      <c r="AU180" s="6"/>
    </row>
    <row r="181" spans="1:47" ht="15" customHeight="1" x14ac:dyDescent="0.3">
      <c r="A181" s="42">
        <v>199</v>
      </c>
      <c r="B181" s="42">
        <v>114</v>
      </c>
      <c r="C181" s="42">
        <v>17</v>
      </c>
      <c r="D181" s="42">
        <v>66</v>
      </c>
      <c r="E181">
        <v>1498</v>
      </c>
      <c r="F181" s="60">
        <v>3.1817129629629633E-2</v>
      </c>
      <c r="G181" s="41" t="s">
        <v>219</v>
      </c>
      <c r="H181" s="41" t="s">
        <v>439</v>
      </c>
      <c r="I181" s="42" t="s">
        <v>382</v>
      </c>
      <c r="J181" s="42" t="s">
        <v>27</v>
      </c>
      <c r="K181" s="42">
        <v>2</v>
      </c>
      <c r="L181" s="42" t="s">
        <v>34</v>
      </c>
      <c r="M181" s="6"/>
      <c r="N181" s="6"/>
      <c r="O181" s="6"/>
      <c r="P181" s="6"/>
      <c r="Q181" s="6">
        <f>$B181</f>
        <v>114</v>
      </c>
      <c r="R181" s="6"/>
      <c r="S181" s="6"/>
      <c r="U181" s="6"/>
      <c r="V181" s="6"/>
      <c r="W181" s="6"/>
      <c r="X181" s="6"/>
      <c r="Y181" s="6">
        <f>$D181</f>
        <v>66</v>
      </c>
      <c r="Z181" s="6"/>
      <c r="AA181" s="6"/>
      <c r="AC181" s="6"/>
      <c r="AD181" s="6"/>
      <c r="AE181" s="6"/>
      <c r="AF181" s="6"/>
      <c r="AG181" s="6"/>
      <c r="AH181" s="6"/>
      <c r="AI181" s="6"/>
      <c r="AJ181" s="6"/>
      <c r="AK181" s="6"/>
      <c r="AM181" s="6"/>
      <c r="AN181" s="6"/>
      <c r="AO181" s="6"/>
      <c r="AP181" s="6"/>
      <c r="AQ181" s="6"/>
      <c r="AR181" s="6"/>
      <c r="AS181" s="6"/>
      <c r="AT181" s="6"/>
      <c r="AU181" s="6"/>
    </row>
    <row r="182" spans="1:47" ht="15" customHeight="1" x14ac:dyDescent="0.3">
      <c r="A182" s="42">
        <v>201</v>
      </c>
      <c r="B182" s="42">
        <v>64</v>
      </c>
      <c r="C182" s="42">
        <v>13</v>
      </c>
      <c r="D182" s="42">
        <v>31</v>
      </c>
      <c r="E182">
        <v>1781</v>
      </c>
      <c r="F182" s="60">
        <v>3.1828703703703706E-2</v>
      </c>
      <c r="G182" s="41" t="s">
        <v>335</v>
      </c>
      <c r="H182" s="41" t="s">
        <v>598</v>
      </c>
      <c r="I182" s="42" t="s">
        <v>382</v>
      </c>
      <c r="J182" s="42" t="s">
        <v>21</v>
      </c>
      <c r="K182" s="42">
        <v>3</v>
      </c>
      <c r="L182" s="42" t="s">
        <v>34</v>
      </c>
      <c r="M182" s="6"/>
      <c r="N182" s="6"/>
      <c r="O182" s="6"/>
      <c r="P182" s="6"/>
      <c r="Q182" s="6"/>
      <c r="R182" s="6"/>
      <c r="S182" s="6"/>
      <c r="U182" s="6"/>
      <c r="V182" s="6"/>
      <c r="W182" s="6"/>
      <c r="X182" s="6"/>
      <c r="Y182" s="6"/>
      <c r="Z182" s="6"/>
      <c r="AA182" s="6"/>
      <c r="AC182" s="6"/>
      <c r="AD182" s="6"/>
      <c r="AE182" s="6"/>
      <c r="AF182" s="6">
        <f>$B182</f>
        <v>64</v>
      </c>
      <c r="AG182" s="6"/>
      <c r="AH182" s="6"/>
      <c r="AI182" s="6"/>
      <c r="AJ182" s="6"/>
      <c r="AK182" s="6"/>
      <c r="AM182" s="6"/>
      <c r="AN182" s="6"/>
      <c r="AO182" s="6"/>
      <c r="AP182" s="6">
        <f>$D182</f>
        <v>31</v>
      </c>
      <c r="AQ182" s="6"/>
      <c r="AR182" s="6"/>
      <c r="AS182" s="6"/>
      <c r="AT182" s="6"/>
      <c r="AU182" s="6"/>
    </row>
    <row r="183" spans="1:47" ht="15" customHeight="1" x14ac:dyDescent="0.3">
      <c r="A183" s="42">
        <v>202</v>
      </c>
      <c r="B183" s="42">
        <v>115</v>
      </c>
      <c r="C183" s="42">
        <v>5</v>
      </c>
      <c r="D183" s="42">
        <v>67</v>
      </c>
      <c r="E183">
        <v>917</v>
      </c>
      <c r="F183" s="60">
        <v>3.184027777777778E-2</v>
      </c>
      <c r="G183" s="41" t="s">
        <v>435</v>
      </c>
      <c r="H183" s="41" t="s">
        <v>436</v>
      </c>
      <c r="I183" s="42" t="s">
        <v>401</v>
      </c>
      <c r="J183" s="42" t="s">
        <v>35</v>
      </c>
      <c r="K183" s="42">
        <v>2</v>
      </c>
      <c r="L183" s="42" t="s">
        <v>34</v>
      </c>
      <c r="M183" s="6"/>
      <c r="N183" s="6"/>
      <c r="O183" s="6"/>
      <c r="P183" s="6"/>
      <c r="Q183" s="6"/>
      <c r="R183" s="6"/>
      <c r="S183" s="6">
        <f>$B183</f>
        <v>115</v>
      </c>
      <c r="U183" s="6"/>
      <c r="V183" s="6"/>
      <c r="W183" s="6"/>
      <c r="X183" s="6"/>
      <c r="Y183" s="6"/>
      <c r="Z183" s="6"/>
      <c r="AA183" s="6">
        <f>$D183</f>
        <v>67</v>
      </c>
      <c r="AC183" s="6"/>
      <c r="AD183" s="6"/>
      <c r="AE183" s="6"/>
      <c r="AF183" s="6"/>
      <c r="AG183" s="6"/>
      <c r="AH183" s="6"/>
      <c r="AI183" s="6"/>
      <c r="AJ183" s="6"/>
      <c r="AK183" s="6"/>
      <c r="AM183" s="6"/>
      <c r="AN183" s="6"/>
      <c r="AO183" s="6"/>
      <c r="AP183" s="6"/>
      <c r="AQ183" s="6"/>
      <c r="AR183" s="6"/>
      <c r="AS183" s="6"/>
      <c r="AT183" s="6"/>
      <c r="AU183" s="6"/>
    </row>
    <row r="184" spans="1:47" ht="15" customHeight="1" x14ac:dyDescent="0.3">
      <c r="A184" s="42">
        <v>203</v>
      </c>
      <c r="B184" s="42">
        <v>116</v>
      </c>
      <c r="C184">
        <v>46</v>
      </c>
      <c r="D184">
        <v>68</v>
      </c>
      <c r="E184">
        <v>1123</v>
      </c>
      <c r="F184" s="60">
        <v>3.1863425925925927E-2</v>
      </c>
      <c r="G184" s="41" t="s">
        <v>816</v>
      </c>
      <c r="H184" s="41" t="s">
        <v>817</v>
      </c>
      <c r="I184" s="42" t="s">
        <v>379</v>
      </c>
      <c r="J184" s="42" t="s">
        <v>71</v>
      </c>
      <c r="K184" s="42">
        <v>2</v>
      </c>
      <c r="L184" s="42" t="s">
        <v>34</v>
      </c>
      <c r="M184" s="6"/>
      <c r="N184" s="6">
        <f>$B184</f>
        <v>116</v>
      </c>
      <c r="O184" s="6"/>
      <c r="P184" s="6"/>
      <c r="Q184" s="6"/>
      <c r="R184" s="6"/>
      <c r="S184" s="6"/>
      <c r="U184" s="6"/>
      <c r="V184" s="6">
        <f>$D184</f>
        <v>68</v>
      </c>
      <c r="W184" s="6"/>
      <c r="X184" s="6"/>
      <c r="Y184" s="6"/>
      <c r="Z184" s="6"/>
      <c r="AA184" s="6"/>
      <c r="AC184" s="6"/>
      <c r="AD184" s="6"/>
      <c r="AE184" s="6"/>
      <c r="AF184" s="6"/>
      <c r="AG184" s="6"/>
      <c r="AH184" s="6"/>
      <c r="AI184" s="6"/>
      <c r="AJ184" s="6"/>
      <c r="AK184" s="6"/>
      <c r="AM184" s="6"/>
      <c r="AN184" s="6"/>
      <c r="AO184" s="6"/>
      <c r="AP184" s="6"/>
      <c r="AQ184" s="6"/>
      <c r="AR184" s="6"/>
      <c r="AS184" s="6"/>
      <c r="AT184" s="6"/>
      <c r="AU184" s="6"/>
    </row>
    <row r="185" spans="1:47" ht="15" customHeight="1" x14ac:dyDescent="0.3">
      <c r="A185" s="42">
        <v>204</v>
      </c>
      <c r="B185" s="42">
        <v>65</v>
      </c>
      <c r="C185" s="42"/>
      <c r="D185" s="42"/>
      <c r="E185">
        <v>2037</v>
      </c>
      <c r="F185" s="60">
        <v>3.1863425925925927E-2</v>
      </c>
      <c r="G185" s="41" t="s">
        <v>321</v>
      </c>
      <c r="H185" s="41" t="s">
        <v>534</v>
      </c>
      <c r="I185" s="42" t="s">
        <v>82</v>
      </c>
      <c r="J185" s="42" t="s">
        <v>23</v>
      </c>
      <c r="K185" s="42">
        <v>3</v>
      </c>
      <c r="L185" s="42" t="s">
        <v>34</v>
      </c>
      <c r="M185" s="6"/>
      <c r="N185" s="6"/>
      <c r="O185" s="6"/>
      <c r="P185" s="6"/>
      <c r="Q185" s="6"/>
      <c r="R185" s="6"/>
      <c r="S185" s="6"/>
      <c r="U185" s="6"/>
      <c r="V185" s="6"/>
      <c r="W185" s="6"/>
      <c r="X185" s="6"/>
      <c r="Y185" s="6"/>
      <c r="Z185" s="6"/>
      <c r="AA185" s="6"/>
      <c r="AC185" s="6"/>
      <c r="AD185" s="6"/>
      <c r="AE185" s="6"/>
      <c r="AF185" s="6"/>
      <c r="AG185" s="6"/>
      <c r="AH185" s="6"/>
      <c r="AI185" s="6">
        <f>$B185</f>
        <v>65</v>
      </c>
      <c r="AJ185" s="6"/>
      <c r="AK185" s="6"/>
      <c r="AM185" s="6"/>
      <c r="AN185" s="6"/>
      <c r="AO185" s="6"/>
      <c r="AP185" s="6"/>
      <c r="AQ185" s="6"/>
      <c r="AR185" s="6"/>
      <c r="AS185" s="6"/>
      <c r="AT185" s="6"/>
      <c r="AU185" s="6"/>
    </row>
    <row r="186" spans="1:47" ht="15" customHeight="1" x14ac:dyDescent="0.3">
      <c r="A186" s="42">
        <v>206</v>
      </c>
      <c r="B186" s="42">
        <v>117</v>
      </c>
      <c r="C186" s="42">
        <v>47</v>
      </c>
      <c r="D186" s="42">
        <v>69</v>
      </c>
      <c r="E186">
        <v>989</v>
      </c>
      <c r="F186" s="60">
        <v>3.1898148148148148E-2</v>
      </c>
      <c r="G186" s="41" t="s">
        <v>818</v>
      </c>
      <c r="H186" s="41" t="s">
        <v>819</v>
      </c>
      <c r="I186" s="42" t="s">
        <v>379</v>
      </c>
      <c r="J186" s="42" t="s">
        <v>72</v>
      </c>
      <c r="K186" s="42">
        <v>2</v>
      </c>
      <c r="L186" s="42" t="s">
        <v>34</v>
      </c>
      <c r="M186" s="6"/>
      <c r="N186" s="6"/>
      <c r="O186" s="6"/>
      <c r="P186" s="6"/>
      <c r="Q186" s="6"/>
      <c r="R186" s="6">
        <f>$B186</f>
        <v>117</v>
      </c>
      <c r="S186" s="6"/>
      <c r="U186" s="6"/>
      <c r="V186" s="6"/>
      <c r="W186" s="6"/>
      <c r="X186" s="6"/>
      <c r="Y186" s="6"/>
      <c r="Z186" s="6">
        <f>$D186</f>
        <v>69</v>
      </c>
      <c r="AA186" s="6"/>
      <c r="AC186" s="6"/>
      <c r="AD186" s="6"/>
      <c r="AE186" s="6"/>
      <c r="AF186" s="6"/>
      <c r="AG186" s="6"/>
      <c r="AH186" s="6"/>
      <c r="AI186" s="6"/>
      <c r="AJ186" s="6"/>
      <c r="AK186" s="6"/>
      <c r="AM186" s="6"/>
      <c r="AN186" s="6"/>
      <c r="AO186" s="6"/>
      <c r="AP186" s="6"/>
      <c r="AQ186" s="6"/>
      <c r="AR186" s="6"/>
      <c r="AS186" s="6"/>
      <c r="AT186" s="6"/>
      <c r="AU186" s="6"/>
    </row>
    <row r="187" spans="1:47" ht="15" customHeight="1" x14ac:dyDescent="0.3">
      <c r="A187" s="42">
        <v>207</v>
      </c>
      <c r="B187" s="42">
        <v>118</v>
      </c>
      <c r="C187">
        <v>48</v>
      </c>
      <c r="D187">
        <v>70</v>
      </c>
      <c r="E187">
        <v>1367</v>
      </c>
      <c r="F187" s="60">
        <v>3.1944444444444449E-2</v>
      </c>
      <c r="G187" s="41" t="s">
        <v>326</v>
      </c>
      <c r="H187" s="41" t="s">
        <v>456</v>
      </c>
      <c r="I187" s="42" t="s">
        <v>379</v>
      </c>
      <c r="J187" s="42" t="s">
        <v>20</v>
      </c>
      <c r="K187" s="42">
        <v>2</v>
      </c>
      <c r="L187" s="42" t="s">
        <v>34</v>
      </c>
      <c r="M187" s="6">
        <f>$B187</f>
        <v>118</v>
      </c>
      <c r="N187" s="6"/>
      <c r="O187" s="6"/>
      <c r="P187" s="6"/>
      <c r="Q187" s="6"/>
      <c r="R187" s="6"/>
      <c r="S187" s="6"/>
      <c r="U187" s="6">
        <f>$D187</f>
        <v>70</v>
      </c>
      <c r="V187" s="6"/>
      <c r="W187" s="6"/>
      <c r="X187" s="6"/>
      <c r="Y187" s="6"/>
      <c r="Z187" s="6"/>
      <c r="AA187" s="6"/>
      <c r="AC187" s="6"/>
      <c r="AD187" s="6"/>
      <c r="AE187" s="6"/>
      <c r="AF187" s="6"/>
      <c r="AG187" s="6"/>
      <c r="AH187" s="6"/>
      <c r="AI187" s="6"/>
      <c r="AJ187" s="6"/>
      <c r="AK187" s="6"/>
      <c r="AM187" s="6"/>
      <c r="AN187" s="6"/>
      <c r="AO187" s="6"/>
      <c r="AP187" s="6"/>
      <c r="AQ187" s="6"/>
      <c r="AR187" s="6"/>
      <c r="AS187" s="6"/>
      <c r="AT187" s="6"/>
      <c r="AU187" s="6"/>
    </row>
    <row r="188" spans="1:47" ht="15" customHeight="1" x14ac:dyDescent="0.3">
      <c r="A188" s="42">
        <v>208</v>
      </c>
      <c r="B188" s="42">
        <v>66</v>
      </c>
      <c r="C188" s="42">
        <v>14</v>
      </c>
      <c r="D188" s="42">
        <v>32</v>
      </c>
      <c r="E188" s="69">
        <v>1679</v>
      </c>
      <c r="F188" s="60">
        <v>3.1967592592592596E-2</v>
      </c>
      <c r="G188" s="67" t="s">
        <v>820</v>
      </c>
      <c r="H188" s="67" t="s">
        <v>821</v>
      </c>
      <c r="I188" s="68" t="s">
        <v>379</v>
      </c>
      <c r="J188" s="68" t="s">
        <v>23</v>
      </c>
      <c r="K188" s="68">
        <v>3</v>
      </c>
      <c r="L188" s="68" t="s">
        <v>34</v>
      </c>
      <c r="M188" s="6"/>
      <c r="N188" s="6"/>
      <c r="O188" s="6"/>
      <c r="P188" s="6"/>
      <c r="Q188" s="6"/>
      <c r="R188" s="6"/>
      <c r="S188" s="6"/>
      <c r="U188" s="6"/>
      <c r="V188" s="6"/>
      <c r="W188" s="6"/>
      <c r="X188" s="6"/>
      <c r="Y188" s="6"/>
      <c r="Z188" s="6"/>
      <c r="AA188" s="6"/>
      <c r="AC188" s="6"/>
      <c r="AD188" s="6"/>
      <c r="AE188" s="6"/>
      <c r="AF188" s="6"/>
      <c r="AG188" s="6"/>
      <c r="AH188" s="6"/>
      <c r="AI188" s="6">
        <f>$B188</f>
        <v>66</v>
      </c>
      <c r="AJ188" s="6"/>
      <c r="AK188" s="6"/>
      <c r="AM188" s="6"/>
      <c r="AN188" s="6"/>
      <c r="AO188" s="6"/>
      <c r="AP188" s="6"/>
      <c r="AQ188" s="6"/>
      <c r="AR188" s="6"/>
      <c r="AS188" s="6">
        <f>$D188</f>
        <v>32</v>
      </c>
      <c r="AT188" s="6"/>
      <c r="AU188" s="6"/>
    </row>
    <row r="189" spans="1:47" ht="15" customHeight="1" x14ac:dyDescent="0.3">
      <c r="A189" s="42">
        <v>210</v>
      </c>
      <c r="B189" s="42">
        <v>119</v>
      </c>
      <c r="C189" s="42"/>
      <c r="D189" s="42"/>
      <c r="E189">
        <v>2293</v>
      </c>
      <c r="F189" s="60">
        <v>3.2002314814814817E-2</v>
      </c>
      <c r="G189" s="41" t="s">
        <v>514</v>
      </c>
      <c r="H189" s="41" t="s">
        <v>892</v>
      </c>
      <c r="I189" s="42" t="s">
        <v>82</v>
      </c>
      <c r="J189" s="42" t="s">
        <v>32</v>
      </c>
      <c r="K189" s="42">
        <v>2</v>
      </c>
      <c r="L189" s="42" t="s">
        <v>34</v>
      </c>
      <c r="M189" s="6"/>
      <c r="N189" s="6"/>
      <c r="O189" s="6">
        <f>$B189</f>
        <v>119</v>
      </c>
      <c r="P189" s="6"/>
      <c r="Q189" s="6"/>
      <c r="R189" s="6"/>
      <c r="S189" s="6"/>
      <c r="U189" s="6"/>
      <c r="V189" s="6"/>
      <c r="W189" s="6"/>
      <c r="X189" s="6"/>
      <c r="Y189" s="6"/>
      <c r="Z189" s="6"/>
      <c r="AA189" s="6"/>
      <c r="AC189" s="6"/>
      <c r="AD189" s="6"/>
      <c r="AE189" s="6"/>
      <c r="AF189" s="6"/>
      <c r="AG189" s="6"/>
      <c r="AH189" s="6"/>
      <c r="AI189" s="6"/>
      <c r="AJ189" s="6"/>
      <c r="AK189" s="6"/>
      <c r="AM189" s="6"/>
      <c r="AN189" s="6"/>
      <c r="AO189" s="6"/>
      <c r="AP189" s="6"/>
      <c r="AQ189" s="6"/>
      <c r="AR189" s="6"/>
      <c r="AS189" s="6"/>
      <c r="AT189" s="6"/>
      <c r="AU189" s="6"/>
    </row>
    <row r="190" spans="1:47" ht="15" customHeight="1" x14ac:dyDescent="0.3">
      <c r="A190" s="42">
        <v>211</v>
      </c>
      <c r="B190" s="42">
        <v>120</v>
      </c>
      <c r="C190">
        <v>18</v>
      </c>
      <c r="D190">
        <v>71</v>
      </c>
      <c r="E190">
        <v>1532</v>
      </c>
      <c r="F190" s="60">
        <v>3.201388888888889E-2</v>
      </c>
      <c r="G190" s="61" t="s">
        <v>460</v>
      </c>
      <c r="H190" s="61" t="s">
        <v>461</v>
      </c>
      <c r="I190" s="59" t="s">
        <v>382</v>
      </c>
      <c r="J190" s="59" t="s">
        <v>27</v>
      </c>
      <c r="K190" s="59">
        <v>2</v>
      </c>
      <c r="L190" s="59" t="s">
        <v>34</v>
      </c>
      <c r="M190" s="6"/>
      <c r="N190" s="6"/>
      <c r="O190" s="6"/>
      <c r="P190" s="6"/>
      <c r="Q190" s="6">
        <f>$B190</f>
        <v>120</v>
      </c>
      <c r="R190" s="6"/>
      <c r="S190" s="6"/>
      <c r="U190" s="6"/>
      <c r="V190" s="6"/>
      <c r="W190" s="6"/>
      <c r="X190" s="6"/>
      <c r="Y190" s="6">
        <f>$D190</f>
        <v>71</v>
      </c>
      <c r="Z190" s="6"/>
      <c r="AA190" s="6"/>
      <c r="AC190" s="6"/>
      <c r="AD190" s="6"/>
      <c r="AE190" s="6"/>
      <c r="AF190" s="6"/>
      <c r="AG190" s="6"/>
      <c r="AH190" s="6"/>
      <c r="AI190" s="6"/>
      <c r="AJ190" s="6"/>
      <c r="AK190" s="6"/>
      <c r="AM190" s="6"/>
      <c r="AN190" s="6"/>
      <c r="AO190" s="6"/>
      <c r="AP190" s="6"/>
      <c r="AQ190" s="6"/>
      <c r="AR190" s="6"/>
      <c r="AS190" s="6"/>
      <c r="AT190" s="6"/>
      <c r="AU190" s="6"/>
    </row>
    <row r="191" spans="1:47" ht="15" customHeight="1" x14ac:dyDescent="0.3">
      <c r="A191" s="42">
        <v>214</v>
      </c>
      <c r="B191" s="42">
        <v>121</v>
      </c>
      <c r="C191" s="42"/>
      <c r="D191" s="42"/>
      <c r="E191">
        <v>1202</v>
      </c>
      <c r="F191" s="60">
        <v>3.2129629629629633E-2</v>
      </c>
      <c r="G191" s="41" t="s">
        <v>326</v>
      </c>
      <c r="H191" s="41" t="s">
        <v>362</v>
      </c>
      <c r="I191" s="42" t="s">
        <v>82</v>
      </c>
      <c r="J191" s="42" t="s">
        <v>31</v>
      </c>
      <c r="K191" s="42">
        <v>2</v>
      </c>
      <c r="L191" s="42" t="s">
        <v>34</v>
      </c>
      <c r="M191" s="6"/>
      <c r="N191" s="6"/>
      <c r="O191" s="6"/>
      <c r="P191" s="6">
        <f>$B191</f>
        <v>121</v>
      </c>
      <c r="Q191" s="6"/>
      <c r="R191" s="6"/>
      <c r="S191" s="6"/>
      <c r="U191" s="6"/>
      <c r="V191" s="6"/>
      <c r="W191" s="6"/>
      <c r="X191" s="6"/>
      <c r="Y191" s="6"/>
      <c r="Z191" s="6"/>
      <c r="AA191" s="6"/>
      <c r="AC191" s="6"/>
      <c r="AD191" s="6"/>
      <c r="AE191" s="6"/>
      <c r="AF191" s="6"/>
      <c r="AG191" s="6"/>
      <c r="AH191" s="6"/>
      <c r="AI191" s="6"/>
      <c r="AJ191" s="6"/>
      <c r="AK191" s="6"/>
      <c r="AM191" s="6"/>
      <c r="AN191" s="6"/>
      <c r="AO191" s="6"/>
      <c r="AP191" s="6"/>
      <c r="AQ191" s="6"/>
      <c r="AR191" s="6"/>
      <c r="AS191" s="6"/>
      <c r="AT191" s="6"/>
      <c r="AU191" s="6"/>
    </row>
    <row r="192" spans="1:47" ht="15" customHeight="1" x14ac:dyDescent="0.3">
      <c r="A192" s="42">
        <v>215</v>
      </c>
      <c r="B192" s="42">
        <v>67</v>
      </c>
      <c r="C192" s="42"/>
      <c r="D192" s="42"/>
      <c r="E192">
        <v>1872</v>
      </c>
      <c r="F192" s="60">
        <v>3.215277777777778E-2</v>
      </c>
      <c r="G192" s="41" t="s">
        <v>297</v>
      </c>
      <c r="H192" s="41" t="s">
        <v>822</v>
      </c>
      <c r="I192" s="42" t="s">
        <v>82</v>
      </c>
      <c r="J192" s="42" t="s">
        <v>22</v>
      </c>
      <c r="K192" s="42">
        <v>3</v>
      </c>
      <c r="L192" s="42" t="s">
        <v>34</v>
      </c>
      <c r="M192" s="6"/>
      <c r="N192" s="6"/>
      <c r="O192" s="6"/>
      <c r="P192" s="6"/>
      <c r="Q192" s="6"/>
      <c r="R192" s="6"/>
      <c r="S192" s="6"/>
      <c r="U192" s="6"/>
      <c r="V192" s="6"/>
      <c r="W192" s="6"/>
      <c r="X192" s="6"/>
      <c r="Y192" s="6"/>
      <c r="Z192" s="6"/>
      <c r="AA192" s="6"/>
      <c r="AC192" s="6"/>
      <c r="AD192" s="6"/>
      <c r="AE192" s="6"/>
      <c r="AF192" s="6"/>
      <c r="AG192" s="6"/>
      <c r="AH192" s="6"/>
      <c r="AI192" s="6"/>
      <c r="AJ192" s="6"/>
      <c r="AK192" s="6">
        <f>$B192</f>
        <v>67</v>
      </c>
      <c r="AM192" s="6"/>
      <c r="AN192" s="6"/>
      <c r="AO192" s="6"/>
      <c r="AP192" s="6"/>
      <c r="AQ192" s="6"/>
      <c r="AR192" s="6"/>
      <c r="AS192" s="6"/>
      <c r="AT192" s="6"/>
      <c r="AU192" s="6"/>
    </row>
    <row r="193" spans="1:47" ht="15" customHeight="1" x14ac:dyDescent="0.3">
      <c r="A193" s="42">
        <v>216</v>
      </c>
      <c r="B193" s="42">
        <v>122</v>
      </c>
      <c r="C193" s="42"/>
      <c r="D193" s="42"/>
      <c r="E193">
        <v>1273</v>
      </c>
      <c r="F193" s="60">
        <v>3.2164351851851854E-2</v>
      </c>
      <c r="G193" s="41" t="s">
        <v>823</v>
      </c>
      <c r="H193" s="41" t="s">
        <v>225</v>
      </c>
      <c r="I193" s="42" t="s">
        <v>82</v>
      </c>
      <c r="J193" s="42" t="s">
        <v>20</v>
      </c>
      <c r="K193" s="42">
        <v>2</v>
      </c>
      <c r="L193" s="42" t="s">
        <v>34</v>
      </c>
      <c r="M193" s="6">
        <f>$B193</f>
        <v>122</v>
      </c>
      <c r="N193" s="6"/>
      <c r="O193" s="6"/>
      <c r="P193" s="6"/>
      <c r="Q193" s="6"/>
      <c r="R193" s="6"/>
      <c r="S193" s="6"/>
      <c r="U193" s="6"/>
      <c r="V193" s="6"/>
      <c r="W193" s="6"/>
      <c r="X193" s="6"/>
      <c r="Y193" s="6"/>
      <c r="Z193" s="6"/>
      <c r="AA193" s="6"/>
      <c r="AC193" s="6"/>
      <c r="AD193" s="6"/>
      <c r="AE193" s="6"/>
      <c r="AF193" s="6"/>
      <c r="AG193" s="6"/>
      <c r="AH193" s="6"/>
      <c r="AI193" s="6"/>
      <c r="AJ193" s="6"/>
      <c r="AK193" s="6"/>
      <c r="AM193" s="6"/>
      <c r="AN193" s="6"/>
      <c r="AO193" s="6"/>
      <c r="AP193" s="6"/>
      <c r="AQ193" s="6"/>
      <c r="AR193" s="6"/>
      <c r="AS193" s="6"/>
      <c r="AT193" s="6"/>
      <c r="AU193" s="6"/>
    </row>
    <row r="194" spans="1:47" ht="15" customHeight="1" x14ac:dyDescent="0.3">
      <c r="A194" s="42">
        <v>217</v>
      </c>
      <c r="B194" s="42">
        <v>123</v>
      </c>
      <c r="C194" s="42">
        <v>49</v>
      </c>
      <c r="D194" s="42">
        <v>72</v>
      </c>
      <c r="E194">
        <v>1462</v>
      </c>
      <c r="F194" s="60">
        <v>3.2175925925925927E-2</v>
      </c>
      <c r="G194" s="41" t="s">
        <v>219</v>
      </c>
      <c r="H194" s="41" t="s">
        <v>458</v>
      </c>
      <c r="I194" s="42" t="s">
        <v>379</v>
      </c>
      <c r="J194" s="42" t="s">
        <v>27</v>
      </c>
      <c r="K194" s="42">
        <v>2</v>
      </c>
      <c r="L194" s="42" t="s">
        <v>34</v>
      </c>
      <c r="M194" s="6"/>
      <c r="N194" s="6"/>
      <c r="O194" s="6"/>
      <c r="P194" s="6"/>
      <c r="Q194" s="6">
        <f>$B194</f>
        <v>123</v>
      </c>
      <c r="R194" s="6"/>
      <c r="S194" s="6"/>
      <c r="U194" s="6"/>
      <c r="V194" s="6"/>
      <c r="W194" s="6"/>
      <c r="X194" s="6"/>
      <c r="Y194" s="6">
        <f>$D194</f>
        <v>72</v>
      </c>
      <c r="Z194" s="6"/>
      <c r="AA194" s="6"/>
      <c r="AC194" s="6"/>
      <c r="AD194" s="6"/>
      <c r="AE194" s="6"/>
      <c r="AF194" s="6"/>
      <c r="AG194" s="6"/>
      <c r="AH194" s="6"/>
      <c r="AI194" s="6"/>
      <c r="AJ194" s="6"/>
      <c r="AK194" s="6"/>
      <c r="AM194" s="6"/>
      <c r="AN194" s="6"/>
      <c r="AO194" s="6"/>
      <c r="AP194" s="6"/>
      <c r="AQ194" s="6"/>
      <c r="AR194" s="6"/>
      <c r="AS194" s="6"/>
      <c r="AT194" s="6"/>
      <c r="AU194" s="6"/>
    </row>
    <row r="195" spans="1:47" ht="15" customHeight="1" x14ac:dyDescent="0.3">
      <c r="A195" s="42">
        <v>218</v>
      </c>
      <c r="B195" s="42">
        <v>68</v>
      </c>
      <c r="C195" s="42">
        <v>14</v>
      </c>
      <c r="D195" s="42">
        <v>33</v>
      </c>
      <c r="E195">
        <v>1815</v>
      </c>
      <c r="F195" s="60">
        <v>3.2187500000000001E-2</v>
      </c>
      <c r="G195" s="41" t="s">
        <v>574</v>
      </c>
      <c r="H195" s="41" t="s">
        <v>575</v>
      </c>
      <c r="I195" s="42" t="s">
        <v>382</v>
      </c>
      <c r="J195" s="42" t="s">
        <v>18</v>
      </c>
      <c r="K195" s="42">
        <v>3</v>
      </c>
      <c r="L195" s="42" t="s">
        <v>34</v>
      </c>
      <c r="M195" s="6"/>
      <c r="N195" s="6"/>
      <c r="O195" s="6"/>
      <c r="P195" s="6"/>
      <c r="Q195" s="6"/>
      <c r="R195" s="6"/>
      <c r="S195" s="6"/>
      <c r="U195" s="6"/>
      <c r="V195" s="6"/>
      <c r="W195" s="6"/>
      <c r="X195" s="6"/>
      <c r="Y195" s="6"/>
      <c r="Z195" s="6"/>
      <c r="AA195" s="6"/>
      <c r="AC195" s="6"/>
      <c r="AD195" s="6">
        <f>$B195</f>
        <v>68</v>
      </c>
      <c r="AE195" s="6"/>
      <c r="AF195" s="6"/>
      <c r="AG195" s="6"/>
      <c r="AH195" s="6"/>
      <c r="AI195" s="6"/>
      <c r="AJ195" s="6"/>
      <c r="AK195" s="6"/>
      <c r="AM195" s="6"/>
      <c r="AN195" s="6">
        <f>$D195</f>
        <v>33</v>
      </c>
      <c r="AO195" s="6"/>
      <c r="AP195" s="6"/>
      <c r="AQ195" s="6"/>
      <c r="AR195" s="6"/>
      <c r="AS195" s="6"/>
      <c r="AT195" s="6"/>
      <c r="AU195" s="6"/>
    </row>
    <row r="196" spans="1:47" ht="15" customHeight="1" x14ac:dyDescent="0.3">
      <c r="A196" s="42">
        <v>219</v>
      </c>
      <c r="B196" s="42">
        <v>69</v>
      </c>
      <c r="C196" s="42">
        <v>6</v>
      </c>
      <c r="D196" s="42">
        <v>34</v>
      </c>
      <c r="E196">
        <v>1932</v>
      </c>
      <c r="F196" s="60">
        <v>3.2233796296296295E-2</v>
      </c>
      <c r="G196" s="41" t="s">
        <v>351</v>
      </c>
      <c r="H196" s="41" t="s">
        <v>570</v>
      </c>
      <c r="I196" s="42" t="s">
        <v>401</v>
      </c>
      <c r="J196" s="42" t="s">
        <v>36</v>
      </c>
      <c r="K196" s="42">
        <v>3</v>
      </c>
      <c r="L196" s="42" t="s">
        <v>34</v>
      </c>
      <c r="M196" s="6"/>
      <c r="N196" s="6"/>
      <c r="O196" s="6"/>
      <c r="P196" s="6"/>
      <c r="Q196" s="6"/>
      <c r="R196" s="6"/>
      <c r="S196" s="6"/>
      <c r="U196" s="6"/>
      <c r="V196" s="6"/>
      <c r="W196" s="6"/>
      <c r="X196" s="6"/>
      <c r="Y196" s="6"/>
      <c r="Z196" s="6"/>
      <c r="AA196" s="6"/>
      <c r="AC196" s="6"/>
      <c r="AD196" s="6"/>
      <c r="AE196" s="6">
        <f>$B196</f>
        <v>69</v>
      </c>
      <c r="AF196" s="6"/>
      <c r="AG196" s="6"/>
      <c r="AH196" s="6"/>
      <c r="AI196" s="6"/>
      <c r="AJ196" s="6"/>
      <c r="AK196" s="6"/>
      <c r="AM196" s="6"/>
      <c r="AN196" s="6"/>
      <c r="AO196" s="6">
        <f>$D196</f>
        <v>34</v>
      </c>
      <c r="AP196" s="6"/>
      <c r="AQ196" s="6"/>
      <c r="AR196" s="6"/>
      <c r="AS196" s="6"/>
      <c r="AT196" s="6"/>
      <c r="AU196" s="6"/>
    </row>
    <row r="197" spans="1:47" ht="15" customHeight="1" x14ac:dyDescent="0.3">
      <c r="A197" s="42">
        <v>221</v>
      </c>
      <c r="B197" s="42">
        <v>124</v>
      </c>
      <c r="C197">
        <v>50</v>
      </c>
      <c r="D197">
        <v>73</v>
      </c>
      <c r="E197">
        <v>2121</v>
      </c>
      <c r="F197" s="60">
        <v>3.2314814814814817E-2</v>
      </c>
      <c r="G197" s="41" t="s">
        <v>419</v>
      </c>
      <c r="H197" s="41" t="s">
        <v>591</v>
      </c>
      <c r="I197" s="42" t="s">
        <v>379</v>
      </c>
      <c r="J197" s="42" t="s">
        <v>23</v>
      </c>
      <c r="K197" s="42">
        <v>2</v>
      </c>
      <c r="L197" s="42" t="s">
        <v>34</v>
      </c>
      <c r="M197" s="6"/>
      <c r="N197" s="6"/>
      <c r="O197" s="6"/>
      <c r="P197" s="6"/>
      <c r="Q197" s="6"/>
      <c r="R197" s="6"/>
      <c r="S197" s="6"/>
      <c r="U197" s="6"/>
      <c r="V197" s="6"/>
      <c r="W197" s="6">
        <f>$D197</f>
        <v>73</v>
      </c>
      <c r="X197" s="6"/>
      <c r="Y197" s="6"/>
      <c r="Z197" s="6"/>
      <c r="AA197" s="6"/>
      <c r="AC197" s="6"/>
      <c r="AD197" s="6"/>
      <c r="AE197" s="6"/>
      <c r="AF197" s="6"/>
      <c r="AG197" s="6"/>
      <c r="AH197" s="6"/>
      <c r="AI197" s="6">
        <f>$B197</f>
        <v>124</v>
      </c>
      <c r="AJ197" s="6"/>
      <c r="AK197" s="6"/>
      <c r="AM197" s="6"/>
      <c r="AN197" s="6"/>
      <c r="AO197" s="6"/>
      <c r="AP197" s="6"/>
      <c r="AQ197" s="6"/>
      <c r="AR197" s="6"/>
      <c r="AS197" s="6"/>
      <c r="AT197" s="6"/>
      <c r="AU197" s="6"/>
    </row>
    <row r="198" spans="1:47" ht="15" customHeight="1" x14ac:dyDescent="0.3">
      <c r="A198" s="42">
        <v>222</v>
      </c>
      <c r="B198" s="42">
        <v>125</v>
      </c>
      <c r="C198">
        <v>51</v>
      </c>
      <c r="D198">
        <v>74</v>
      </c>
      <c r="E198">
        <v>1076</v>
      </c>
      <c r="F198" s="60">
        <v>3.2384259259259258E-2</v>
      </c>
      <c r="G198" s="41" t="s">
        <v>471</v>
      </c>
      <c r="H198" s="41" t="s">
        <v>480</v>
      </c>
      <c r="I198" s="42" t="s">
        <v>379</v>
      </c>
      <c r="J198" s="42" t="s">
        <v>71</v>
      </c>
      <c r="K198" s="42">
        <v>2</v>
      </c>
      <c r="L198" s="42" t="s">
        <v>34</v>
      </c>
      <c r="M198" s="6"/>
      <c r="N198" s="6">
        <f>$B198</f>
        <v>125</v>
      </c>
      <c r="O198" s="6"/>
      <c r="P198" s="6"/>
      <c r="Q198" s="6"/>
      <c r="R198" s="6"/>
      <c r="S198" s="6"/>
      <c r="U198" s="6"/>
      <c r="V198" s="6">
        <f>$D198</f>
        <v>74</v>
      </c>
      <c r="W198" s="6"/>
      <c r="X198" s="6"/>
      <c r="Y198" s="6"/>
      <c r="Z198" s="6"/>
      <c r="AA198" s="6"/>
      <c r="AC198" s="6"/>
      <c r="AD198" s="6"/>
      <c r="AE198" s="6"/>
      <c r="AF198" s="6"/>
      <c r="AG198" s="6"/>
      <c r="AH198" s="6"/>
      <c r="AI198" s="6"/>
      <c r="AJ198" s="6"/>
      <c r="AK198" s="6"/>
      <c r="AM198" s="6"/>
      <c r="AN198" s="6"/>
      <c r="AO198" s="6"/>
      <c r="AP198" s="6"/>
      <c r="AQ198" s="6"/>
      <c r="AR198" s="6"/>
      <c r="AS198" s="6"/>
      <c r="AT198" s="6"/>
      <c r="AU198" s="6"/>
    </row>
    <row r="199" spans="1:47" ht="15" customHeight="1" x14ac:dyDescent="0.3">
      <c r="A199" s="42">
        <v>225</v>
      </c>
      <c r="B199" s="42">
        <v>126</v>
      </c>
      <c r="C199" s="42">
        <v>52</v>
      </c>
      <c r="D199" s="42">
        <v>75</v>
      </c>
      <c r="E199">
        <v>1397</v>
      </c>
      <c r="F199" s="60">
        <v>3.2546296296296295E-2</v>
      </c>
      <c r="G199" s="41" t="s">
        <v>319</v>
      </c>
      <c r="H199" s="41" t="s">
        <v>459</v>
      </c>
      <c r="I199" s="42" t="s">
        <v>379</v>
      </c>
      <c r="J199" s="42" t="s">
        <v>32</v>
      </c>
      <c r="K199" s="42">
        <v>2</v>
      </c>
      <c r="L199" s="42" t="s">
        <v>34</v>
      </c>
      <c r="M199" s="6"/>
      <c r="N199" s="6"/>
      <c r="O199" s="6">
        <f>$B199</f>
        <v>126</v>
      </c>
      <c r="P199" s="6"/>
      <c r="Q199" s="6"/>
      <c r="R199" s="6"/>
      <c r="S199" s="6"/>
      <c r="U199" s="6"/>
      <c r="V199" s="6"/>
      <c r="W199" s="6">
        <f>$D199</f>
        <v>75</v>
      </c>
      <c r="X199" s="6"/>
      <c r="Y199" s="6"/>
      <c r="Z199" s="6"/>
      <c r="AA199" s="6"/>
      <c r="AC199" s="6"/>
      <c r="AD199" s="6"/>
      <c r="AE199" s="6"/>
      <c r="AF199" s="6"/>
      <c r="AG199" s="6"/>
      <c r="AH199" s="6"/>
      <c r="AI199" s="6"/>
      <c r="AJ199" s="6"/>
      <c r="AK199" s="6"/>
      <c r="AM199" s="6"/>
      <c r="AN199" s="6"/>
      <c r="AO199" s="6"/>
      <c r="AP199" s="6"/>
      <c r="AQ199" s="6"/>
      <c r="AR199" s="6"/>
      <c r="AS199" s="6"/>
      <c r="AT199" s="6"/>
      <c r="AU199" s="6"/>
    </row>
    <row r="200" spans="1:47" ht="15" customHeight="1" x14ac:dyDescent="0.3">
      <c r="A200" s="42">
        <v>226</v>
      </c>
      <c r="B200" s="42">
        <v>127</v>
      </c>
      <c r="C200" s="42">
        <v>6</v>
      </c>
      <c r="D200" s="42">
        <v>76</v>
      </c>
      <c r="E200">
        <v>1092</v>
      </c>
      <c r="F200" s="60">
        <v>3.259259259259259E-2</v>
      </c>
      <c r="G200" s="41" t="s">
        <v>373</v>
      </c>
      <c r="H200" s="41" t="s">
        <v>457</v>
      </c>
      <c r="I200" s="42" t="s">
        <v>401</v>
      </c>
      <c r="J200" s="42" t="s">
        <v>71</v>
      </c>
      <c r="K200" s="42">
        <v>2</v>
      </c>
      <c r="L200" s="42" t="s">
        <v>34</v>
      </c>
      <c r="M200" s="6"/>
      <c r="N200" s="6">
        <f>$B200</f>
        <v>127</v>
      </c>
      <c r="O200" s="6"/>
      <c r="P200" s="6"/>
      <c r="Q200" s="6"/>
      <c r="R200" s="6"/>
      <c r="S200" s="6"/>
      <c r="U200" s="6"/>
      <c r="V200" s="6">
        <f>$D200</f>
        <v>76</v>
      </c>
      <c r="W200" s="6"/>
      <c r="X200" s="6"/>
      <c r="Y200" s="6"/>
      <c r="Z200" s="6"/>
      <c r="AA200" s="6"/>
      <c r="AC200" s="6"/>
      <c r="AD200" s="6"/>
      <c r="AE200" s="6"/>
      <c r="AF200" s="6"/>
      <c r="AG200" s="6"/>
      <c r="AH200" s="6"/>
      <c r="AI200" s="6"/>
      <c r="AJ200" s="6"/>
      <c r="AK200" s="6"/>
      <c r="AM200" s="6"/>
      <c r="AN200" s="6"/>
      <c r="AO200" s="6"/>
      <c r="AP200" s="6"/>
      <c r="AQ200" s="6"/>
      <c r="AR200" s="6"/>
      <c r="AS200" s="6"/>
      <c r="AT200" s="6"/>
      <c r="AU200" s="6"/>
    </row>
    <row r="201" spans="1:47" ht="15" customHeight="1" x14ac:dyDescent="0.3">
      <c r="A201" s="42">
        <v>227</v>
      </c>
      <c r="B201" s="42">
        <v>128</v>
      </c>
      <c r="C201" s="42">
        <v>19</v>
      </c>
      <c r="D201" s="42">
        <v>77</v>
      </c>
      <c r="E201">
        <v>1099</v>
      </c>
      <c r="F201" s="60">
        <v>3.260416666666667E-2</v>
      </c>
      <c r="G201" s="41" t="s">
        <v>474</v>
      </c>
      <c r="H201" s="41" t="s">
        <v>475</v>
      </c>
      <c r="I201" s="42" t="s">
        <v>382</v>
      </c>
      <c r="J201" s="42" t="s">
        <v>71</v>
      </c>
      <c r="K201" s="42">
        <v>2</v>
      </c>
      <c r="L201" s="42" t="s">
        <v>34</v>
      </c>
      <c r="M201" s="6"/>
      <c r="N201" s="6">
        <f>$B201</f>
        <v>128</v>
      </c>
      <c r="O201" s="6"/>
      <c r="P201" s="6"/>
      <c r="Q201" s="6"/>
      <c r="R201" s="6"/>
      <c r="S201" s="6"/>
      <c r="U201" s="6"/>
      <c r="V201" s="6">
        <f>$D201</f>
        <v>77</v>
      </c>
      <c r="W201" s="6"/>
      <c r="X201" s="6"/>
      <c r="Y201" s="6"/>
      <c r="Z201" s="6"/>
      <c r="AA201" s="6"/>
      <c r="AC201" s="6"/>
      <c r="AD201" s="6"/>
      <c r="AE201" s="6"/>
      <c r="AF201" s="6"/>
      <c r="AG201" s="6"/>
      <c r="AH201" s="6"/>
      <c r="AI201" s="6"/>
      <c r="AJ201" s="6"/>
      <c r="AK201" s="6"/>
      <c r="AM201" s="6"/>
      <c r="AN201" s="6"/>
      <c r="AO201" s="6"/>
      <c r="AP201" s="6"/>
      <c r="AQ201" s="6"/>
      <c r="AR201" s="6"/>
      <c r="AS201" s="6"/>
      <c r="AT201" s="6"/>
      <c r="AU201" s="6"/>
    </row>
    <row r="202" spans="1:47" ht="15" customHeight="1" x14ac:dyDescent="0.3">
      <c r="A202" s="42">
        <v>229</v>
      </c>
      <c r="B202" s="42">
        <v>70</v>
      </c>
      <c r="C202" s="42">
        <v>15</v>
      </c>
      <c r="D202" s="42">
        <v>35</v>
      </c>
      <c r="E202">
        <v>1780</v>
      </c>
      <c r="F202" s="60">
        <v>3.2719907407407406E-2</v>
      </c>
      <c r="G202" s="41" t="s">
        <v>317</v>
      </c>
      <c r="H202" s="41" t="s">
        <v>302</v>
      </c>
      <c r="I202" s="42" t="s">
        <v>379</v>
      </c>
      <c r="J202" s="42" t="s">
        <v>21</v>
      </c>
      <c r="K202" s="42">
        <v>3</v>
      </c>
      <c r="L202" s="42" t="s">
        <v>34</v>
      </c>
      <c r="M202" s="6"/>
      <c r="N202" s="6"/>
      <c r="O202" s="6"/>
      <c r="P202" s="6"/>
      <c r="Q202" s="6"/>
      <c r="R202" s="6"/>
      <c r="S202" s="6"/>
      <c r="U202" s="6"/>
      <c r="V202" s="6"/>
      <c r="W202" s="6"/>
      <c r="X202" s="6"/>
      <c r="Y202" s="6"/>
      <c r="Z202" s="6"/>
      <c r="AA202" s="6"/>
      <c r="AC202" s="6"/>
      <c r="AD202" s="6"/>
      <c r="AE202" s="6"/>
      <c r="AF202" s="6">
        <f>$B202</f>
        <v>70</v>
      </c>
      <c r="AG202" s="6"/>
      <c r="AH202" s="6"/>
      <c r="AI202" s="6"/>
      <c r="AJ202" s="6"/>
      <c r="AK202" s="6"/>
      <c r="AM202" s="6"/>
      <c r="AN202" s="6"/>
      <c r="AO202" s="6"/>
      <c r="AP202" s="6">
        <f>$D202</f>
        <v>35</v>
      </c>
      <c r="AQ202" s="6"/>
      <c r="AR202" s="6"/>
      <c r="AS202" s="6"/>
      <c r="AT202" s="6"/>
      <c r="AU202" s="6"/>
    </row>
    <row r="203" spans="1:47" ht="15" customHeight="1" x14ac:dyDescent="0.3">
      <c r="A203" s="42">
        <v>230</v>
      </c>
      <c r="B203" s="42">
        <v>129</v>
      </c>
      <c r="C203" s="42">
        <v>20</v>
      </c>
      <c r="D203" s="42">
        <v>78</v>
      </c>
      <c r="E203">
        <v>1342</v>
      </c>
      <c r="F203" s="60">
        <v>3.2743055555555553E-2</v>
      </c>
      <c r="G203" s="41" t="s">
        <v>824</v>
      </c>
      <c r="H203" s="41" t="s">
        <v>589</v>
      </c>
      <c r="I203" s="42" t="s">
        <v>382</v>
      </c>
      <c r="J203" s="42" t="s">
        <v>20</v>
      </c>
      <c r="K203" s="42">
        <v>2</v>
      </c>
      <c r="L203" s="42" t="s">
        <v>34</v>
      </c>
      <c r="M203" s="6">
        <f>$B203</f>
        <v>129</v>
      </c>
      <c r="N203" s="6"/>
      <c r="O203" s="6"/>
      <c r="P203" s="6"/>
      <c r="Q203" s="6"/>
      <c r="R203" s="6"/>
      <c r="S203" s="6"/>
      <c r="U203" s="6">
        <f>$D203</f>
        <v>78</v>
      </c>
      <c r="V203" s="6"/>
      <c r="W203" s="6"/>
      <c r="X203" s="6"/>
      <c r="Y203" s="6"/>
      <c r="Z203" s="6"/>
      <c r="AA203" s="6"/>
      <c r="AC203" s="6"/>
      <c r="AD203" s="6"/>
      <c r="AE203" s="6"/>
      <c r="AF203" s="6"/>
      <c r="AG203" s="6"/>
      <c r="AH203" s="6"/>
      <c r="AI203" s="6"/>
      <c r="AJ203" s="6"/>
      <c r="AK203" s="6"/>
      <c r="AM203" s="6"/>
      <c r="AN203" s="6"/>
      <c r="AO203" s="6"/>
      <c r="AP203" s="6"/>
      <c r="AQ203" s="6"/>
      <c r="AR203" s="6"/>
      <c r="AS203" s="6"/>
      <c r="AT203" s="6"/>
      <c r="AU203" s="6"/>
    </row>
    <row r="204" spans="1:47" ht="15" customHeight="1" x14ac:dyDescent="0.3">
      <c r="A204" s="42">
        <v>231</v>
      </c>
      <c r="B204" s="42">
        <v>130</v>
      </c>
      <c r="C204">
        <v>21</v>
      </c>
      <c r="D204">
        <v>79</v>
      </c>
      <c r="E204">
        <v>1271</v>
      </c>
      <c r="F204" s="60">
        <v>3.2766203703703707E-2</v>
      </c>
      <c r="G204" s="61" t="s">
        <v>449</v>
      </c>
      <c r="H204" s="61" t="s">
        <v>230</v>
      </c>
      <c r="I204" s="59" t="s">
        <v>382</v>
      </c>
      <c r="J204" s="59" t="s">
        <v>20</v>
      </c>
      <c r="K204" s="59">
        <v>2</v>
      </c>
      <c r="L204" s="59" t="s">
        <v>34</v>
      </c>
      <c r="M204" s="6">
        <f>$B204</f>
        <v>130</v>
      </c>
      <c r="N204" s="6"/>
      <c r="O204" s="6"/>
      <c r="P204" s="6"/>
      <c r="Q204" s="6"/>
      <c r="R204" s="6"/>
      <c r="S204" s="6"/>
      <c r="U204" s="6">
        <f>$D204</f>
        <v>79</v>
      </c>
      <c r="V204" s="6"/>
      <c r="W204" s="6"/>
      <c r="X204" s="6"/>
      <c r="Y204" s="6"/>
      <c r="Z204" s="6"/>
      <c r="AA204" s="6"/>
      <c r="AC204" s="6"/>
      <c r="AD204" s="6"/>
      <c r="AE204" s="6"/>
      <c r="AF204" s="6"/>
      <c r="AG204" s="6"/>
      <c r="AH204" s="6"/>
      <c r="AI204" s="6"/>
      <c r="AJ204" s="6"/>
      <c r="AK204" s="6"/>
      <c r="AM204" s="6"/>
      <c r="AN204" s="6"/>
      <c r="AO204" s="6"/>
      <c r="AP204" s="6"/>
      <c r="AQ204" s="6"/>
      <c r="AR204" s="6"/>
      <c r="AS204" s="6"/>
      <c r="AT204" s="6"/>
      <c r="AU204" s="6"/>
    </row>
    <row r="205" spans="1:47" ht="15" customHeight="1" x14ac:dyDescent="0.3">
      <c r="A205" s="42">
        <v>233</v>
      </c>
      <c r="B205" s="42">
        <v>131</v>
      </c>
      <c r="C205" s="42"/>
      <c r="D205" s="42"/>
      <c r="E205">
        <v>1517</v>
      </c>
      <c r="F205" s="60">
        <v>3.2777777777777774E-2</v>
      </c>
      <c r="G205" s="41" t="s">
        <v>359</v>
      </c>
      <c r="H205" s="41" t="s">
        <v>360</v>
      </c>
      <c r="I205" s="42" t="s">
        <v>82</v>
      </c>
      <c r="J205" s="42" t="s">
        <v>27</v>
      </c>
      <c r="K205" s="42">
        <v>2</v>
      </c>
      <c r="L205" s="42" t="s">
        <v>34</v>
      </c>
      <c r="M205" s="6"/>
      <c r="N205" s="6"/>
      <c r="O205" s="6"/>
      <c r="P205" s="6"/>
      <c r="Q205" s="6">
        <f>$B205</f>
        <v>131</v>
      </c>
      <c r="R205" s="6"/>
      <c r="S205" s="6"/>
      <c r="U205" s="6"/>
      <c r="V205" s="6"/>
      <c r="W205" s="6"/>
      <c r="X205" s="6"/>
      <c r="Y205" s="6"/>
      <c r="Z205" s="6"/>
      <c r="AA205" s="6"/>
      <c r="AC205" s="6"/>
      <c r="AD205" s="6"/>
      <c r="AE205" s="6"/>
      <c r="AF205" s="6"/>
      <c r="AG205" s="6"/>
      <c r="AH205" s="6"/>
      <c r="AI205" s="6"/>
      <c r="AJ205" s="6"/>
      <c r="AK205" s="6"/>
      <c r="AM205" s="6"/>
      <c r="AN205" s="6"/>
      <c r="AO205" s="6"/>
      <c r="AP205" s="6"/>
      <c r="AQ205" s="6"/>
      <c r="AR205" s="6"/>
      <c r="AS205" s="6"/>
      <c r="AT205" s="6"/>
      <c r="AU205" s="6"/>
    </row>
    <row r="206" spans="1:47" ht="15" customHeight="1" x14ac:dyDescent="0.3">
      <c r="A206" s="42">
        <v>234</v>
      </c>
      <c r="B206" s="42">
        <v>132</v>
      </c>
      <c r="C206" s="42">
        <v>53</v>
      </c>
      <c r="D206" s="42">
        <v>80</v>
      </c>
      <c r="E206">
        <v>1304</v>
      </c>
      <c r="F206" s="60">
        <v>3.2812500000000001E-2</v>
      </c>
      <c r="G206" s="41" t="s">
        <v>474</v>
      </c>
      <c r="H206" s="41" t="s">
        <v>825</v>
      </c>
      <c r="I206" s="42" t="s">
        <v>379</v>
      </c>
      <c r="J206" s="42" t="s">
        <v>20</v>
      </c>
      <c r="K206" s="42">
        <v>2</v>
      </c>
      <c r="L206" s="42" t="s">
        <v>34</v>
      </c>
      <c r="M206" s="6">
        <f>$B206</f>
        <v>132</v>
      </c>
      <c r="N206" s="6"/>
      <c r="O206" s="6"/>
      <c r="P206" s="6"/>
      <c r="Q206" s="6"/>
      <c r="R206" s="6"/>
      <c r="S206" s="6"/>
      <c r="U206" s="6">
        <f>$D206</f>
        <v>80</v>
      </c>
      <c r="V206" s="6"/>
      <c r="W206" s="6"/>
      <c r="X206" s="6"/>
      <c r="Y206" s="6"/>
      <c r="Z206" s="6"/>
      <c r="AA206" s="6"/>
      <c r="AC206" s="6"/>
      <c r="AD206" s="6"/>
      <c r="AE206" s="6"/>
      <c r="AF206" s="6"/>
      <c r="AG206" s="6"/>
      <c r="AH206" s="6"/>
      <c r="AI206" s="6"/>
      <c r="AJ206" s="6"/>
      <c r="AK206" s="6"/>
      <c r="AM206" s="6"/>
      <c r="AN206" s="6"/>
      <c r="AO206" s="6"/>
      <c r="AP206" s="6"/>
      <c r="AQ206" s="6"/>
      <c r="AR206" s="6"/>
      <c r="AS206" s="6"/>
      <c r="AT206" s="6"/>
      <c r="AU206" s="6"/>
    </row>
    <row r="207" spans="1:47" ht="15" customHeight="1" x14ac:dyDescent="0.3">
      <c r="A207" s="42">
        <v>235</v>
      </c>
      <c r="B207" s="42">
        <v>133</v>
      </c>
      <c r="C207" s="42">
        <v>54</v>
      </c>
      <c r="D207" s="42">
        <v>81</v>
      </c>
      <c r="E207">
        <v>1212</v>
      </c>
      <c r="F207" s="60">
        <v>3.2928240740740737E-2</v>
      </c>
      <c r="G207" s="41" t="s">
        <v>383</v>
      </c>
      <c r="H207" s="41" t="s">
        <v>455</v>
      </c>
      <c r="I207" s="42" t="s">
        <v>379</v>
      </c>
      <c r="J207" s="42" t="s">
        <v>31</v>
      </c>
      <c r="K207" s="42">
        <v>2</v>
      </c>
      <c r="L207" s="42" t="s">
        <v>34</v>
      </c>
      <c r="M207" s="6"/>
      <c r="N207" s="6"/>
      <c r="O207" s="6"/>
      <c r="P207" s="6">
        <f>$B207</f>
        <v>133</v>
      </c>
      <c r="Q207" s="6"/>
      <c r="R207" s="6"/>
      <c r="S207" s="6"/>
      <c r="U207" s="6"/>
      <c r="V207" s="6"/>
      <c r="W207" s="6"/>
      <c r="X207" s="6">
        <f>$D207</f>
        <v>81</v>
      </c>
      <c r="Y207" s="6"/>
      <c r="Z207" s="6"/>
      <c r="AA207" s="6"/>
      <c r="AC207" s="6"/>
      <c r="AD207" s="6"/>
      <c r="AE207" s="6"/>
      <c r="AF207" s="6"/>
      <c r="AG207" s="6"/>
      <c r="AH207" s="6"/>
      <c r="AI207" s="6"/>
      <c r="AJ207" s="6"/>
      <c r="AK207" s="6"/>
      <c r="AM207" s="6"/>
      <c r="AN207" s="6"/>
      <c r="AO207" s="6"/>
      <c r="AP207" s="6"/>
      <c r="AQ207" s="6"/>
      <c r="AR207" s="6"/>
      <c r="AS207" s="6"/>
      <c r="AT207" s="6"/>
      <c r="AU207" s="6"/>
    </row>
    <row r="208" spans="1:47" ht="15" customHeight="1" x14ac:dyDescent="0.3">
      <c r="A208" s="42">
        <v>237</v>
      </c>
      <c r="B208" s="42">
        <v>134</v>
      </c>
      <c r="C208" s="42">
        <v>7</v>
      </c>
      <c r="D208" s="42">
        <v>82</v>
      </c>
      <c r="E208">
        <v>911</v>
      </c>
      <c r="F208" s="60">
        <v>3.3009259259259259E-2</v>
      </c>
      <c r="G208" s="41" t="s">
        <v>297</v>
      </c>
      <c r="H208" s="41" t="s">
        <v>185</v>
      </c>
      <c r="I208" s="42" t="s">
        <v>401</v>
      </c>
      <c r="J208" s="42" t="s">
        <v>35</v>
      </c>
      <c r="K208" s="42">
        <v>2</v>
      </c>
      <c r="L208" s="42" t="s">
        <v>34</v>
      </c>
      <c r="M208" s="6"/>
      <c r="N208" s="6"/>
      <c r="O208" s="6"/>
      <c r="P208" s="6"/>
      <c r="Q208" s="6"/>
      <c r="R208" s="6"/>
      <c r="S208" s="6">
        <f>$B208</f>
        <v>134</v>
      </c>
      <c r="U208" s="6"/>
      <c r="V208" s="6"/>
      <c r="W208" s="6"/>
      <c r="X208" s="6"/>
      <c r="Y208" s="6"/>
      <c r="Z208" s="6"/>
      <c r="AA208" s="6">
        <f>$D208</f>
        <v>82</v>
      </c>
      <c r="AC208" s="6"/>
      <c r="AD208" s="6"/>
      <c r="AE208" s="6"/>
      <c r="AF208" s="6"/>
      <c r="AG208" s="6"/>
      <c r="AH208" s="6"/>
      <c r="AI208" s="6"/>
      <c r="AJ208" s="6"/>
      <c r="AK208" s="6"/>
      <c r="AM208" s="6"/>
      <c r="AN208" s="6"/>
      <c r="AO208" s="6"/>
      <c r="AP208" s="6"/>
      <c r="AQ208" s="6"/>
      <c r="AR208" s="6"/>
      <c r="AS208" s="6"/>
      <c r="AT208" s="6"/>
      <c r="AU208" s="6"/>
    </row>
    <row r="209" spans="1:47" ht="15" customHeight="1" x14ac:dyDescent="0.3">
      <c r="A209" s="42">
        <v>239</v>
      </c>
      <c r="B209" s="42">
        <v>135</v>
      </c>
      <c r="C209" s="42">
        <v>55</v>
      </c>
      <c r="D209" s="42">
        <v>83</v>
      </c>
      <c r="E209" s="69">
        <v>1185</v>
      </c>
      <c r="F209" s="60">
        <v>3.3020833333333333E-2</v>
      </c>
      <c r="G209" s="67" t="s">
        <v>536</v>
      </c>
      <c r="H209" s="67" t="s">
        <v>826</v>
      </c>
      <c r="I209" s="68" t="s">
        <v>379</v>
      </c>
      <c r="J209" s="68" t="s">
        <v>31</v>
      </c>
      <c r="K209" s="42">
        <v>2</v>
      </c>
      <c r="L209" s="42" t="s">
        <v>34</v>
      </c>
      <c r="M209" s="6"/>
      <c r="N209" s="6"/>
      <c r="O209" s="6"/>
      <c r="P209" s="6">
        <f>$B209</f>
        <v>135</v>
      </c>
      <c r="Q209" s="6"/>
      <c r="R209" s="6"/>
      <c r="S209" s="6"/>
      <c r="U209" s="6"/>
      <c r="V209" s="6"/>
      <c r="W209" s="6"/>
      <c r="X209" s="6">
        <f>$D209</f>
        <v>83</v>
      </c>
      <c r="Y209" s="6"/>
      <c r="Z209" s="6"/>
      <c r="AA209" s="6"/>
      <c r="AC209" s="6"/>
      <c r="AD209" s="6"/>
      <c r="AE209" s="6"/>
      <c r="AF209" s="6"/>
      <c r="AG209" s="6"/>
      <c r="AH209" s="6"/>
      <c r="AI209" s="6"/>
      <c r="AJ209" s="6"/>
      <c r="AK209" s="6"/>
      <c r="AM209" s="6"/>
      <c r="AN209" s="6"/>
      <c r="AO209" s="6"/>
      <c r="AP209" s="6"/>
      <c r="AQ209" s="6"/>
      <c r="AR209" s="6"/>
      <c r="AS209" s="6"/>
      <c r="AT209" s="6"/>
      <c r="AU209" s="6"/>
    </row>
    <row r="210" spans="1:47" ht="15" customHeight="1" x14ac:dyDescent="0.3">
      <c r="A210" s="42">
        <v>241</v>
      </c>
      <c r="B210" s="42">
        <v>136</v>
      </c>
      <c r="C210" s="42"/>
      <c r="D210" s="42"/>
      <c r="E210">
        <v>1077</v>
      </c>
      <c r="F210" s="60">
        <v>3.3055555555555553E-2</v>
      </c>
      <c r="G210" s="41" t="s">
        <v>326</v>
      </c>
      <c r="H210" s="41" t="s">
        <v>363</v>
      </c>
      <c r="I210" s="42" t="s">
        <v>82</v>
      </c>
      <c r="J210" s="42" t="s">
        <v>71</v>
      </c>
      <c r="K210" s="42">
        <v>2</v>
      </c>
      <c r="L210" s="42" t="s">
        <v>34</v>
      </c>
      <c r="M210" s="6"/>
      <c r="N210" s="6">
        <f>$B210</f>
        <v>136</v>
      </c>
      <c r="O210" s="6"/>
      <c r="P210" s="6"/>
      <c r="Q210" s="6"/>
      <c r="R210" s="6"/>
      <c r="S210" s="6"/>
      <c r="U210" s="6"/>
      <c r="V210" s="6"/>
      <c r="W210" s="6"/>
      <c r="X210" s="6"/>
      <c r="Y210" s="6"/>
      <c r="Z210" s="6"/>
      <c r="AA210" s="6"/>
      <c r="AC210" s="6"/>
      <c r="AD210" s="6"/>
      <c r="AE210" s="6"/>
      <c r="AF210" s="6"/>
      <c r="AG210" s="6"/>
      <c r="AH210" s="6"/>
      <c r="AI210" s="6"/>
      <c r="AJ210" s="6"/>
      <c r="AK210" s="6"/>
      <c r="AM210" s="6"/>
      <c r="AN210" s="6"/>
      <c r="AO210" s="6"/>
      <c r="AP210" s="6"/>
      <c r="AQ210" s="6"/>
      <c r="AR210" s="6"/>
      <c r="AS210" s="6"/>
      <c r="AT210" s="6"/>
      <c r="AU210" s="6"/>
    </row>
    <row r="211" spans="1:47" ht="15" customHeight="1" x14ac:dyDescent="0.3">
      <c r="A211" s="42">
        <v>242</v>
      </c>
      <c r="B211" s="42">
        <v>137</v>
      </c>
      <c r="C211" s="42">
        <v>56</v>
      </c>
      <c r="D211" s="42">
        <v>84</v>
      </c>
      <c r="E211">
        <v>1116</v>
      </c>
      <c r="F211" s="60">
        <v>3.3067129629629627E-2</v>
      </c>
      <c r="G211" s="41" t="s">
        <v>253</v>
      </c>
      <c r="H211" s="41" t="s">
        <v>470</v>
      </c>
      <c r="I211" s="42" t="s">
        <v>379</v>
      </c>
      <c r="J211" s="42" t="s">
        <v>71</v>
      </c>
      <c r="K211" s="42">
        <v>2</v>
      </c>
      <c r="L211" s="42" t="s">
        <v>34</v>
      </c>
      <c r="M211" s="6"/>
      <c r="N211" s="6">
        <f>$B211</f>
        <v>137</v>
      </c>
      <c r="O211" s="6"/>
      <c r="P211" s="6"/>
      <c r="Q211" s="6"/>
      <c r="R211" s="6"/>
      <c r="S211" s="6"/>
      <c r="U211" s="6"/>
      <c r="V211" s="6">
        <f>$D211</f>
        <v>84</v>
      </c>
      <c r="W211" s="6"/>
      <c r="X211" s="6"/>
      <c r="Y211" s="6"/>
      <c r="Z211" s="6"/>
      <c r="AA211" s="6"/>
      <c r="AC211" s="6"/>
      <c r="AD211" s="6"/>
      <c r="AE211" s="6"/>
      <c r="AF211" s="6"/>
      <c r="AG211" s="6"/>
      <c r="AH211" s="6"/>
      <c r="AI211" s="6"/>
      <c r="AJ211" s="6"/>
      <c r="AK211" s="6"/>
      <c r="AM211" s="6"/>
      <c r="AN211" s="6"/>
      <c r="AO211" s="6"/>
      <c r="AP211" s="6"/>
      <c r="AQ211" s="6"/>
      <c r="AR211" s="6"/>
      <c r="AS211" s="6"/>
      <c r="AT211" s="6"/>
      <c r="AU211" s="6"/>
    </row>
    <row r="212" spans="1:47" ht="15" customHeight="1" x14ac:dyDescent="0.3">
      <c r="A212" s="42">
        <v>243</v>
      </c>
      <c r="B212" s="42">
        <v>138</v>
      </c>
      <c r="C212" s="42"/>
      <c r="D212" s="42"/>
      <c r="E212">
        <v>1387</v>
      </c>
      <c r="F212" s="60">
        <v>3.3078703703703707E-2</v>
      </c>
      <c r="G212" s="41" t="s">
        <v>358</v>
      </c>
      <c r="H212" s="41" t="s">
        <v>368</v>
      </c>
      <c r="I212" s="42" t="s">
        <v>82</v>
      </c>
      <c r="J212" s="42" t="s">
        <v>32</v>
      </c>
      <c r="K212" s="42">
        <v>2</v>
      </c>
      <c r="L212" s="42" t="s">
        <v>34</v>
      </c>
      <c r="M212" s="6"/>
      <c r="N212" s="6"/>
      <c r="O212" s="6">
        <f>$B212</f>
        <v>138</v>
      </c>
      <c r="P212" s="6"/>
      <c r="Q212" s="6"/>
      <c r="R212" s="6"/>
      <c r="S212" s="6"/>
      <c r="U212" s="6"/>
      <c r="V212" s="6"/>
      <c r="W212" s="6"/>
      <c r="X212" s="6"/>
      <c r="Y212" s="6"/>
      <c r="Z212" s="6"/>
      <c r="AA212" s="6"/>
      <c r="AC212" s="6"/>
      <c r="AD212" s="6"/>
      <c r="AE212" s="6"/>
      <c r="AF212" s="6"/>
      <c r="AG212" s="6"/>
      <c r="AH212" s="6"/>
      <c r="AI212" s="6"/>
      <c r="AJ212" s="6"/>
      <c r="AK212" s="6"/>
      <c r="AM212" s="6"/>
      <c r="AN212" s="6"/>
      <c r="AO212" s="6"/>
      <c r="AP212" s="6"/>
      <c r="AQ212" s="6"/>
      <c r="AR212" s="6"/>
      <c r="AS212" s="6"/>
      <c r="AT212" s="6"/>
      <c r="AU212" s="6"/>
    </row>
    <row r="213" spans="1:47" ht="15" customHeight="1" x14ac:dyDescent="0.3">
      <c r="A213" s="42">
        <v>244</v>
      </c>
      <c r="B213" s="42">
        <v>139</v>
      </c>
      <c r="C213" s="42">
        <v>8</v>
      </c>
      <c r="D213" s="42">
        <v>85</v>
      </c>
      <c r="E213">
        <v>1061</v>
      </c>
      <c r="F213" s="60">
        <v>3.3125000000000002E-2</v>
      </c>
      <c r="G213" s="41" t="s">
        <v>453</v>
      </c>
      <c r="H213" s="41" t="s">
        <v>454</v>
      </c>
      <c r="I213" s="42" t="s">
        <v>401</v>
      </c>
      <c r="J213" s="42" t="s">
        <v>71</v>
      </c>
      <c r="K213" s="42">
        <v>2</v>
      </c>
      <c r="L213" s="42" t="s">
        <v>34</v>
      </c>
      <c r="M213" s="6"/>
      <c r="N213" s="6">
        <f>$B213</f>
        <v>139</v>
      </c>
      <c r="O213" s="6"/>
      <c r="P213" s="6"/>
      <c r="Q213" s="6"/>
      <c r="R213" s="6"/>
      <c r="S213" s="6"/>
      <c r="U213" s="6"/>
      <c r="V213" s="6">
        <f>$D213</f>
        <v>85</v>
      </c>
      <c r="W213" s="6"/>
      <c r="X213" s="6"/>
      <c r="Y213" s="6"/>
      <c r="Z213" s="6"/>
      <c r="AA213" s="6"/>
      <c r="AC213" s="6"/>
      <c r="AD213" s="6"/>
      <c r="AE213" s="6"/>
      <c r="AF213" s="6"/>
      <c r="AG213" s="6"/>
      <c r="AH213" s="6"/>
      <c r="AI213" s="6"/>
      <c r="AJ213" s="6"/>
      <c r="AK213" s="6"/>
      <c r="AM213" s="6"/>
      <c r="AN213" s="6"/>
      <c r="AO213" s="6"/>
      <c r="AP213" s="6"/>
      <c r="AQ213" s="6"/>
      <c r="AR213" s="6"/>
      <c r="AS213" s="6"/>
      <c r="AT213" s="6"/>
      <c r="AU213" s="6"/>
    </row>
    <row r="214" spans="1:47" ht="15" customHeight="1" x14ac:dyDescent="0.3">
      <c r="A214" s="42">
        <v>246</v>
      </c>
      <c r="B214" s="42">
        <v>140</v>
      </c>
      <c r="C214" s="42">
        <v>57</v>
      </c>
      <c r="D214" s="42">
        <v>86</v>
      </c>
      <c r="E214">
        <v>1513</v>
      </c>
      <c r="F214" s="60">
        <v>3.3159722222222222E-2</v>
      </c>
      <c r="G214" s="41" t="s">
        <v>471</v>
      </c>
      <c r="H214" s="41" t="s">
        <v>461</v>
      </c>
      <c r="I214" s="42" t="s">
        <v>379</v>
      </c>
      <c r="J214" s="42" t="s">
        <v>27</v>
      </c>
      <c r="K214" s="42">
        <v>2</v>
      </c>
      <c r="L214" s="42" t="s">
        <v>34</v>
      </c>
      <c r="M214" s="6"/>
      <c r="N214" s="6"/>
      <c r="O214" s="6"/>
      <c r="P214" s="6"/>
      <c r="Q214" s="6">
        <f>$B214</f>
        <v>140</v>
      </c>
      <c r="R214" s="6"/>
      <c r="S214" s="6"/>
      <c r="U214" s="6"/>
      <c r="V214" s="6"/>
      <c r="W214" s="6"/>
      <c r="X214" s="6"/>
      <c r="Y214" s="6">
        <f>$D214</f>
        <v>86</v>
      </c>
      <c r="Z214" s="6"/>
      <c r="AA214" s="6"/>
      <c r="AC214" s="6"/>
      <c r="AD214" s="6"/>
      <c r="AE214" s="6"/>
      <c r="AF214" s="6"/>
      <c r="AG214" s="6"/>
      <c r="AH214" s="6"/>
      <c r="AI214" s="6"/>
      <c r="AJ214" s="6"/>
      <c r="AK214" s="6"/>
      <c r="AM214" s="6"/>
      <c r="AN214" s="6"/>
      <c r="AO214" s="6"/>
      <c r="AP214" s="6"/>
      <c r="AQ214" s="6"/>
      <c r="AR214" s="6"/>
      <c r="AS214" s="6"/>
      <c r="AT214" s="6"/>
      <c r="AU214" s="6"/>
    </row>
    <row r="215" spans="1:47" ht="15" customHeight="1" x14ac:dyDescent="0.3">
      <c r="A215" s="42">
        <v>247</v>
      </c>
      <c r="B215" s="42">
        <v>71</v>
      </c>
      <c r="C215" s="42">
        <v>15</v>
      </c>
      <c r="D215">
        <v>36</v>
      </c>
      <c r="E215">
        <v>1713</v>
      </c>
      <c r="F215" s="60">
        <v>3.3171296296296296E-2</v>
      </c>
      <c r="G215" s="41" t="s">
        <v>419</v>
      </c>
      <c r="H215" s="41" t="s">
        <v>278</v>
      </c>
      <c r="I215" s="42" t="s">
        <v>382</v>
      </c>
      <c r="J215" s="42" t="s">
        <v>25</v>
      </c>
      <c r="K215" s="42">
        <v>3</v>
      </c>
      <c r="L215" s="42" t="s">
        <v>34</v>
      </c>
      <c r="M215" s="6"/>
      <c r="N215" s="6"/>
      <c r="O215" s="6"/>
      <c r="P215" s="6"/>
      <c r="Q215" s="6"/>
      <c r="R215" s="6"/>
      <c r="S215" s="6"/>
      <c r="U215" s="6"/>
      <c r="V215" s="6"/>
      <c r="W215" s="6"/>
      <c r="X215" s="6"/>
      <c r="Y215" s="6"/>
      <c r="Z215" s="6"/>
      <c r="AA215" s="6"/>
      <c r="AC215" s="6"/>
      <c r="AD215" s="6"/>
      <c r="AE215" s="6"/>
      <c r="AF215" s="6"/>
      <c r="AG215" s="6"/>
      <c r="AH215" s="6"/>
      <c r="AI215" s="6"/>
      <c r="AJ215" s="6">
        <f>$B215</f>
        <v>71</v>
      </c>
      <c r="AK215" s="6"/>
      <c r="AM215" s="6"/>
      <c r="AN215" s="6"/>
      <c r="AO215" s="6"/>
      <c r="AP215" s="6"/>
      <c r="AQ215" s="6"/>
      <c r="AR215" s="6"/>
      <c r="AS215" s="6"/>
      <c r="AT215" s="6">
        <f>$D215</f>
        <v>36</v>
      </c>
      <c r="AU215" s="6"/>
    </row>
    <row r="216" spans="1:47" ht="15" customHeight="1" x14ac:dyDescent="0.3">
      <c r="A216" s="42">
        <v>249</v>
      </c>
      <c r="B216" s="42">
        <v>72</v>
      </c>
      <c r="C216" s="42">
        <v>7</v>
      </c>
      <c r="D216" s="42">
        <v>37</v>
      </c>
      <c r="E216">
        <v>1635</v>
      </c>
      <c r="F216" s="60">
        <v>3.321759259259259E-2</v>
      </c>
      <c r="G216" s="67" t="s">
        <v>338</v>
      </c>
      <c r="H216" s="67" t="s">
        <v>827</v>
      </c>
      <c r="I216" s="68" t="s">
        <v>401</v>
      </c>
      <c r="J216" s="42" t="s">
        <v>30</v>
      </c>
      <c r="K216" s="42">
        <v>3</v>
      </c>
      <c r="L216" s="42" t="s">
        <v>34</v>
      </c>
      <c r="M216" s="6"/>
      <c r="N216" s="6"/>
      <c r="O216" s="6"/>
      <c r="P216" s="6"/>
      <c r="Q216" s="6"/>
      <c r="R216" s="6"/>
      <c r="S216" s="6"/>
      <c r="U216" s="6"/>
      <c r="V216" s="6"/>
      <c r="W216" s="6"/>
      <c r="X216" s="6"/>
      <c r="Y216" s="6"/>
      <c r="Z216" s="6"/>
      <c r="AA216" s="6"/>
      <c r="AC216" s="6">
        <f>$B216</f>
        <v>72</v>
      </c>
      <c r="AD216" s="6"/>
      <c r="AE216" s="6"/>
      <c r="AF216" s="6"/>
      <c r="AG216" s="6"/>
      <c r="AH216" s="6"/>
      <c r="AI216" s="6"/>
      <c r="AJ216" s="6"/>
      <c r="AK216" s="6"/>
      <c r="AM216" s="6">
        <f>$D216</f>
        <v>37</v>
      </c>
      <c r="AN216" s="6"/>
      <c r="AO216" s="6"/>
      <c r="AP216" s="6"/>
      <c r="AQ216" s="6"/>
      <c r="AR216" s="6"/>
      <c r="AS216" s="6"/>
      <c r="AT216" s="6"/>
      <c r="AU216" s="6"/>
    </row>
    <row r="217" spans="1:47" ht="15" customHeight="1" x14ac:dyDescent="0.3">
      <c r="A217" s="42">
        <v>252</v>
      </c>
      <c r="B217" s="42">
        <v>141</v>
      </c>
      <c r="C217">
        <v>9</v>
      </c>
      <c r="D217">
        <v>87</v>
      </c>
      <c r="E217">
        <v>1522</v>
      </c>
      <c r="F217" s="60">
        <v>3.3321759259259259E-2</v>
      </c>
      <c r="G217" s="61" t="s">
        <v>466</v>
      </c>
      <c r="H217" s="61" t="s">
        <v>467</v>
      </c>
      <c r="I217" s="59" t="s">
        <v>401</v>
      </c>
      <c r="J217" s="59" t="s">
        <v>27</v>
      </c>
      <c r="K217" s="59">
        <v>2</v>
      </c>
      <c r="L217" s="59" t="s">
        <v>34</v>
      </c>
      <c r="M217" s="6"/>
      <c r="N217" s="6"/>
      <c r="O217" s="6"/>
      <c r="P217" s="6"/>
      <c r="Q217" s="6">
        <f>$B217</f>
        <v>141</v>
      </c>
      <c r="R217" s="6"/>
      <c r="S217" s="6"/>
      <c r="U217" s="6"/>
      <c r="V217" s="6"/>
      <c r="W217" s="6"/>
      <c r="X217" s="6"/>
      <c r="Y217" s="6">
        <f>$D217</f>
        <v>87</v>
      </c>
      <c r="Z217" s="6"/>
      <c r="AA217" s="6"/>
      <c r="AC217" s="6"/>
      <c r="AD217" s="6"/>
      <c r="AE217" s="6"/>
      <c r="AF217" s="6"/>
      <c r="AG217" s="6"/>
      <c r="AH217" s="6"/>
      <c r="AI217" s="6"/>
      <c r="AJ217" s="6"/>
      <c r="AK217" s="6"/>
      <c r="AM217" s="6"/>
      <c r="AN217" s="6"/>
      <c r="AO217" s="6"/>
      <c r="AP217" s="6"/>
      <c r="AQ217" s="6"/>
      <c r="AR217" s="6"/>
      <c r="AS217" s="6"/>
      <c r="AT217" s="6"/>
      <c r="AU217" s="6"/>
    </row>
    <row r="218" spans="1:47" ht="15" customHeight="1" x14ac:dyDescent="0.3">
      <c r="A218" s="42">
        <v>254</v>
      </c>
      <c r="B218" s="42">
        <v>142</v>
      </c>
      <c r="C218" s="42"/>
      <c r="D218" s="42"/>
      <c r="E218">
        <v>1249</v>
      </c>
      <c r="F218" s="60">
        <v>3.3333333333333333E-2</v>
      </c>
      <c r="G218" s="41" t="s">
        <v>321</v>
      </c>
      <c r="H218" s="41" t="s">
        <v>652</v>
      </c>
      <c r="I218" s="42" t="s">
        <v>82</v>
      </c>
      <c r="J218" s="42" t="s">
        <v>31</v>
      </c>
      <c r="K218" s="42">
        <v>2</v>
      </c>
      <c r="L218" s="42" t="s">
        <v>34</v>
      </c>
      <c r="M218" s="6"/>
      <c r="N218" s="6"/>
      <c r="O218" s="6"/>
      <c r="P218" s="6">
        <f>$B218</f>
        <v>142</v>
      </c>
      <c r="Q218" s="6"/>
      <c r="R218" s="6"/>
      <c r="S218" s="6"/>
      <c r="U218" s="6"/>
      <c r="V218" s="6"/>
      <c r="W218" s="6"/>
      <c r="X218" s="6"/>
      <c r="Y218" s="6"/>
      <c r="Z218" s="6"/>
      <c r="AA218" s="6"/>
      <c r="AC218" s="6"/>
      <c r="AD218" s="6"/>
      <c r="AE218" s="6"/>
      <c r="AF218" s="6"/>
      <c r="AG218" s="6"/>
      <c r="AH218" s="6"/>
      <c r="AI218" s="6"/>
      <c r="AJ218" s="6"/>
      <c r="AK218" s="6"/>
      <c r="AM218" s="6"/>
      <c r="AN218" s="6"/>
      <c r="AO218" s="6"/>
      <c r="AP218" s="6"/>
      <c r="AQ218" s="6"/>
      <c r="AR218" s="6"/>
      <c r="AS218" s="6"/>
      <c r="AT218" s="6"/>
      <c r="AU218" s="6"/>
    </row>
    <row r="219" spans="1:47" ht="15" customHeight="1" x14ac:dyDescent="0.3">
      <c r="A219" s="42">
        <v>258</v>
      </c>
      <c r="B219" s="42">
        <v>143</v>
      </c>
      <c r="C219" s="42">
        <v>58</v>
      </c>
      <c r="D219" s="42">
        <v>88</v>
      </c>
      <c r="E219">
        <v>1490</v>
      </c>
      <c r="F219" s="60">
        <v>3.3472222222222223E-2</v>
      </c>
      <c r="G219" s="41" t="s">
        <v>380</v>
      </c>
      <c r="H219" s="41" t="s">
        <v>337</v>
      </c>
      <c r="I219" s="42" t="s">
        <v>379</v>
      </c>
      <c r="J219" s="42" t="s">
        <v>27</v>
      </c>
      <c r="K219" s="42">
        <v>2</v>
      </c>
      <c r="L219" s="42" t="s">
        <v>34</v>
      </c>
      <c r="M219" s="6"/>
      <c r="N219" s="6"/>
      <c r="O219" s="6"/>
      <c r="P219" s="6"/>
      <c r="Q219" s="6">
        <f>$B219</f>
        <v>143</v>
      </c>
      <c r="R219" s="6"/>
      <c r="S219" s="6"/>
      <c r="U219" s="6"/>
      <c r="V219" s="6"/>
      <c r="W219" s="6"/>
      <c r="X219" s="6"/>
      <c r="Y219" s="6">
        <f>$D219</f>
        <v>88</v>
      </c>
      <c r="Z219" s="6"/>
      <c r="AA219" s="6"/>
      <c r="AC219" s="6"/>
      <c r="AD219" s="6"/>
      <c r="AE219" s="6"/>
      <c r="AF219" s="6"/>
      <c r="AG219" s="6"/>
      <c r="AH219" s="6"/>
      <c r="AI219" s="6"/>
      <c r="AJ219" s="6"/>
      <c r="AK219" s="6"/>
      <c r="AM219" s="6"/>
      <c r="AN219" s="6"/>
      <c r="AO219" s="6"/>
      <c r="AP219" s="6"/>
      <c r="AQ219" s="6"/>
      <c r="AR219" s="6"/>
      <c r="AS219" s="6"/>
      <c r="AT219" s="6"/>
      <c r="AU219" s="6"/>
    </row>
    <row r="220" spans="1:47" ht="15" customHeight="1" x14ac:dyDescent="0.3">
      <c r="A220" s="42">
        <v>259</v>
      </c>
      <c r="B220" s="42">
        <v>73</v>
      </c>
      <c r="C220" s="42">
        <v>4</v>
      </c>
      <c r="D220" s="42"/>
      <c r="E220">
        <v>1884</v>
      </c>
      <c r="F220" s="60">
        <v>3.3530092592592591E-2</v>
      </c>
      <c r="G220" s="41" t="s">
        <v>326</v>
      </c>
      <c r="H220" s="41" t="s">
        <v>828</v>
      </c>
      <c r="I220" s="42" t="s">
        <v>248</v>
      </c>
      <c r="J220" s="42" t="s">
        <v>22</v>
      </c>
      <c r="K220" s="42">
        <v>3</v>
      </c>
      <c r="L220" s="42" t="s">
        <v>34</v>
      </c>
      <c r="M220" s="6"/>
      <c r="N220" s="6"/>
      <c r="O220" s="6"/>
      <c r="P220" s="6"/>
      <c r="Q220" s="6"/>
      <c r="R220" s="6"/>
      <c r="S220" s="6"/>
      <c r="U220" s="6"/>
      <c r="V220" s="6"/>
      <c r="W220" s="6"/>
      <c r="X220" s="6"/>
      <c r="Y220" s="6"/>
      <c r="Z220" s="6"/>
      <c r="AA220" s="6"/>
      <c r="AC220" s="6"/>
      <c r="AD220" s="6"/>
      <c r="AE220" s="6"/>
      <c r="AF220" s="6"/>
      <c r="AG220" s="6"/>
      <c r="AH220" s="6"/>
      <c r="AI220" s="6"/>
      <c r="AJ220" s="6"/>
      <c r="AK220" s="6">
        <f>$B220</f>
        <v>73</v>
      </c>
      <c r="AM220" s="6"/>
      <c r="AN220" s="6"/>
      <c r="AO220" s="6"/>
      <c r="AP220" s="6"/>
      <c r="AQ220" s="6"/>
      <c r="AR220" s="6"/>
      <c r="AS220" s="6"/>
      <c r="AT220" s="6"/>
      <c r="AU220" s="6"/>
    </row>
    <row r="221" spans="1:47" ht="15" customHeight="1" x14ac:dyDescent="0.3">
      <c r="A221" s="42">
        <v>261</v>
      </c>
      <c r="B221" s="42">
        <v>144</v>
      </c>
      <c r="C221" s="42"/>
      <c r="D221" s="42"/>
      <c r="E221">
        <v>1492</v>
      </c>
      <c r="F221" s="60">
        <v>3.3657407407407407E-2</v>
      </c>
      <c r="G221" s="41" t="s">
        <v>366</v>
      </c>
      <c r="H221" s="41" t="s">
        <v>269</v>
      </c>
      <c r="I221" s="42" t="s">
        <v>82</v>
      </c>
      <c r="J221" s="42" t="s">
        <v>27</v>
      </c>
      <c r="K221" s="42">
        <v>2</v>
      </c>
      <c r="L221" s="42" t="s">
        <v>34</v>
      </c>
      <c r="M221" s="6"/>
      <c r="N221" s="6"/>
      <c r="O221" s="6"/>
      <c r="P221" s="6"/>
      <c r="Q221" s="6">
        <f>$B221</f>
        <v>144</v>
      </c>
      <c r="R221" s="6"/>
      <c r="S221" s="6"/>
      <c r="U221" s="6"/>
      <c r="V221" s="6"/>
      <c r="W221" s="6"/>
      <c r="X221" s="6"/>
      <c r="Y221" s="6"/>
      <c r="Z221" s="6"/>
      <c r="AA221" s="6"/>
      <c r="AC221" s="6"/>
      <c r="AD221" s="6"/>
      <c r="AE221" s="6"/>
      <c r="AF221" s="6"/>
      <c r="AG221" s="6"/>
      <c r="AH221" s="6"/>
      <c r="AI221" s="6"/>
      <c r="AJ221" s="6"/>
      <c r="AK221" s="6"/>
      <c r="AM221" s="6"/>
      <c r="AN221" s="6"/>
      <c r="AO221" s="6"/>
      <c r="AP221" s="6"/>
      <c r="AQ221" s="6"/>
      <c r="AR221" s="6"/>
      <c r="AS221" s="6"/>
      <c r="AT221" s="6"/>
      <c r="AU221" s="6"/>
    </row>
    <row r="222" spans="1:47" ht="15" customHeight="1" x14ac:dyDescent="0.3">
      <c r="A222" s="42">
        <v>264</v>
      </c>
      <c r="B222" s="42">
        <v>146</v>
      </c>
      <c r="C222" s="42">
        <v>59</v>
      </c>
      <c r="D222" s="42">
        <v>89</v>
      </c>
      <c r="E222">
        <v>1153</v>
      </c>
      <c r="F222" s="60">
        <v>3.3692129629629627E-2</v>
      </c>
      <c r="G222" s="41" t="s">
        <v>499</v>
      </c>
      <c r="H222" s="41" t="s">
        <v>829</v>
      </c>
      <c r="I222" s="42" t="s">
        <v>379</v>
      </c>
      <c r="J222" s="42" t="s">
        <v>31</v>
      </c>
      <c r="K222" s="42">
        <v>2</v>
      </c>
      <c r="L222" s="42" t="s">
        <v>34</v>
      </c>
      <c r="M222" s="6"/>
      <c r="N222" s="6"/>
      <c r="O222" s="6"/>
      <c r="P222" s="6">
        <f>$B222</f>
        <v>146</v>
      </c>
      <c r="Q222" s="6"/>
      <c r="R222" s="6"/>
      <c r="S222" s="6"/>
      <c r="U222" s="6"/>
      <c r="V222" s="6"/>
      <c r="W222" s="6"/>
      <c r="X222" s="6">
        <f>$D222</f>
        <v>89</v>
      </c>
      <c r="Y222" s="6"/>
      <c r="Z222" s="6"/>
      <c r="AA222" s="6"/>
      <c r="AC222" s="6"/>
      <c r="AD222" s="6"/>
      <c r="AE222" s="6"/>
      <c r="AF222" s="6"/>
      <c r="AG222" s="6"/>
      <c r="AH222" s="6"/>
      <c r="AI222" s="6"/>
      <c r="AJ222" s="6"/>
      <c r="AK222" s="6"/>
      <c r="AM222" s="6"/>
      <c r="AN222" s="6"/>
      <c r="AO222" s="6"/>
      <c r="AP222" s="6"/>
      <c r="AQ222" s="6"/>
      <c r="AR222" s="6"/>
      <c r="AS222" s="6"/>
      <c r="AT222" s="6"/>
      <c r="AU222" s="6"/>
    </row>
    <row r="223" spans="1:47" ht="15" customHeight="1" x14ac:dyDescent="0.3">
      <c r="A223" s="42">
        <v>265</v>
      </c>
      <c r="B223" s="42">
        <v>74</v>
      </c>
      <c r="C223" s="42">
        <v>16</v>
      </c>
      <c r="D223" s="42">
        <v>38</v>
      </c>
      <c r="E223" s="69">
        <v>1829</v>
      </c>
      <c r="F223" s="60">
        <v>3.3726851851851855E-2</v>
      </c>
      <c r="G223" s="67" t="s">
        <v>499</v>
      </c>
      <c r="H223" s="67" t="s">
        <v>569</v>
      </c>
      <c r="I223" s="68" t="s">
        <v>379</v>
      </c>
      <c r="J223" s="68" t="s">
        <v>18</v>
      </c>
      <c r="K223" s="68">
        <v>3</v>
      </c>
      <c r="L223" s="68" t="s">
        <v>34</v>
      </c>
      <c r="M223" s="6"/>
      <c r="N223" s="6"/>
      <c r="O223" s="6"/>
      <c r="P223" s="6"/>
      <c r="Q223" s="6"/>
      <c r="R223" s="6"/>
      <c r="S223" s="6"/>
      <c r="U223" s="6"/>
      <c r="V223" s="6"/>
      <c r="W223" s="6"/>
      <c r="X223" s="6"/>
      <c r="Y223" s="6"/>
      <c r="Z223" s="6"/>
      <c r="AA223" s="6"/>
      <c r="AC223" s="6"/>
      <c r="AD223" s="6">
        <f>$B223</f>
        <v>74</v>
      </c>
      <c r="AE223" s="6"/>
      <c r="AF223" s="6"/>
      <c r="AG223" s="6"/>
      <c r="AH223" s="6"/>
      <c r="AI223" s="6"/>
      <c r="AJ223" s="6"/>
      <c r="AK223" s="6"/>
      <c r="AM223" s="6"/>
      <c r="AN223" s="6">
        <f>$D223</f>
        <v>38</v>
      </c>
      <c r="AO223" s="6"/>
      <c r="AP223" s="6"/>
      <c r="AQ223" s="6"/>
      <c r="AR223" s="6"/>
      <c r="AS223" s="6"/>
      <c r="AT223" s="6"/>
      <c r="AU223" s="6"/>
    </row>
    <row r="224" spans="1:47" ht="15" customHeight="1" x14ac:dyDescent="0.3">
      <c r="A224" s="42">
        <v>267</v>
      </c>
      <c r="B224" s="42">
        <v>75</v>
      </c>
      <c r="C224" s="42">
        <v>17</v>
      </c>
      <c r="D224" s="42">
        <v>39</v>
      </c>
      <c r="E224">
        <v>2044</v>
      </c>
      <c r="F224" s="60">
        <v>3.3784722222222216E-2</v>
      </c>
      <c r="G224" s="41" t="s">
        <v>576</v>
      </c>
      <c r="H224" s="41" t="s">
        <v>577</v>
      </c>
      <c r="I224" s="42" t="s">
        <v>379</v>
      </c>
      <c r="J224" s="42" t="s">
        <v>23</v>
      </c>
      <c r="K224" s="42">
        <v>3</v>
      </c>
      <c r="L224" s="42" t="s">
        <v>34</v>
      </c>
      <c r="M224" s="6"/>
      <c r="N224" s="6"/>
      <c r="O224" s="6"/>
      <c r="P224" s="6"/>
      <c r="Q224" s="6"/>
      <c r="R224" s="6"/>
      <c r="S224" s="6"/>
      <c r="U224" s="6"/>
      <c r="V224" s="6"/>
      <c r="W224" s="6"/>
      <c r="X224" s="6"/>
      <c r="Y224" s="6"/>
      <c r="Z224" s="6"/>
      <c r="AA224" s="6"/>
      <c r="AC224" s="6"/>
      <c r="AD224" s="6"/>
      <c r="AE224" s="6"/>
      <c r="AF224" s="6"/>
      <c r="AG224" s="6"/>
      <c r="AH224" s="6"/>
      <c r="AI224" s="6">
        <f>$B224</f>
        <v>75</v>
      </c>
      <c r="AJ224" s="6"/>
      <c r="AK224" s="6"/>
      <c r="AM224" s="6"/>
      <c r="AN224" s="6"/>
      <c r="AO224" s="6"/>
      <c r="AP224" s="6"/>
      <c r="AQ224" s="6"/>
      <c r="AR224" s="6"/>
      <c r="AS224" s="6">
        <f>$D224</f>
        <v>39</v>
      </c>
      <c r="AT224" s="6"/>
      <c r="AU224" s="6"/>
    </row>
    <row r="225" spans="1:47" ht="15" customHeight="1" x14ac:dyDescent="0.3">
      <c r="A225" s="42">
        <v>268</v>
      </c>
      <c r="B225" s="42">
        <v>147</v>
      </c>
      <c r="C225" s="42"/>
      <c r="D225" s="42"/>
      <c r="E225">
        <v>1252</v>
      </c>
      <c r="F225" s="60">
        <v>3.3796296296296297E-2</v>
      </c>
      <c r="G225" s="41" t="s">
        <v>351</v>
      </c>
      <c r="H225" s="41" t="s">
        <v>830</v>
      </c>
      <c r="I225" s="42" t="s">
        <v>82</v>
      </c>
      <c r="J225" s="42" t="s">
        <v>31</v>
      </c>
      <c r="K225" s="42">
        <v>2</v>
      </c>
      <c r="L225" s="42" t="s">
        <v>34</v>
      </c>
      <c r="M225" s="6"/>
      <c r="N225" s="6"/>
      <c r="O225" s="6"/>
      <c r="P225" s="6">
        <f>$B225</f>
        <v>147</v>
      </c>
      <c r="Q225" s="6"/>
      <c r="R225" s="6"/>
      <c r="S225" s="6"/>
      <c r="U225" s="6"/>
      <c r="V225" s="6"/>
      <c r="W225" s="6"/>
      <c r="X225" s="6"/>
      <c r="Y225" s="6"/>
      <c r="Z225" s="6"/>
      <c r="AA225" s="6"/>
      <c r="AC225" s="6"/>
      <c r="AD225" s="6"/>
      <c r="AE225" s="6"/>
      <c r="AF225" s="6"/>
      <c r="AG225" s="6"/>
      <c r="AH225" s="6"/>
      <c r="AI225" s="6"/>
      <c r="AJ225" s="6"/>
      <c r="AK225" s="6"/>
      <c r="AM225" s="6"/>
      <c r="AN225" s="6"/>
      <c r="AO225" s="6"/>
      <c r="AP225" s="6"/>
      <c r="AQ225" s="6"/>
      <c r="AR225" s="6"/>
      <c r="AS225" s="6"/>
      <c r="AT225" s="6"/>
      <c r="AU225" s="6"/>
    </row>
    <row r="226" spans="1:47" ht="15" customHeight="1" x14ac:dyDescent="0.3">
      <c r="A226" s="42">
        <v>269</v>
      </c>
      <c r="B226" s="42">
        <v>76</v>
      </c>
      <c r="C226" s="42">
        <v>18</v>
      </c>
      <c r="D226" s="42">
        <v>40</v>
      </c>
      <c r="E226">
        <v>2033</v>
      </c>
      <c r="F226" s="60">
        <v>3.3831018518518517E-2</v>
      </c>
      <c r="G226" s="41" t="s">
        <v>419</v>
      </c>
      <c r="H226" s="41" t="s">
        <v>159</v>
      </c>
      <c r="I226" s="42" t="s">
        <v>379</v>
      </c>
      <c r="J226" s="42" t="s">
        <v>23</v>
      </c>
      <c r="K226" s="42">
        <v>3</v>
      </c>
      <c r="L226" s="42" t="s">
        <v>34</v>
      </c>
      <c r="M226" s="6"/>
      <c r="N226" s="6"/>
      <c r="O226" s="6"/>
      <c r="P226" s="6"/>
      <c r="Q226" s="6"/>
      <c r="R226" s="6"/>
      <c r="S226" s="6"/>
      <c r="U226" s="6"/>
      <c r="V226" s="6"/>
      <c r="W226" s="6"/>
      <c r="X226" s="6"/>
      <c r="Y226" s="6"/>
      <c r="Z226" s="6"/>
      <c r="AA226" s="6"/>
      <c r="AC226" s="6"/>
      <c r="AD226" s="6"/>
      <c r="AE226" s="6"/>
      <c r="AF226" s="6"/>
      <c r="AG226" s="6"/>
      <c r="AH226" s="6"/>
      <c r="AI226" s="6">
        <f>$B226</f>
        <v>76</v>
      </c>
      <c r="AJ226" s="6"/>
      <c r="AK226" s="6"/>
      <c r="AM226" s="6"/>
      <c r="AN226" s="6"/>
      <c r="AO226" s="6"/>
      <c r="AP226" s="6"/>
      <c r="AQ226" s="6"/>
      <c r="AR226" s="6"/>
      <c r="AS226" s="6">
        <f>$D226</f>
        <v>40</v>
      </c>
      <c r="AT226" s="6"/>
      <c r="AU226" s="6"/>
    </row>
    <row r="227" spans="1:47" ht="15" customHeight="1" x14ac:dyDescent="0.3">
      <c r="A227" s="42">
        <v>270</v>
      </c>
      <c r="B227" s="42">
        <v>77</v>
      </c>
      <c r="C227" s="42">
        <v>16</v>
      </c>
      <c r="D227">
        <v>41</v>
      </c>
      <c r="E227">
        <v>1814</v>
      </c>
      <c r="F227" s="60">
        <v>3.3865740740740745E-2</v>
      </c>
      <c r="G227" s="41" t="s">
        <v>340</v>
      </c>
      <c r="H227" s="41" t="s">
        <v>831</v>
      </c>
      <c r="I227" s="42" t="s">
        <v>382</v>
      </c>
      <c r="J227" s="42" t="s">
        <v>18</v>
      </c>
      <c r="K227" s="42">
        <v>3</v>
      </c>
      <c r="L227" s="42" t="s">
        <v>34</v>
      </c>
      <c r="M227" s="6"/>
      <c r="N227" s="6"/>
      <c r="O227" s="6"/>
      <c r="P227" s="6"/>
      <c r="Q227" s="6"/>
      <c r="R227" s="6"/>
      <c r="S227" s="6"/>
      <c r="U227" s="6"/>
      <c r="V227" s="6"/>
      <c r="W227" s="6"/>
      <c r="X227" s="6"/>
      <c r="Y227" s="6"/>
      <c r="Z227" s="6"/>
      <c r="AA227" s="6"/>
      <c r="AC227" s="6"/>
      <c r="AD227" s="6">
        <f>$B227</f>
        <v>77</v>
      </c>
      <c r="AE227" s="6"/>
      <c r="AF227" s="6"/>
      <c r="AG227" s="6"/>
      <c r="AH227" s="6"/>
      <c r="AI227" s="6"/>
      <c r="AJ227" s="6"/>
      <c r="AK227" s="6"/>
      <c r="AM227" s="6"/>
      <c r="AN227" s="6">
        <f>$D227</f>
        <v>41</v>
      </c>
      <c r="AO227" s="6"/>
      <c r="AP227" s="6"/>
      <c r="AQ227" s="6"/>
      <c r="AR227" s="6"/>
      <c r="AS227" s="6"/>
      <c r="AT227" s="6"/>
      <c r="AU227" s="6"/>
    </row>
    <row r="228" spans="1:47" ht="15" customHeight="1" x14ac:dyDescent="0.3">
      <c r="A228" s="42">
        <v>271</v>
      </c>
      <c r="B228" s="42">
        <v>78</v>
      </c>
      <c r="C228" s="42"/>
      <c r="D228" s="42"/>
      <c r="E228">
        <v>1876</v>
      </c>
      <c r="F228" s="60">
        <v>3.3877314814814818E-2</v>
      </c>
      <c r="G228" s="41" t="s">
        <v>338</v>
      </c>
      <c r="H228" s="41" t="s">
        <v>537</v>
      </c>
      <c r="I228" s="42" t="s">
        <v>82</v>
      </c>
      <c r="J228" s="42" t="s">
        <v>22</v>
      </c>
      <c r="K228" s="42">
        <v>3</v>
      </c>
      <c r="L228" s="42" t="s">
        <v>34</v>
      </c>
      <c r="M228" s="6"/>
      <c r="N228" s="6"/>
      <c r="O228" s="6"/>
      <c r="P228" s="6"/>
      <c r="Q228" s="6"/>
      <c r="R228" s="6"/>
      <c r="S228" s="6"/>
      <c r="U228" s="6"/>
      <c r="V228" s="6"/>
      <c r="W228" s="6"/>
      <c r="X228" s="6"/>
      <c r="Y228" s="6"/>
      <c r="Z228" s="6"/>
      <c r="AA228" s="6"/>
      <c r="AC228" s="6"/>
      <c r="AD228" s="6"/>
      <c r="AE228" s="6"/>
      <c r="AF228" s="6"/>
      <c r="AG228" s="6"/>
      <c r="AH228" s="6"/>
      <c r="AI228" s="6"/>
      <c r="AJ228" s="6"/>
      <c r="AK228" s="6">
        <f>$B228</f>
        <v>78</v>
      </c>
      <c r="AM228" s="6"/>
      <c r="AN228" s="6"/>
      <c r="AO228" s="6"/>
      <c r="AP228" s="6"/>
      <c r="AQ228" s="6"/>
      <c r="AR228" s="6"/>
      <c r="AS228" s="6"/>
      <c r="AT228" s="6"/>
      <c r="AU228" s="6"/>
    </row>
    <row r="229" spans="1:47" ht="15" customHeight="1" x14ac:dyDescent="0.3">
      <c r="A229" s="42">
        <v>272</v>
      </c>
      <c r="B229" s="42">
        <v>148</v>
      </c>
      <c r="C229" s="42"/>
      <c r="D229" s="42"/>
      <c r="E229">
        <v>1107</v>
      </c>
      <c r="F229" s="60">
        <v>3.3900462962962966E-2</v>
      </c>
      <c r="G229" s="41" t="s">
        <v>364</v>
      </c>
      <c r="H229" s="41" t="s">
        <v>365</v>
      </c>
      <c r="I229" s="42" t="s">
        <v>82</v>
      </c>
      <c r="J229" s="42" t="s">
        <v>71</v>
      </c>
      <c r="K229" s="42">
        <v>2</v>
      </c>
      <c r="L229" s="42" t="s">
        <v>34</v>
      </c>
      <c r="M229" s="6"/>
      <c r="N229" s="6">
        <f>$B229</f>
        <v>148</v>
      </c>
      <c r="O229" s="6"/>
      <c r="P229" s="6"/>
      <c r="Q229" s="6"/>
      <c r="R229" s="6"/>
      <c r="S229" s="6"/>
      <c r="U229" s="6"/>
      <c r="V229" s="6"/>
      <c r="W229" s="6"/>
      <c r="X229" s="6"/>
      <c r="Y229" s="6"/>
      <c r="Z229" s="6"/>
      <c r="AA229" s="6"/>
      <c r="AC229" s="6"/>
      <c r="AD229" s="6"/>
      <c r="AE229" s="6"/>
      <c r="AF229" s="6"/>
      <c r="AG229" s="6"/>
      <c r="AH229" s="6"/>
      <c r="AI229" s="6"/>
      <c r="AJ229" s="6"/>
      <c r="AK229" s="6"/>
      <c r="AM229" s="6"/>
      <c r="AN229" s="6"/>
      <c r="AO229" s="6"/>
      <c r="AP229" s="6"/>
      <c r="AQ229" s="6"/>
      <c r="AR229" s="6"/>
      <c r="AS229" s="6"/>
      <c r="AT229" s="6"/>
      <c r="AU229" s="6"/>
    </row>
    <row r="230" spans="1:47" ht="15" customHeight="1" x14ac:dyDescent="0.3">
      <c r="A230" s="42">
        <v>275</v>
      </c>
      <c r="B230" s="42">
        <v>79</v>
      </c>
      <c r="C230" s="42">
        <v>17</v>
      </c>
      <c r="D230" s="42">
        <v>42</v>
      </c>
      <c r="E230">
        <v>1562</v>
      </c>
      <c r="F230" s="60">
        <v>3.3935185185185186E-2</v>
      </c>
      <c r="G230" s="41" t="s">
        <v>583</v>
      </c>
      <c r="H230" s="41" t="s">
        <v>584</v>
      </c>
      <c r="I230" s="42" t="s">
        <v>382</v>
      </c>
      <c r="J230" s="42" t="s">
        <v>30</v>
      </c>
      <c r="K230" s="42">
        <v>3</v>
      </c>
      <c r="L230" s="42" t="s">
        <v>34</v>
      </c>
      <c r="M230" s="6"/>
      <c r="N230" s="6"/>
      <c r="O230" s="6"/>
      <c r="P230" s="6"/>
      <c r="Q230" s="6"/>
      <c r="R230" s="6"/>
      <c r="S230" s="6"/>
      <c r="U230" s="6"/>
      <c r="V230" s="6"/>
      <c r="W230" s="6"/>
      <c r="X230" s="6"/>
      <c r="Y230" s="6"/>
      <c r="Z230" s="6"/>
      <c r="AA230" s="6"/>
      <c r="AC230" s="6">
        <f>$B230</f>
        <v>79</v>
      </c>
      <c r="AD230" s="6"/>
      <c r="AE230" s="6"/>
      <c r="AF230" s="6"/>
      <c r="AG230" s="6"/>
      <c r="AH230" s="6"/>
      <c r="AI230" s="6"/>
      <c r="AJ230" s="6"/>
      <c r="AK230" s="6"/>
      <c r="AM230" s="6">
        <f>$D230</f>
        <v>42</v>
      </c>
      <c r="AN230" s="6"/>
      <c r="AO230" s="6"/>
      <c r="AP230" s="6"/>
      <c r="AQ230" s="6"/>
      <c r="AR230" s="6"/>
      <c r="AS230" s="6"/>
      <c r="AT230" s="6"/>
      <c r="AU230" s="6"/>
    </row>
    <row r="231" spans="1:47" ht="15" customHeight="1" x14ac:dyDescent="0.3">
      <c r="A231" s="42">
        <v>276</v>
      </c>
      <c r="B231" s="42">
        <v>80</v>
      </c>
      <c r="C231" s="42">
        <v>1</v>
      </c>
      <c r="D231" s="42">
        <v>43</v>
      </c>
      <c r="E231">
        <v>1578</v>
      </c>
      <c r="F231" s="60">
        <v>3.4016203703703708E-2</v>
      </c>
      <c r="G231" s="41" t="s">
        <v>609</v>
      </c>
      <c r="H231" s="41" t="s">
        <v>335</v>
      </c>
      <c r="I231" s="42" t="s">
        <v>501</v>
      </c>
      <c r="J231" s="42" t="s">
        <v>30</v>
      </c>
      <c r="K231" s="42">
        <v>3</v>
      </c>
      <c r="L231" s="42" t="s">
        <v>34</v>
      </c>
      <c r="M231" s="6"/>
      <c r="N231" s="6"/>
      <c r="O231" s="6"/>
      <c r="P231" s="6"/>
      <c r="Q231" s="6"/>
      <c r="R231" s="6"/>
      <c r="S231" s="6"/>
      <c r="U231" s="6"/>
      <c r="V231" s="6"/>
      <c r="W231" s="6"/>
      <c r="X231" s="6"/>
      <c r="Y231" s="6"/>
      <c r="Z231" s="6"/>
      <c r="AA231" s="6"/>
      <c r="AC231" s="6">
        <f>$B231</f>
        <v>80</v>
      </c>
      <c r="AD231" s="6"/>
      <c r="AE231" s="6"/>
      <c r="AF231" s="6"/>
      <c r="AG231" s="6"/>
      <c r="AH231" s="6"/>
      <c r="AI231" s="6"/>
      <c r="AJ231" s="6"/>
      <c r="AK231" s="6"/>
      <c r="AM231" s="6">
        <f>$D231</f>
        <v>43</v>
      </c>
      <c r="AN231" s="6"/>
      <c r="AO231" s="6"/>
      <c r="AP231" s="6"/>
      <c r="AQ231" s="6"/>
      <c r="AR231" s="6"/>
      <c r="AS231" s="6"/>
      <c r="AT231" s="6"/>
      <c r="AU231" s="6"/>
    </row>
    <row r="232" spans="1:47" ht="15" customHeight="1" x14ac:dyDescent="0.3">
      <c r="A232" s="42">
        <v>278</v>
      </c>
      <c r="B232" s="42">
        <v>149</v>
      </c>
      <c r="C232">
        <v>60</v>
      </c>
      <c r="D232">
        <v>90</v>
      </c>
      <c r="E232">
        <v>1029</v>
      </c>
      <c r="F232" s="60">
        <v>3.4039351851851848E-2</v>
      </c>
      <c r="G232" s="61" t="s">
        <v>416</v>
      </c>
      <c r="H232" s="61" t="s">
        <v>469</v>
      </c>
      <c r="I232" s="59" t="s">
        <v>379</v>
      </c>
      <c r="J232" s="59" t="s">
        <v>72</v>
      </c>
      <c r="K232" s="59">
        <v>2</v>
      </c>
      <c r="L232" s="59" t="s">
        <v>34</v>
      </c>
      <c r="M232" s="6"/>
      <c r="N232" s="6"/>
      <c r="O232" s="6"/>
      <c r="P232" s="6"/>
      <c r="Q232" s="6"/>
      <c r="R232" s="6">
        <f>$B232</f>
        <v>149</v>
      </c>
      <c r="S232" s="6"/>
      <c r="U232" s="6"/>
      <c r="V232" s="6"/>
      <c r="W232" s="6"/>
      <c r="X232" s="6"/>
      <c r="Y232" s="6"/>
      <c r="Z232" s="6">
        <f>$D232</f>
        <v>90</v>
      </c>
      <c r="AA232" s="6"/>
      <c r="AC232" s="6"/>
      <c r="AD232" s="6"/>
      <c r="AE232" s="6"/>
      <c r="AF232" s="6"/>
      <c r="AG232" s="6"/>
      <c r="AH232" s="6"/>
      <c r="AI232" s="6"/>
      <c r="AJ232" s="6"/>
      <c r="AK232" s="6"/>
      <c r="AM232" s="6"/>
      <c r="AN232" s="6"/>
      <c r="AO232" s="6"/>
      <c r="AP232" s="6"/>
      <c r="AQ232" s="6"/>
      <c r="AR232" s="6"/>
      <c r="AS232" s="6"/>
      <c r="AT232" s="6"/>
      <c r="AU232" s="6"/>
    </row>
    <row r="233" spans="1:47" ht="15" customHeight="1" x14ac:dyDescent="0.3">
      <c r="A233" s="42">
        <v>279</v>
      </c>
      <c r="B233" s="42">
        <v>150</v>
      </c>
      <c r="C233" s="42">
        <v>61</v>
      </c>
      <c r="D233" s="42">
        <v>91</v>
      </c>
      <c r="E233">
        <v>1275</v>
      </c>
      <c r="F233" s="60">
        <v>3.4062500000000002E-2</v>
      </c>
      <c r="G233" s="41" t="s">
        <v>297</v>
      </c>
      <c r="H233" s="41" t="s">
        <v>468</v>
      </c>
      <c r="I233" s="42" t="s">
        <v>379</v>
      </c>
      <c r="J233" s="42" t="s">
        <v>20</v>
      </c>
      <c r="K233" s="42">
        <v>2</v>
      </c>
      <c r="L233" s="42" t="s">
        <v>34</v>
      </c>
      <c r="M233" s="6">
        <f>$B233</f>
        <v>150</v>
      </c>
      <c r="N233" s="6"/>
      <c r="O233" s="6"/>
      <c r="P233" s="6"/>
      <c r="Q233" s="6"/>
      <c r="R233" s="6"/>
      <c r="S233" s="6"/>
      <c r="U233" s="6">
        <f>$D233</f>
        <v>91</v>
      </c>
      <c r="V233" s="6"/>
      <c r="W233" s="6"/>
      <c r="X233" s="6"/>
      <c r="Y233" s="6"/>
      <c r="Z233" s="6"/>
      <c r="AA233" s="6"/>
      <c r="AC233" s="6"/>
      <c r="AD233" s="6"/>
      <c r="AE233" s="6"/>
      <c r="AF233" s="6"/>
      <c r="AG233" s="6"/>
      <c r="AH233" s="6"/>
      <c r="AI233" s="6"/>
      <c r="AJ233" s="6"/>
      <c r="AK233" s="6"/>
      <c r="AM233" s="6"/>
      <c r="AN233" s="6"/>
      <c r="AO233" s="6"/>
      <c r="AP233" s="6"/>
      <c r="AQ233" s="6"/>
      <c r="AR233" s="6"/>
      <c r="AS233" s="6"/>
      <c r="AT233" s="6"/>
      <c r="AU233" s="6"/>
    </row>
    <row r="234" spans="1:47" ht="15" customHeight="1" x14ac:dyDescent="0.3">
      <c r="A234" s="42">
        <v>281</v>
      </c>
      <c r="B234" s="42">
        <v>81</v>
      </c>
      <c r="C234" s="42">
        <v>18</v>
      </c>
      <c r="D234" s="42">
        <v>44</v>
      </c>
      <c r="E234">
        <v>1838</v>
      </c>
      <c r="F234" s="60">
        <v>3.4131944444444444E-2</v>
      </c>
      <c r="G234" s="41" t="s">
        <v>297</v>
      </c>
      <c r="H234" s="41" t="s">
        <v>587</v>
      </c>
      <c r="I234" s="42" t="s">
        <v>382</v>
      </c>
      <c r="J234" s="42" t="s">
        <v>24</v>
      </c>
      <c r="K234" s="42">
        <v>3</v>
      </c>
      <c r="L234" s="42" t="s">
        <v>34</v>
      </c>
      <c r="M234" s="6"/>
      <c r="N234" s="6"/>
      <c r="O234" s="6"/>
      <c r="P234" s="6"/>
      <c r="Q234" s="6"/>
      <c r="R234" s="6"/>
      <c r="S234" s="6"/>
      <c r="U234" s="6"/>
      <c r="V234" s="6"/>
      <c r="W234" s="6"/>
      <c r="X234" s="6"/>
      <c r="Y234" s="6"/>
      <c r="Z234" s="6"/>
      <c r="AA234" s="6"/>
      <c r="AC234" s="6"/>
      <c r="AD234" s="6"/>
      <c r="AE234" s="6"/>
      <c r="AF234" s="6"/>
      <c r="AG234" s="6">
        <f>$B234</f>
        <v>81</v>
      </c>
      <c r="AH234" s="6"/>
      <c r="AI234" s="6"/>
      <c r="AJ234" s="6"/>
      <c r="AK234" s="6"/>
      <c r="AM234" s="6"/>
      <c r="AN234" s="6"/>
      <c r="AO234" s="6"/>
      <c r="AP234" s="6"/>
      <c r="AQ234" s="6">
        <f>$D234</f>
        <v>44</v>
      </c>
      <c r="AR234" s="6"/>
      <c r="AS234" s="6"/>
      <c r="AT234" s="6"/>
      <c r="AU234" s="6"/>
    </row>
    <row r="235" spans="1:47" ht="15" customHeight="1" x14ac:dyDescent="0.3">
      <c r="A235" s="42">
        <v>284</v>
      </c>
      <c r="B235" s="42">
        <v>82</v>
      </c>
      <c r="C235" s="42">
        <v>19</v>
      </c>
      <c r="D235" s="42">
        <v>45</v>
      </c>
      <c r="E235">
        <v>1810</v>
      </c>
      <c r="F235" s="60">
        <v>3.4189814814814819E-2</v>
      </c>
      <c r="G235" s="41" t="s">
        <v>398</v>
      </c>
      <c r="H235" s="41" t="s">
        <v>586</v>
      </c>
      <c r="I235" s="42" t="s">
        <v>382</v>
      </c>
      <c r="J235" s="42" t="s">
        <v>18</v>
      </c>
      <c r="K235" s="42">
        <v>3</v>
      </c>
      <c r="L235" s="42" t="s">
        <v>34</v>
      </c>
      <c r="M235" s="6"/>
      <c r="N235" s="6"/>
      <c r="O235" s="6"/>
      <c r="P235" s="6"/>
      <c r="Q235" s="6"/>
      <c r="R235" s="6"/>
      <c r="S235" s="6"/>
      <c r="U235" s="6"/>
      <c r="V235" s="6"/>
      <c r="W235" s="6"/>
      <c r="X235" s="6"/>
      <c r="Y235" s="6"/>
      <c r="Z235" s="6"/>
      <c r="AA235" s="6"/>
      <c r="AC235" s="6"/>
      <c r="AD235" s="6">
        <f>$B235</f>
        <v>82</v>
      </c>
      <c r="AE235" s="6"/>
      <c r="AF235" s="6"/>
      <c r="AG235" s="6"/>
      <c r="AH235" s="6"/>
      <c r="AI235" s="6"/>
      <c r="AJ235" s="6"/>
      <c r="AK235" s="6"/>
      <c r="AM235" s="6"/>
      <c r="AN235" s="6">
        <f>$D235</f>
        <v>45</v>
      </c>
      <c r="AO235" s="6"/>
      <c r="AP235" s="6"/>
      <c r="AQ235" s="6"/>
      <c r="AR235" s="6"/>
      <c r="AS235" s="6"/>
      <c r="AT235" s="6"/>
      <c r="AU235" s="6"/>
    </row>
    <row r="236" spans="1:47" ht="15" customHeight="1" x14ac:dyDescent="0.3">
      <c r="A236" s="42">
        <v>285</v>
      </c>
      <c r="B236" s="42">
        <v>83</v>
      </c>
      <c r="C236" s="42">
        <v>20</v>
      </c>
      <c r="D236" s="42">
        <v>46</v>
      </c>
      <c r="E236">
        <v>1789</v>
      </c>
      <c r="F236" s="60">
        <v>3.4201388888888892E-2</v>
      </c>
      <c r="G236" s="41" t="s">
        <v>426</v>
      </c>
      <c r="H236" s="41" t="s">
        <v>585</v>
      </c>
      <c r="I236" s="42" t="s">
        <v>382</v>
      </c>
      <c r="J236" s="42" t="s">
        <v>21</v>
      </c>
      <c r="K236" s="42">
        <v>3</v>
      </c>
      <c r="L236" s="42" t="s">
        <v>34</v>
      </c>
      <c r="M236" s="6"/>
      <c r="N236" s="6"/>
      <c r="O236" s="6"/>
      <c r="P236" s="6"/>
      <c r="Q236" s="6"/>
      <c r="R236" s="6"/>
      <c r="S236" s="6"/>
      <c r="U236" s="6"/>
      <c r="V236" s="6"/>
      <c r="W236" s="6"/>
      <c r="X236" s="6"/>
      <c r="Y236" s="6"/>
      <c r="Z236" s="6"/>
      <c r="AA236" s="6"/>
      <c r="AC236" s="6"/>
      <c r="AD236" s="6"/>
      <c r="AE236" s="6"/>
      <c r="AF236" s="6">
        <f>$B236</f>
        <v>83</v>
      </c>
      <c r="AG236" s="6"/>
      <c r="AH236" s="6"/>
      <c r="AI236" s="6"/>
      <c r="AJ236" s="6"/>
      <c r="AK236" s="6"/>
      <c r="AM236" s="6"/>
      <c r="AN236" s="6"/>
      <c r="AO236" s="6"/>
      <c r="AP236" s="6">
        <f>$D236</f>
        <v>46</v>
      </c>
      <c r="AQ236" s="6"/>
      <c r="AR236" s="6"/>
      <c r="AS236" s="6"/>
      <c r="AT236" s="6"/>
      <c r="AU236" s="6"/>
    </row>
    <row r="237" spans="1:47" ht="15" customHeight="1" x14ac:dyDescent="0.3">
      <c r="A237" s="42">
        <v>287</v>
      </c>
      <c r="B237" s="42">
        <v>151</v>
      </c>
      <c r="C237" s="42">
        <v>62</v>
      </c>
      <c r="D237" s="42">
        <v>92</v>
      </c>
      <c r="E237">
        <v>889</v>
      </c>
      <c r="F237" s="60">
        <v>3.4305555555555554E-2</v>
      </c>
      <c r="G237" s="41" t="s">
        <v>540</v>
      </c>
      <c r="H237" s="41" t="s">
        <v>614</v>
      </c>
      <c r="I237" s="42" t="s">
        <v>379</v>
      </c>
      <c r="J237" s="42" t="s">
        <v>35</v>
      </c>
      <c r="K237" s="42">
        <v>2</v>
      </c>
      <c r="L237" s="42" t="s">
        <v>34</v>
      </c>
      <c r="M237" s="6"/>
      <c r="N237" s="6"/>
      <c r="O237" s="6"/>
      <c r="P237" s="6"/>
      <c r="Q237" s="6"/>
      <c r="R237" s="6"/>
      <c r="S237" s="6">
        <f>$B237</f>
        <v>151</v>
      </c>
      <c r="U237" s="6"/>
      <c r="V237" s="6"/>
      <c r="W237" s="6"/>
      <c r="X237" s="6"/>
      <c r="Y237" s="6"/>
      <c r="Z237" s="6"/>
      <c r="AA237" s="6">
        <f>$D237</f>
        <v>92</v>
      </c>
      <c r="AC237" s="6"/>
      <c r="AD237" s="6"/>
      <c r="AE237" s="6"/>
      <c r="AF237" s="6"/>
      <c r="AG237" s="6"/>
      <c r="AH237" s="6"/>
      <c r="AI237" s="6"/>
      <c r="AJ237" s="6"/>
      <c r="AK237" s="6"/>
      <c r="AM237" s="6"/>
      <c r="AN237" s="6"/>
      <c r="AO237" s="6"/>
      <c r="AP237" s="6"/>
      <c r="AQ237" s="6"/>
      <c r="AR237" s="6"/>
      <c r="AS237" s="6"/>
      <c r="AT237" s="6"/>
      <c r="AU237" s="6"/>
    </row>
    <row r="238" spans="1:47" ht="15" customHeight="1" x14ac:dyDescent="0.3">
      <c r="A238" s="42">
        <v>288</v>
      </c>
      <c r="B238" s="42">
        <v>84</v>
      </c>
      <c r="C238" s="42">
        <v>21</v>
      </c>
      <c r="D238" s="42">
        <v>47</v>
      </c>
      <c r="E238">
        <v>1874</v>
      </c>
      <c r="F238" s="60">
        <v>3.4317129629629628E-2</v>
      </c>
      <c r="G238" s="41" t="s">
        <v>478</v>
      </c>
      <c r="H238" s="41" t="s">
        <v>581</v>
      </c>
      <c r="I238" s="42" t="s">
        <v>382</v>
      </c>
      <c r="J238" s="42" t="s">
        <v>22</v>
      </c>
      <c r="K238" s="42">
        <v>3</v>
      </c>
      <c r="L238" s="42" t="s">
        <v>34</v>
      </c>
      <c r="M238" s="6"/>
      <c r="N238" s="6"/>
      <c r="O238" s="6"/>
      <c r="P238" s="6"/>
      <c r="Q238" s="6"/>
      <c r="R238" s="6"/>
      <c r="S238" s="6"/>
      <c r="U238" s="6"/>
      <c r="V238" s="6"/>
      <c r="W238" s="6"/>
      <c r="X238" s="6"/>
      <c r="Y238" s="6"/>
      <c r="Z238" s="6"/>
      <c r="AA238" s="6"/>
      <c r="AC238" s="6"/>
      <c r="AD238" s="6"/>
      <c r="AE238" s="6"/>
      <c r="AF238" s="6"/>
      <c r="AG238" s="6"/>
      <c r="AH238" s="6"/>
      <c r="AI238" s="6"/>
      <c r="AJ238" s="6"/>
      <c r="AK238" s="6">
        <f>$B238</f>
        <v>84</v>
      </c>
      <c r="AM238" s="6"/>
      <c r="AN238" s="6"/>
      <c r="AO238" s="6"/>
      <c r="AP238" s="6"/>
      <c r="AQ238" s="6"/>
      <c r="AR238" s="6"/>
      <c r="AS238" s="6"/>
      <c r="AT238" s="6"/>
      <c r="AU238" s="6">
        <f>$D238</f>
        <v>47</v>
      </c>
    </row>
    <row r="239" spans="1:47" ht="15" customHeight="1" x14ac:dyDescent="0.3">
      <c r="A239" s="42">
        <v>290</v>
      </c>
      <c r="B239" s="42">
        <v>85</v>
      </c>
      <c r="C239" s="42">
        <v>22</v>
      </c>
      <c r="D239" s="42">
        <v>48</v>
      </c>
      <c r="E239">
        <v>1860</v>
      </c>
      <c r="F239" s="60">
        <v>3.4340277777777782E-2</v>
      </c>
      <c r="G239" s="41" t="s">
        <v>513</v>
      </c>
      <c r="H239" s="41" t="s">
        <v>582</v>
      </c>
      <c r="I239" s="42" t="s">
        <v>382</v>
      </c>
      <c r="J239" s="42" t="s">
        <v>22</v>
      </c>
      <c r="K239" s="42">
        <v>3</v>
      </c>
      <c r="L239" s="42" t="s">
        <v>34</v>
      </c>
      <c r="M239" s="6"/>
      <c r="N239" s="6"/>
      <c r="O239" s="6"/>
      <c r="P239" s="6"/>
      <c r="Q239" s="6"/>
      <c r="R239" s="6"/>
      <c r="S239" s="6"/>
      <c r="U239" s="6"/>
      <c r="V239" s="6"/>
      <c r="W239" s="6"/>
      <c r="X239" s="6"/>
      <c r="Y239" s="6"/>
      <c r="Z239" s="6"/>
      <c r="AA239" s="6"/>
      <c r="AC239" s="6"/>
      <c r="AD239" s="6"/>
      <c r="AE239" s="6"/>
      <c r="AF239" s="6"/>
      <c r="AG239" s="6"/>
      <c r="AH239" s="6"/>
      <c r="AI239" s="6"/>
      <c r="AJ239" s="6"/>
      <c r="AK239" s="6">
        <f>$B239</f>
        <v>85</v>
      </c>
      <c r="AM239" s="6"/>
      <c r="AN239" s="6"/>
      <c r="AO239" s="6"/>
      <c r="AP239" s="6"/>
      <c r="AQ239" s="6"/>
      <c r="AR239" s="6"/>
      <c r="AS239" s="6"/>
      <c r="AT239" s="6"/>
      <c r="AU239" s="6">
        <f>$D239</f>
        <v>48</v>
      </c>
    </row>
    <row r="240" spans="1:47" ht="15" customHeight="1" x14ac:dyDescent="0.3">
      <c r="A240" s="42">
        <v>291</v>
      </c>
      <c r="B240" s="42">
        <v>152</v>
      </c>
      <c r="C240">
        <v>63</v>
      </c>
      <c r="D240">
        <v>93</v>
      </c>
      <c r="E240">
        <v>2286</v>
      </c>
      <c r="F240" s="60">
        <v>3.4351851851851849E-2</v>
      </c>
      <c r="G240" s="61" t="s">
        <v>462</v>
      </c>
      <c r="H240" s="61" t="s">
        <v>832</v>
      </c>
      <c r="I240" s="59" t="s">
        <v>379</v>
      </c>
      <c r="J240" s="59" t="s">
        <v>71</v>
      </c>
      <c r="K240" s="59">
        <v>2</v>
      </c>
      <c r="L240" s="59" t="s">
        <v>34</v>
      </c>
      <c r="M240" s="6"/>
      <c r="N240" s="6">
        <f>$B240</f>
        <v>152</v>
      </c>
      <c r="O240" s="6"/>
      <c r="P240" s="6"/>
      <c r="Q240" s="6"/>
      <c r="R240" s="6"/>
      <c r="S240" s="6"/>
      <c r="U240" s="6"/>
      <c r="V240" s="6">
        <f>$D240</f>
        <v>93</v>
      </c>
      <c r="W240" s="6"/>
      <c r="X240" s="6"/>
      <c r="Y240" s="6"/>
      <c r="Z240" s="6"/>
      <c r="AA240" s="6"/>
      <c r="AC240" s="6"/>
      <c r="AD240" s="6"/>
      <c r="AE240" s="6"/>
      <c r="AF240" s="6"/>
      <c r="AG240" s="6"/>
      <c r="AH240" s="6"/>
      <c r="AI240" s="6"/>
      <c r="AJ240" s="6"/>
      <c r="AK240" s="6"/>
      <c r="AM240" s="6"/>
      <c r="AN240" s="6"/>
      <c r="AO240" s="6"/>
      <c r="AP240" s="6"/>
      <c r="AQ240" s="6"/>
      <c r="AR240" s="6"/>
      <c r="AS240" s="6"/>
      <c r="AT240" s="6"/>
      <c r="AU240" s="6"/>
    </row>
    <row r="241" spans="1:47" ht="15" customHeight="1" x14ac:dyDescent="0.3">
      <c r="A241" s="42">
        <v>292</v>
      </c>
      <c r="B241" s="42">
        <v>86</v>
      </c>
      <c r="C241" s="42">
        <v>8</v>
      </c>
      <c r="D241" s="42">
        <v>49</v>
      </c>
      <c r="E241">
        <v>1865</v>
      </c>
      <c r="F241" s="60">
        <v>3.4444444444444451E-2</v>
      </c>
      <c r="G241" s="41" t="s">
        <v>588</v>
      </c>
      <c r="H241" s="41" t="s">
        <v>589</v>
      </c>
      <c r="I241" s="42" t="s">
        <v>401</v>
      </c>
      <c r="J241" s="42" t="s">
        <v>22</v>
      </c>
      <c r="K241" s="42">
        <v>3</v>
      </c>
      <c r="L241" s="42" t="s">
        <v>34</v>
      </c>
      <c r="M241" s="6"/>
      <c r="N241" s="6"/>
      <c r="O241" s="6"/>
      <c r="P241" s="6"/>
      <c r="Q241" s="6"/>
      <c r="R241" s="6"/>
      <c r="S241" s="6"/>
      <c r="U241" s="6"/>
      <c r="V241" s="6"/>
      <c r="W241" s="6"/>
      <c r="X241" s="6"/>
      <c r="Y241" s="6"/>
      <c r="Z241" s="6"/>
      <c r="AA241" s="6"/>
      <c r="AC241" s="6"/>
      <c r="AD241" s="6"/>
      <c r="AE241" s="6"/>
      <c r="AF241" s="6"/>
      <c r="AG241" s="6"/>
      <c r="AH241" s="6"/>
      <c r="AI241" s="6"/>
      <c r="AJ241" s="6"/>
      <c r="AK241" s="6">
        <f>$B241</f>
        <v>86</v>
      </c>
      <c r="AM241" s="6"/>
      <c r="AN241" s="6"/>
      <c r="AO241" s="6"/>
      <c r="AP241" s="6"/>
      <c r="AQ241" s="6"/>
      <c r="AR241" s="6"/>
      <c r="AS241" s="6"/>
      <c r="AT241" s="6"/>
      <c r="AU241" s="6">
        <f>$D241</f>
        <v>49</v>
      </c>
    </row>
    <row r="242" spans="1:47" ht="15" customHeight="1" x14ac:dyDescent="0.3">
      <c r="A242" s="42">
        <v>293</v>
      </c>
      <c r="B242" s="42">
        <v>153</v>
      </c>
      <c r="C242" s="42">
        <v>64</v>
      </c>
      <c r="D242" s="42">
        <v>94</v>
      </c>
      <c r="E242">
        <v>1325</v>
      </c>
      <c r="F242" s="60">
        <v>3.4513888888888886E-2</v>
      </c>
      <c r="G242" s="41" t="s">
        <v>481</v>
      </c>
      <c r="H242" s="41" t="s">
        <v>432</v>
      </c>
      <c r="I242" s="42" t="s">
        <v>379</v>
      </c>
      <c r="J242" s="42" t="s">
        <v>20</v>
      </c>
      <c r="K242" s="42">
        <v>2</v>
      </c>
      <c r="L242" s="42" t="s">
        <v>34</v>
      </c>
      <c r="M242" s="6">
        <f>$B242</f>
        <v>153</v>
      </c>
      <c r="N242" s="6"/>
      <c r="O242" s="6"/>
      <c r="P242" s="6"/>
      <c r="Q242" s="6"/>
      <c r="R242" s="6"/>
      <c r="S242" s="6"/>
      <c r="U242" s="6">
        <f>$D242</f>
        <v>94</v>
      </c>
      <c r="V242" s="6"/>
      <c r="W242" s="6"/>
      <c r="X242" s="6"/>
      <c r="Y242" s="6"/>
      <c r="Z242" s="6"/>
      <c r="AA242" s="6"/>
      <c r="AC242" s="6"/>
      <c r="AD242" s="6"/>
      <c r="AE242" s="6"/>
      <c r="AF242" s="6"/>
      <c r="AG242" s="6"/>
      <c r="AH242" s="6"/>
      <c r="AI242" s="6"/>
      <c r="AJ242" s="6"/>
      <c r="AK242" s="6"/>
      <c r="AM242" s="6"/>
      <c r="AN242" s="6"/>
      <c r="AO242" s="6"/>
      <c r="AP242" s="6"/>
      <c r="AQ242" s="6"/>
      <c r="AR242" s="6"/>
      <c r="AS242" s="6"/>
      <c r="AT242" s="6"/>
      <c r="AU242" s="6"/>
    </row>
    <row r="243" spans="1:47" ht="15" customHeight="1" x14ac:dyDescent="0.3">
      <c r="A243" s="42">
        <v>294</v>
      </c>
      <c r="B243" s="42">
        <v>87</v>
      </c>
      <c r="C243" s="42">
        <v>19</v>
      </c>
      <c r="D243" s="42">
        <v>50</v>
      </c>
      <c r="E243">
        <v>1982</v>
      </c>
      <c r="F243" s="60">
        <v>3.4594907407407408E-2</v>
      </c>
      <c r="G243" s="41" t="s">
        <v>356</v>
      </c>
      <c r="H243" s="41" t="s">
        <v>369</v>
      </c>
      <c r="I243" s="42" t="s">
        <v>379</v>
      </c>
      <c r="J243" s="42" t="s">
        <v>23</v>
      </c>
      <c r="K243" s="42">
        <v>3</v>
      </c>
      <c r="L243" s="42" t="s">
        <v>34</v>
      </c>
      <c r="M243" s="6"/>
      <c r="N243" s="6"/>
      <c r="O243" s="6"/>
      <c r="P243" s="6"/>
      <c r="Q243" s="6"/>
      <c r="R243" s="6"/>
      <c r="S243" s="6"/>
      <c r="U243" s="6"/>
      <c r="V243" s="6"/>
      <c r="W243" s="6"/>
      <c r="X243" s="6"/>
      <c r="Y243" s="6"/>
      <c r="Z243" s="6"/>
      <c r="AA243" s="6"/>
      <c r="AC243" s="6"/>
      <c r="AD243" s="6"/>
      <c r="AE243" s="6"/>
      <c r="AF243" s="6"/>
      <c r="AG243" s="6"/>
      <c r="AH243" s="6"/>
      <c r="AI243" s="6">
        <f>$B243</f>
        <v>87</v>
      </c>
      <c r="AJ243" s="6"/>
      <c r="AK243" s="6"/>
      <c r="AM243" s="6"/>
      <c r="AN243" s="6"/>
      <c r="AO243" s="6"/>
      <c r="AP243" s="6"/>
      <c r="AQ243" s="6"/>
      <c r="AR243" s="6"/>
      <c r="AS243" s="6">
        <f>$D243</f>
        <v>50</v>
      </c>
      <c r="AT243" s="6"/>
      <c r="AU243" s="6"/>
    </row>
    <row r="244" spans="1:47" ht="15" customHeight="1" x14ac:dyDescent="0.3">
      <c r="A244" s="42">
        <v>296</v>
      </c>
      <c r="B244" s="42">
        <v>154</v>
      </c>
      <c r="C244">
        <v>22</v>
      </c>
      <c r="D244">
        <v>95</v>
      </c>
      <c r="E244">
        <v>1245</v>
      </c>
      <c r="F244" s="60">
        <v>3.4641203703703702E-2</v>
      </c>
      <c r="G244" s="61" t="s">
        <v>833</v>
      </c>
      <c r="H244" s="61" t="s">
        <v>137</v>
      </c>
      <c r="I244" s="59" t="s">
        <v>382</v>
      </c>
      <c r="J244" s="59" t="s">
        <v>31</v>
      </c>
      <c r="K244" s="59">
        <v>2</v>
      </c>
      <c r="L244" s="59" t="s">
        <v>34</v>
      </c>
      <c r="M244" s="6"/>
      <c r="N244" s="6"/>
      <c r="O244" s="6"/>
      <c r="P244" s="6">
        <f>$B244</f>
        <v>154</v>
      </c>
      <c r="Q244" s="6"/>
      <c r="R244" s="6"/>
      <c r="S244" s="6"/>
      <c r="U244" s="6"/>
      <c r="V244" s="6"/>
      <c r="W244" s="6"/>
      <c r="X244" s="6">
        <f>$D244</f>
        <v>95</v>
      </c>
      <c r="Y244" s="6"/>
      <c r="Z244" s="6"/>
      <c r="AA244" s="6"/>
      <c r="AC244" s="6"/>
      <c r="AD244" s="6"/>
      <c r="AE244" s="6"/>
      <c r="AF244" s="6"/>
      <c r="AG244" s="6"/>
      <c r="AH244" s="6"/>
      <c r="AI244" s="6"/>
      <c r="AJ244" s="6"/>
      <c r="AK244" s="6"/>
      <c r="AM244" s="6"/>
      <c r="AN244" s="6"/>
      <c r="AO244" s="6"/>
      <c r="AP244" s="6"/>
      <c r="AQ244" s="6"/>
      <c r="AR244" s="6"/>
      <c r="AS244" s="6"/>
      <c r="AT244" s="6"/>
      <c r="AU244" s="6"/>
    </row>
    <row r="245" spans="1:47" ht="15" customHeight="1" x14ac:dyDescent="0.3">
      <c r="A245" s="42">
        <v>297</v>
      </c>
      <c r="B245" s="42">
        <v>155</v>
      </c>
      <c r="C245">
        <v>23</v>
      </c>
      <c r="D245">
        <v>96</v>
      </c>
      <c r="E245">
        <v>990</v>
      </c>
      <c r="F245" s="60">
        <v>3.4664351851851856E-2</v>
      </c>
      <c r="G245" s="41" t="s">
        <v>328</v>
      </c>
      <c r="H245" s="41" t="s">
        <v>476</v>
      </c>
      <c r="I245" s="42" t="s">
        <v>382</v>
      </c>
      <c r="J245" s="42" t="s">
        <v>72</v>
      </c>
      <c r="K245" s="42">
        <v>2</v>
      </c>
      <c r="L245" s="42" t="s">
        <v>34</v>
      </c>
      <c r="M245" s="6"/>
      <c r="N245" s="6"/>
      <c r="O245" s="6"/>
      <c r="P245" s="6"/>
      <c r="Q245" s="6"/>
      <c r="R245" s="6">
        <f>$B245</f>
        <v>155</v>
      </c>
      <c r="S245" s="6"/>
      <c r="U245" s="6"/>
      <c r="V245" s="6"/>
      <c r="W245" s="6"/>
      <c r="X245" s="6"/>
      <c r="Y245" s="6"/>
      <c r="Z245" s="6">
        <f>$D245</f>
        <v>96</v>
      </c>
      <c r="AA245" s="6"/>
      <c r="AC245" s="6"/>
      <c r="AD245" s="6"/>
      <c r="AE245" s="6"/>
      <c r="AF245" s="6"/>
      <c r="AG245" s="6"/>
      <c r="AH245" s="6"/>
      <c r="AI245" s="6"/>
      <c r="AJ245" s="6"/>
      <c r="AK245" s="6"/>
      <c r="AM245" s="6"/>
      <c r="AN245" s="6"/>
      <c r="AO245" s="6"/>
      <c r="AP245" s="6"/>
      <c r="AQ245" s="6"/>
      <c r="AR245" s="6"/>
      <c r="AS245" s="6"/>
      <c r="AT245" s="6"/>
      <c r="AU245" s="6"/>
    </row>
    <row r="246" spans="1:47" ht="15" customHeight="1" x14ac:dyDescent="0.3">
      <c r="A246" s="42">
        <v>298</v>
      </c>
      <c r="B246" s="42">
        <v>156</v>
      </c>
      <c r="C246">
        <v>65</v>
      </c>
      <c r="D246">
        <v>97</v>
      </c>
      <c r="E246">
        <v>882</v>
      </c>
      <c r="F246" s="60">
        <v>3.4687499999999996E-2</v>
      </c>
      <c r="G246" s="61" t="s">
        <v>358</v>
      </c>
      <c r="H246" s="61" t="s">
        <v>472</v>
      </c>
      <c r="I246" s="59" t="s">
        <v>379</v>
      </c>
      <c r="J246" s="59" t="s">
        <v>35</v>
      </c>
      <c r="K246" s="59">
        <v>2</v>
      </c>
      <c r="L246" s="59" t="s">
        <v>34</v>
      </c>
      <c r="M246" s="6"/>
      <c r="N246" s="6"/>
      <c r="O246" s="6"/>
      <c r="P246" s="6"/>
      <c r="Q246" s="6"/>
      <c r="R246" s="6"/>
      <c r="S246" s="6">
        <f>$B246</f>
        <v>156</v>
      </c>
      <c r="U246" s="6"/>
      <c r="V246" s="6"/>
      <c r="W246" s="6"/>
      <c r="X246" s="6"/>
      <c r="Y246" s="6"/>
      <c r="Z246" s="6"/>
      <c r="AA246" s="6">
        <f>$D246</f>
        <v>97</v>
      </c>
      <c r="AC246" s="6"/>
      <c r="AD246" s="6"/>
      <c r="AE246" s="6"/>
      <c r="AF246" s="6"/>
      <c r="AG246" s="6"/>
      <c r="AH246" s="6"/>
      <c r="AI246" s="6"/>
      <c r="AJ246" s="6"/>
      <c r="AK246" s="6"/>
      <c r="AM246" s="6"/>
      <c r="AN246" s="6"/>
      <c r="AO246" s="6"/>
      <c r="AP246" s="6"/>
      <c r="AQ246" s="6"/>
      <c r="AR246" s="6"/>
      <c r="AS246" s="6"/>
      <c r="AT246" s="6"/>
      <c r="AU246" s="6"/>
    </row>
    <row r="247" spans="1:47" ht="15" customHeight="1" x14ac:dyDescent="0.3">
      <c r="A247" s="42">
        <v>300</v>
      </c>
      <c r="B247" s="42">
        <v>157</v>
      </c>
      <c r="C247">
        <v>66</v>
      </c>
      <c r="D247">
        <v>98</v>
      </c>
      <c r="E247">
        <v>1512</v>
      </c>
      <c r="F247" s="60">
        <v>3.4768518518518518E-2</v>
      </c>
      <c r="G247" s="61" t="s">
        <v>478</v>
      </c>
      <c r="H247" s="61" t="s">
        <v>479</v>
      </c>
      <c r="I247" s="59" t="s">
        <v>379</v>
      </c>
      <c r="J247" s="59" t="s">
        <v>27</v>
      </c>
      <c r="K247" s="59">
        <v>2</v>
      </c>
      <c r="L247" s="59" t="s">
        <v>34</v>
      </c>
      <c r="M247" s="6"/>
      <c r="N247" s="6"/>
      <c r="O247" s="6"/>
      <c r="P247" s="6"/>
      <c r="Q247" s="6">
        <f>$B247</f>
        <v>157</v>
      </c>
      <c r="R247" s="6"/>
      <c r="S247" s="6"/>
      <c r="U247" s="6"/>
      <c r="V247" s="6"/>
      <c r="W247" s="6"/>
      <c r="X247" s="6"/>
      <c r="Y247" s="6">
        <f>$D247</f>
        <v>98</v>
      </c>
      <c r="Z247" s="6"/>
      <c r="AA247" s="6"/>
      <c r="AC247" s="6"/>
      <c r="AD247" s="6"/>
      <c r="AE247" s="6"/>
      <c r="AF247" s="6"/>
      <c r="AG247" s="6"/>
      <c r="AH247" s="6"/>
      <c r="AI247" s="6"/>
      <c r="AJ247" s="6"/>
      <c r="AK247" s="6"/>
      <c r="AM247" s="6"/>
      <c r="AN247" s="6"/>
      <c r="AO247" s="6"/>
      <c r="AP247" s="6"/>
      <c r="AQ247" s="6"/>
      <c r="AR247" s="6"/>
      <c r="AS247" s="6"/>
      <c r="AT247" s="6"/>
      <c r="AU247" s="6"/>
    </row>
    <row r="248" spans="1:47" ht="15" customHeight="1" x14ac:dyDescent="0.3">
      <c r="A248" s="42">
        <v>302</v>
      </c>
      <c r="B248" s="42">
        <v>158</v>
      </c>
      <c r="C248" s="42">
        <v>24</v>
      </c>
      <c r="D248" s="42">
        <v>99</v>
      </c>
      <c r="E248">
        <v>1375</v>
      </c>
      <c r="F248" s="60">
        <v>3.484953703703704E-2</v>
      </c>
      <c r="G248" s="41" t="s">
        <v>358</v>
      </c>
      <c r="H248" s="41" t="s">
        <v>482</v>
      </c>
      <c r="I248" s="42" t="s">
        <v>382</v>
      </c>
      <c r="J248" s="42" t="s">
        <v>32</v>
      </c>
      <c r="K248" s="42">
        <v>2</v>
      </c>
      <c r="L248" s="42" t="s">
        <v>34</v>
      </c>
      <c r="M248" s="6"/>
      <c r="N248" s="6"/>
      <c r="O248" s="6">
        <f>$B248</f>
        <v>158</v>
      </c>
      <c r="P248" s="6"/>
      <c r="Q248" s="6"/>
      <c r="R248" s="6"/>
      <c r="S248" s="6"/>
      <c r="U248" s="6"/>
      <c r="V248" s="6"/>
      <c r="W248" s="6">
        <f>$D248</f>
        <v>99</v>
      </c>
      <c r="X248" s="6"/>
      <c r="Y248" s="6"/>
      <c r="Z248" s="6"/>
      <c r="AA248" s="6"/>
      <c r="AC248" s="6"/>
      <c r="AD248" s="6"/>
      <c r="AE248" s="6"/>
      <c r="AF248" s="6"/>
      <c r="AG248" s="6"/>
      <c r="AH248" s="6"/>
      <c r="AI248" s="6"/>
      <c r="AJ248" s="6"/>
      <c r="AK248" s="6"/>
      <c r="AM248" s="6"/>
      <c r="AN248" s="6"/>
      <c r="AO248" s="6"/>
      <c r="AP248" s="6"/>
      <c r="AQ248" s="6"/>
      <c r="AR248" s="6"/>
      <c r="AS248" s="6"/>
      <c r="AT248" s="6"/>
      <c r="AU248" s="6"/>
    </row>
    <row r="249" spans="1:47" ht="15" customHeight="1" x14ac:dyDescent="0.3">
      <c r="A249" s="42">
        <v>304</v>
      </c>
      <c r="B249" s="42">
        <v>88</v>
      </c>
      <c r="C249" s="42">
        <v>2</v>
      </c>
      <c r="D249" s="42">
        <v>51</v>
      </c>
      <c r="E249">
        <v>2026</v>
      </c>
      <c r="F249" s="60">
        <v>3.4907407407407408E-2</v>
      </c>
      <c r="G249" s="41" t="s">
        <v>399</v>
      </c>
      <c r="H249" s="41" t="s">
        <v>369</v>
      </c>
      <c r="I249" s="42" t="s">
        <v>501</v>
      </c>
      <c r="J249" s="42" t="s">
        <v>23</v>
      </c>
      <c r="K249" s="42">
        <v>3</v>
      </c>
      <c r="L249" s="42" t="s">
        <v>34</v>
      </c>
      <c r="M249" s="6"/>
      <c r="N249" s="6"/>
      <c r="O249" s="6"/>
      <c r="P249" s="6"/>
      <c r="Q249" s="6"/>
      <c r="R249" s="6"/>
      <c r="S249" s="6"/>
      <c r="U249" s="6"/>
      <c r="V249" s="6"/>
      <c r="W249" s="6"/>
      <c r="X249" s="6"/>
      <c r="Y249" s="6"/>
      <c r="Z249" s="6"/>
      <c r="AA249" s="6"/>
      <c r="AC249" s="6"/>
      <c r="AD249" s="6"/>
      <c r="AE249" s="6"/>
      <c r="AF249" s="6"/>
      <c r="AG249" s="6"/>
      <c r="AH249" s="6"/>
      <c r="AI249" s="6">
        <f>$B249</f>
        <v>88</v>
      </c>
      <c r="AJ249" s="6"/>
      <c r="AK249" s="6"/>
      <c r="AM249" s="6"/>
      <c r="AN249" s="6"/>
      <c r="AO249" s="6"/>
      <c r="AP249" s="6"/>
      <c r="AQ249" s="6"/>
      <c r="AR249" s="6"/>
      <c r="AS249" s="6">
        <f>$D249</f>
        <v>51</v>
      </c>
      <c r="AT249" s="6"/>
      <c r="AU249" s="6"/>
    </row>
    <row r="250" spans="1:47" ht="15" customHeight="1" x14ac:dyDescent="0.3">
      <c r="A250" s="42">
        <v>306</v>
      </c>
      <c r="B250" s="42">
        <v>89</v>
      </c>
      <c r="C250" s="42">
        <v>20</v>
      </c>
      <c r="D250">
        <v>52</v>
      </c>
      <c r="E250">
        <v>1919</v>
      </c>
      <c r="F250" s="60">
        <v>3.4930555555555555E-2</v>
      </c>
      <c r="G250" s="41" t="s">
        <v>579</v>
      </c>
      <c r="H250" s="41" t="s">
        <v>580</v>
      </c>
      <c r="I250" s="42" t="s">
        <v>379</v>
      </c>
      <c r="J250" s="42" t="s">
        <v>36</v>
      </c>
      <c r="K250" s="42">
        <v>3</v>
      </c>
      <c r="L250" s="42" t="s">
        <v>34</v>
      </c>
      <c r="M250" s="6"/>
      <c r="N250" s="6"/>
      <c r="O250" s="6"/>
      <c r="P250" s="6"/>
      <c r="Q250" s="6"/>
      <c r="R250" s="6"/>
      <c r="S250" s="6"/>
      <c r="U250" s="6"/>
      <c r="V250" s="6"/>
      <c r="W250" s="6"/>
      <c r="X250" s="6"/>
      <c r="Y250" s="6"/>
      <c r="Z250" s="6"/>
      <c r="AA250" s="6"/>
      <c r="AC250" s="6"/>
      <c r="AD250" s="6"/>
      <c r="AE250" s="6">
        <f>$B250</f>
        <v>89</v>
      </c>
      <c r="AF250" s="6"/>
      <c r="AG250" s="6"/>
      <c r="AH250" s="6"/>
      <c r="AI250" s="6"/>
      <c r="AJ250" s="6"/>
      <c r="AK250" s="6"/>
      <c r="AM250" s="6"/>
      <c r="AN250" s="6"/>
      <c r="AO250" s="6">
        <f>$D250</f>
        <v>52</v>
      </c>
      <c r="AP250" s="6"/>
      <c r="AQ250" s="6"/>
      <c r="AR250" s="6"/>
      <c r="AS250" s="6"/>
      <c r="AT250" s="6"/>
      <c r="AU250" s="6"/>
    </row>
    <row r="251" spans="1:47" ht="15" customHeight="1" x14ac:dyDescent="0.3">
      <c r="A251" s="42">
        <v>307</v>
      </c>
      <c r="B251" s="42">
        <v>90</v>
      </c>
      <c r="C251" s="42"/>
      <c r="D251" s="42"/>
      <c r="E251">
        <v>2028</v>
      </c>
      <c r="F251" s="60">
        <v>3.4942129629629629E-2</v>
      </c>
      <c r="G251" s="41" t="s">
        <v>393</v>
      </c>
      <c r="H251" s="41" t="s">
        <v>538</v>
      </c>
      <c r="I251" s="42" t="s">
        <v>82</v>
      </c>
      <c r="J251" s="42" t="s">
        <v>23</v>
      </c>
      <c r="K251" s="42">
        <v>3</v>
      </c>
      <c r="L251" s="42" t="s">
        <v>34</v>
      </c>
      <c r="M251" s="6"/>
      <c r="N251" s="6"/>
      <c r="O251" s="6"/>
      <c r="P251" s="6"/>
      <c r="Q251" s="6"/>
      <c r="R251" s="6"/>
      <c r="S251" s="6"/>
      <c r="U251" s="6"/>
      <c r="V251" s="6"/>
      <c r="W251" s="6"/>
      <c r="X251" s="6"/>
      <c r="Y251" s="6"/>
      <c r="Z251" s="6"/>
      <c r="AA251" s="6"/>
      <c r="AC251" s="6"/>
      <c r="AD251" s="6"/>
      <c r="AE251" s="6"/>
      <c r="AF251" s="6"/>
      <c r="AG251" s="6"/>
      <c r="AH251" s="6"/>
      <c r="AI251" s="6">
        <f>$B251</f>
        <v>90</v>
      </c>
      <c r="AJ251" s="6"/>
      <c r="AK251" s="6"/>
      <c r="AM251" s="6"/>
      <c r="AN251" s="6"/>
      <c r="AO251" s="6"/>
      <c r="AP251" s="6"/>
      <c r="AQ251" s="6"/>
      <c r="AR251" s="6"/>
      <c r="AS251" s="6"/>
      <c r="AT251" s="6"/>
      <c r="AU251" s="6"/>
    </row>
    <row r="252" spans="1:47" ht="15" customHeight="1" x14ac:dyDescent="0.3">
      <c r="A252" s="42">
        <v>309</v>
      </c>
      <c r="B252" s="42">
        <v>159</v>
      </c>
      <c r="C252">
        <v>10</v>
      </c>
      <c r="D252">
        <v>100</v>
      </c>
      <c r="E252">
        <v>1346</v>
      </c>
      <c r="F252" s="60">
        <v>3.5034722222222224E-2</v>
      </c>
      <c r="G252" s="41" t="s">
        <v>499</v>
      </c>
      <c r="H252" s="41" t="s">
        <v>834</v>
      </c>
      <c r="I252" s="42" t="s">
        <v>401</v>
      </c>
      <c r="J252" s="42" t="s">
        <v>20</v>
      </c>
      <c r="K252" s="42">
        <v>2</v>
      </c>
      <c r="L252" s="42" t="s">
        <v>34</v>
      </c>
      <c r="M252" s="6">
        <f>$B252</f>
        <v>159</v>
      </c>
      <c r="N252" s="6"/>
      <c r="O252" s="6"/>
      <c r="P252" s="6"/>
      <c r="Q252" s="6"/>
      <c r="R252" s="6"/>
      <c r="S252" s="6"/>
      <c r="U252" s="6">
        <f>$D252</f>
        <v>100</v>
      </c>
      <c r="V252" s="6"/>
      <c r="W252" s="6"/>
      <c r="X252" s="6"/>
      <c r="Y252" s="6"/>
      <c r="Z252" s="6"/>
      <c r="AA252" s="6"/>
      <c r="AC252" s="6"/>
      <c r="AD252" s="6"/>
      <c r="AE252" s="6"/>
      <c r="AF252" s="6"/>
      <c r="AG252" s="6"/>
      <c r="AH252" s="6"/>
      <c r="AI252" s="6"/>
      <c r="AJ252" s="6"/>
      <c r="AK252" s="6"/>
      <c r="AM252" s="6"/>
      <c r="AN252" s="6"/>
      <c r="AO252" s="6"/>
      <c r="AP252" s="6"/>
      <c r="AQ252" s="6"/>
      <c r="AR252" s="6"/>
      <c r="AS252" s="6"/>
      <c r="AT252" s="6"/>
      <c r="AU252" s="6"/>
    </row>
    <row r="253" spans="1:47" ht="15" customHeight="1" x14ac:dyDescent="0.3">
      <c r="A253" s="42">
        <v>311</v>
      </c>
      <c r="B253" s="42">
        <v>91</v>
      </c>
      <c r="C253" s="42">
        <v>23</v>
      </c>
      <c r="D253" s="42">
        <v>53</v>
      </c>
      <c r="E253">
        <v>1594</v>
      </c>
      <c r="F253" s="60">
        <v>3.5104166666666672E-2</v>
      </c>
      <c r="G253" s="41" t="s">
        <v>536</v>
      </c>
      <c r="H253" s="41" t="s">
        <v>318</v>
      </c>
      <c r="I253" s="42" t="s">
        <v>382</v>
      </c>
      <c r="J253" s="42" t="s">
        <v>30</v>
      </c>
      <c r="K253" s="42">
        <v>3</v>
      </c>
      <c r="L253" s="42" t="s">
        <v>34</v>
      </c>
      <c r="M253" s="6"/>
      <c r="N253" s="6"/>
      <c r="O253" s="6"/>
      <c r="P253" s="6"/>
      <c r="Q253" s="6"/>
      <c r="R253" s="6"/>
      <c r="S253" s="6"/>
      <c r="U253" s="6"/>
      <c r="V253" s="6"/>
      <c r="W253" s="6"/>
      <c r="X253" s="6"/>
      <c r="Y253" s="6"/>
      <c r="Z253" s="6"/>
      <c r="AA253" s="6"/>
      <c r="AC253" s="6">
        <f>$B253</f>
        <v>91</v>
      </c>
      <c r="AD253" s="6"/>
      <c r="AE253" s="6"/>
      <c r="AF253" s="6"/>
      <c r="AG253" s="6"/>
      <c r="AH253" s="6"/>
      <c r="AI253" s="6"/>
      <c r="AJ253" s="6"/>
      <c r="AK253" s="6"/>
      <c r="AM253" s="6">
        <f>$D253</f>
        <v>53</v>
      </c>
      <c r="AN253" s="6"/>
      <c r="AO253" s="6"/>
      <c r="AP253" s="6"/>
      <c r="AQ253" s="6"/>
      <c r="AR253" s="6"/>
      <c r="AS253" s="6"/>
      <c r="AT253" s="6"/>
      <c r="AU253" s="6"/>
    </row>
    <row r="254" spans="1:47" ht="15" customHeight="1" x14ac:dyDescent="0.3">
      <c r="A254" s="42">
        <v>314</v>
      </c>
      <c r="B254" s="42">
        <v>160</v>
      </c>
      <c r="C254" s="42">
        <v>11</v>
      </c>
      <c r="D254" s="42">
        <v>101</v>
      </c>
      <c r="E254">
        <v>1210</v>
      </c>
      <c r="F254" s="60">
        <v>3.5277777777777776E-2</v>
      </c>
      <c r="G254" s="41" t="s">
        <v>253</v>
      </c>
      <c r="H254" s="41" t="s">
        <v>477</v>
      </c>
      <c r="I254" s="42" t="s">
        <v>401</v>
      </c>
      <c r="J254" s="42" t="s">
        <v>31</v>
      </c>
      <c r="K254" s="42">
        <v>2</v>
      </c>
      <c r="L254" s="42" t="s">
        <v>34</v>
      </c>
      <c r="M254" s="6"/>
      <c r="N254" s="6"/>
      <c r="O254" s="6"/>
      <c r="P254" s="6">
        <f>$B254</f>
        <v>160</v>
      </c>
      <c r="Q254" s="6"/>
      <c r="R254" s="6"/>
      <c r="S254" s="6"/>
      <c r="U254" s="6"/>
      <c r="V254" s="6"/>
      <c r="W254" s="6"/>
      <c r="X254" s="6">
        <f>$D254</f>
        <v>101</v>
      </c>
      <c r="Y254" s="6"/>
      <c r="Z254" s="6"/>
      <c r="AA254" s="6"/>
      <c r="AC254" s="6"/>
      <c r="AD254" s="6"/>
      <c r="AE254" s="6"/>
      <c r="AF254" s="6"/>
      <c r="AG254" s="6"/>
      <c r="AH254" s="6"/>
      <c r="AI254" s="6"/>
      <c r="AJ254" s="6"/>
      <c r="AK254" s="6"/>
      <c r="AM254" s="6"/>
      <c r="AN254" s="6"/>
      <c r="AO254" s="6"/>
      <c r="AP254" s="6"/>
      <c r="AQ254" s="6"/>
      <c r="AR254" s="6"/>
      <c r="AS254" s="6"/>
      <c r="AT254" s="6"/>
      <c r="AU254" s="6"/>
    </row>
    <row r="255" spans="1:47" ht="15" customHeight="1" x14ac:dyDescent="0.3">
      <c r="A255" s="42">
        <v>316</v>
      </c>
      <c r="B255" s="42">
        <v>161</v>
      </c>
      <c r="C255" s="42">
        <v>25</v>
      </c>
      <c r="D255" s="42">
        <v>102</v>
      </c>
      <c r="E255">
        <v>1056</v>
      </c>
      <c r="F255" s="60">
        <v>3.5312499999999997E-2</v>
      </c>
      <c r="G255" s="41" t="s">
        <v>317</v>
      </c>
      <c r="H255" s="41" t="s">
        <v>473</v>
      </c>
      <c r="I255" s="42" t="s">
        <v>382</v>
      </c>
      <c r="J255" s="42" t="s">
        <v>71</v>
      </c>
      <c r="K255" s="42">
        <v>2</v>
      </c>
      <c r="L255" s="42" t="s">
        <v>34</v>
      </c>
      <c r="M255" s="6"/>
      <c r="N255" s="6">
        <f>$B255</f>
        <v>161</v>
      </c>
      <c r="O255" s="6"/>
      <c r="P255" s="6"/>
      <c r="Q255" s="6"/>
      <c r="R255" s="6"/>
      <c r="S255" s="6"/>
      <c r="U255" s="6"/>
      <c r="V255" s="6">
        <f>$D255</f>
        <v>102</v>
      </c>
      <c r="W255" s="6"/>
      <c r="X255" s="6"/>
      <c r="Y255" s="6"/>
      <c r="Z255" s="6"/>
      <c r="AA255" s="6"/>
      <c r="AC255" s="6"/>
      <c r="AD255" s="6"/>
      <c r="AE255" s="6"/>
      <c r="AF255" s="6"/>
      <c r="AG255" s="6"/>
      <c r="AH255" s="6"/>
      <c r="AI255" s="6"/>
      <c r="AJ255" s="6"/>
      <c r="AK255" s="6"/>
      <c r="AM255" s="6"/>
      <c r="AN255" s="6"/>
      <c r="AO255" s="6"/>
      <c r="AP255" s="6"/>
      <c r="AQ255" s="6"/>
      <c r="AR255" s="6"/>
      <c r="AS255" s="6"/>
      <c r="AT255" s="6"/>
      <c r="AU255" s="6"/>
    </row>
    <row r="256" spans="1:47" ht="15" customHeight="1" x14ac:dyDescent="0.3">
      <c r="A256" s="42">
        <v>317</v>
      </c>
      <c r="B256" s="42">
        <v>162</v>
      </c>
      <c r="C256">
        <v>12</v>
      </c>
      <c r="D256">
        <v>103</v>
      </c>
      <c r="E256">
        <v>1509</v>
      </c>
      <c r="F256" s="60">
        <v>3.5324074074074077E-2</v>
      </c>
      <c r="G256" s="61" t="s">
        <v>848</v>
      </c>
      <c r="H256" s="61" t="s">
        <v>914</v>
      </c>
      <c r="I256" s="59" t="s">
        <v>401</v>
      </c>
      <c r="J256" s="59" t="s">
        <v>27</v>
      </c>
      <c r="K256" s="59">
        <v>2</v>
      </c>
      <c r="L256" s="59" t="s">
        <v>34</v>
      </c>
      <c r="M256" s="6"/>
      <c r="N256" s="6"/>
      <c r="O256" s="6"/>
      <c r="P256" s="6"/>
      <c r="Q256" s="6">
        <f>$B256</f>
        <v>162</v>
      </c>
      <c r="R256" s="6"/>
      <c r="S256" s="6"/>
      <c r="U256" s="6"/>
      <c r="V256" s="6"/>
      <c r="W256" s="6"/>
      <c r="X256" s="6"/>
      <c r="Y256" s="6">
        <f>$D256</f>
        <v>103</v>
      </c>
      <c r="Z256" s="6"/>
      <c r="AA256" s="6"/>
      <c r="AC256" s="6"/>
      <c r="AD256" s="6"/>
      <c r="AE256" s="6"/>
      <c r="AF256" s="6"/>
      <c r="AG256" s="6"/>
      <c r="AH256" s="6"/>
      <c r="AI256" s="6"/>
      <c r="AJ256" s="6"/>
      <c r="AK256" s="6"/>
      <c r="AM256" s="6"/>
      <c r="AN256" s="6"/>
      <c r="AO256" s="6"/>
      <c r="AP256" s="6"/>
      <c r="AQ256" s="6"/>
      <c r="AR256" s="6"/>
      <c r="AS256" s="6"/>
      <c r="AT256" s="6"/>
      <c r="AU256" s="6"/>
    </row>
    <row r="257" spans="1:47" ht="15" customHeight="1" x14ac:dyDescent="0.3">
      <c r="A257" s="42">
        <v>321</v>
      </c>
      <c r="B257" s="42">
        <v>163</v>
      </c>
      <c r="C257" s="42">
        <v>13</v>
      </c>
      <c r="D257" s="42">
        <v>104</v>
      </c>
      <c r="E257">
        <v>1511</v>
      </c>
      <c r="F257" s="60">
        <v>3.5428240740740739E-2</v>
      </c>
      <c r="G257" s="41" t="s">
        <v>419</v>
      </c>
      <c r="H257" s="41" t="s">
        <v>94</v>
      </c>
      <c r="I257" s="42" t="s">
        <v>401</v>
      </c>
      <c r="J257" s="42" t="s">
        <v>27</v>
      </c>
      <c r="K257" s="42">
        <v>2</v>
      </c>
      <c r="L257" s="42" t="s">
        <v>34</v>
      </c>
      <c r="M257" s="6"/>
      <c r="N257" s="6"/>
      <c r="O257" s="6"/>
      <c r="P257" s="6"/>
      <c r="Q257" s="6">
        <f>$B257</f>
        <v>163</v>
      </c>
      <c r="R257" s="6"/>
      <c r="S257" s="6"/>
      <c r="U257" s="6"/>
      <c r="V257" s="6"/>
      <c r="W257" s="6"/>
      <c r="X257" s="6"/>
      <c r="Y257" s="6">
        <f>$D257</f>
        <v>104</v>
      </c>
      <c r="Z257" s="6"/>
      <c r="AA257" s="6"/>
      <c r="AC257" s="6"/>
      <c r="AD257" s="6"/>
      <c r="AE257" s="6"/>
      <c r="AF257" s="6"/>
      <c r="AG257" s="6"/>
      <c r="AH257" s="6"/>
      <c r="AI257" s="6"/>
      <c r="AJ257" s="6"/>
      <c r="AK257" s="6"/>
      <c r="AM257" s="6"/>
      <c r="AN257" s="6"/>
      <c r="AO257" s="6"/>
      <c r="AP257" s="6"/>
      <c r="AQ257" s="6"/>
      <c r="AR257" s="6"/>
      <c r="AS257" s="6"/>
      <c r="AT257" s="6"/>
      <c r="AU257" s="6"/>
    </row>
    <row r="258" spans="1:47" ht="15" customHeight="1" x14ac:dyDescent="0.3">
      <c r="A258" s="42">
        <v>322</v>
      </c>
      <c r="B258" s="42">
        <v>164</v>
      </c>
      <c r="C258">
        <v>26</v>
      </c>
      <c r="D258">
        <v>105</v>
      </c>
      <c r="E258">
        <v>1161</v>
      </c>
      <c r="F258" s="60">
        <v>3.546296296296296E-2</v>
      </c>
      <c r="G258" s="41" t="s">
        <v>435</v>
      </c>
      <c r="H258" s="41" t="s">
        <v>154</v>
      </c>
      <c r="I258" s="42" t="s">
        <v>382</v>
      </c>
      <c r="J258" s="42" t="s">
        <v>31</v>
      </c>
      <c r="K258" s="42">
        <v>2</v>
      </c>
      <c r="L258" s="42" t="s">
        <v>34</v>
      </c>
      <c r="M258" s="6"/>
      <c r="N258" s="6"/>
      <c r="O258" s="6"/>
      <c r="P258" s="6">
        <f>$B258</f>
        <v>164</v>
      </c>
      <c r="Q258" s="6"/>
      <c r="R258" s="6"/>
      <c r="S258" s="6"/>
      <c r="U258" s="6"/>
      <c r="V258" s="6"/>
      <c r="W258" s="6"/>
      <c r="X258" s="6">
        <f>$D258</f>
        <v>105</v>
      </c>
      <c r="Y258" s="6"/>
      <c r="Z258" s="6"/>
      <c r="AA258" s="6"/>
      <c r="AC258" s="6"/>
      <c r="AD258" s="6"/>
      <c r="AE258" s="6"/>
      <c r="AF258" s="6"/>
      <c r="AG258" s="6"/>
      <c r="AH258" s="6"/>
      <c r="AI258" s="6"/>
      <c r="AJ258" s="6"/>
      <c r="AK258" s="6"/>
      <c r="AM258" s="6"/>
      <c r="AN258" s="6"/>
      <c r="AO258" s="6"/>
      <c r="AP258" s="6"/>
      <c r="AQ258" s="6"/>
      <c r="AR258" s="6"/>
      <c r="AS258" s="6"/>
      <c r="AT258" s="6"/>
      <c r="AU258" s="6"/>
    </row>
    <row r="259" spans="1:47" ht="15" customHeight="1" x14ac:dyDescent="0.3">
      <c r="A259" s="42">
        <v>323</v>
      </c>
      <c r="B259" s="42">
        <v>92</v>
      </c>
      <c r="C259" s="42">
        <v>24</v>
      </c>
      <c r="D259" s="42">
        <v>54</v>
      </c>
      <c r="E259">
        <v>1714</v>
      </c>
      <c r="F259" s="60">
        <v>3.5486111111111114E-2</v>
      </c>
      <c r="G259" s="41" t="s">
        <v>601</v>
      </c>
      <c r="H259" s="41" t="s">
        <v>602</v>
      </c>
      <c r="I259" s="42" t="s">
        <v>382</v>
      </c>
      <c r="J259" s="42" t="s">
        <v>25</v>
      </c>
      <c r="K259" s="42">
        <v>3</v>
      </c>
      <c r="L259" s="42" t="s">
        <v>34</v>
      </c>
      <c r="M259" s="6"/>
      <c r="N259" s="6"/>
      <c r="O259" s="6"/>
      <c r="P259" s="6"/>
      <c r="Q259" s="6"/>
      <c r="R259" s="6"/>
      <c r="S259" s="6"/>
      <c r="U259" s="6"/>
      <c r="V259" s="6"/>
      <c r="W259" s="6"/>
      <c r="X259" s="6"/>
      <c r="Y259" s="6"/>
      <c r="Z259" s="6"/>
      <c r="AA259" s="6"/>
      <c r="AC259" s="6"/>
      <c r="AD259" s="6"/>
      <c r="AE259" s="6"/>
      <c r="AF259" s="6"/>
      <c r="AG259" s="6"/>
      <c r="AH259" s="6"/>
      <c r="AI259" s="6"/>
      <c r="AJ259" s="6">
        <f>$B259</f>
        <v>92</v>
      </c>
      <c r="AK259" s="6"/>
      <c r="AM259" s="6"/>
      <c r="AN259" s="6"/>
      <c r="AO259" s="6"/>
      <c r="AP259" s="6"/>
      <c r="AQ259" s="6"/>
      <c r="AR259" s="6"/>
      <c r="AS259" s="6"/>
      <c r="AT259" s="6">
        <f>$D259</f>
        <v>54</v>
      </c>
      <c r="AU259" s="6"/>
    </row>
    <row r="260" spans="1:47" ht="15" customHeight="1" x14ac:dyDescent="0.3">
      <c r="A260" s="42">
        <v>324</v>
      </c>
      <c r="B260" s="42">
        <v>165</v>
      </c>
      <c r="C260" s="42"/>
      <c r="D260" s="42"/>
      <c r="E260">
        <v>2061</v>
      </c>
      <c r="F260" s="60">
        <v>3.5486111111111114E-2</v>
      </c>
      <c r="G260" s="41" t="s">
        <v>911</v>
      </c>
      <c r="H260" s="41" t="s">
        <v>912</v>
      </c>
      <c r="I260" s="42" t="s">
        <v>82</v>
      </c>
      <c r="J260" s="42" t="s">
        <v>27</v>
      </c>
      <c r="K260" s="42">
        <v>2</v>
      </c>
      <c r="L260" s="42" t="s">
        <v>34</v>
      </c>
      <c r="M260" s="6"/>
      <c r="N260" s="6"/>
      <c r="O260" s="6"/>
      <c r="P260" s="6"/>
      <c r="Q260" s="6">
        <f>$B260</f>
        <v>165</v>
      </c>
      <c r="R260" s="6"/>
      <c r="S260" s="6"/>
      <c r="U260" s="6"/>
      <c r="V260" s="6"/>
      <c r="W260" s="6"/>
      <c r="X260" s="6"/>
      <c r="Y260" s="6"/>
      <c r="Z260" s="6"/>
      <c r="AA260" s="6"/>
      <c r="AC260" s="6"/>
      <c r="AD260" s="6"/>
      <c r="AE260" s="6"/>
      <c r="AF260" s="6"/>
      <c r="AG260" s="6"/>
      <c r="AH260" s="6"/>
      <c r="AI260" s="6"/>
      <c r="AJ260" s="6"/>
      <c r="AK260" s="6"/>
      <c r="AM260" s="6"/>
      <c r="AN260" s="6"/>
      <c r="AO260" s="6"/>
      <c r="AP260" s="6"/>
      <c r="AQ260" s="6"/>
      <c r="AR260" s="6"/>
      <c r="AS260" s="6"/>
      <c r="AT260" s="6"/>
      <c r="AU260" s="6"/>
    </row>
    <row r="261" spans="1:47" ht="15" customHeight="1" x14ac:dyDescent="0.3">
      <c r="A261" s="42">
        <v>325</v>
      </c>
      <c r="B261" s="42">
        <v>93</v>
      </c>
      <c r="C261" s="42">
        <v>25</v>
      </c>
      <c r="D261" s="42">
        <v>55</v>
      </c>
      <c r="E261">
        <v>1775</v>
      </c>
      <c r="F261" s="60">
        <v>3.557870370370371E-2</v>
      </c>
      <c r="G261" s="41" t="s">
        <v>499</v>
      </c>
      <c r="H261" s="41" t="s">
        <v>595</v>
      </c>
      <c r="I261" s="42" t="s">
        <v>382</v>
      </c>
      <c r="J261" s="42" t="s">
        <v>21</v>
      </c>
      <c r="K261" s="42">
        <v>3</v>
      </c>
      <c r="L261" s="42" t="s">
        <v>34</v>
      </c>
      <c r="M261" s="6"/>
      <c r="N261" s="6"/>
      <c r="O261" s="6"/>
      <c r="P261" s="6"/>
      <c r="Q261" s="6"/>
      <c r="R261" s="6"/>
      <c r="S261" s="6"/>
      <c r="U261" s="6"/>
      <c r="V261" s="6"/>
      <c r="W261" s="6"/>
      <c r="X261" s="6"/>
      <c r="Y261" s="6"/>
      <c r="Z261" s="6"/>
      <c r="AA261" s="6"/>
      <c r="AC261" s="6"/>
      <c r="AD261" s="6"/>
      <c r="AE261" s="6"/>
      <c r="AF261" s="6">
        <f>$B261</f>
        <v>93</v>
      </c>
      <c r="AG261" s="6"/>
      <c r="AH261" s="6"/>
      <c r="AI261" s="6"/>
      <c r="AJ261" s="6"/>
      <c r="AK261" s="6"/>
      <c r="AM261" s="6"/>
      <c r="AN261" s="6"/>
      <c r="AO261" s="6"/>
      <c r="AP261" s="6">
        <f>$D261</f>
        <v>55</v>
      </c>
      <c r="AQ261" s="6"/>
      <c r="AR261" s="6"/>
      <c r="AS261" s="6"/>
      <c r="AT261" s="6"/>
      <c r="AU261" s="6"/>
    </row>
    <row r="262" spans="1:47" ht="15" customHeight="1" x14ac:dyDescent="0.3">
      <c r="A262" s="42">
        <v>328</v>
      </c>
      <c r="B262" s="42">
        <v>166</v>
      </c>
      <c r="C262" s="42">
        <v>67</v>
      </c>
      <c r="D262" s="42">
        <v>106</v>
      </c>
      <c r="E262">
        <v>1151</v>
      </c>
      <c r="F262" s="60">
        <v>3.5717592592592592E-2</v>
      </c>
      <c r="G262" s="41" t="s">
        <v>326</v>
      </c>
      <c r="H262" s="41" t="s">
        <v>835</v>
      </c>
      <c r="I262" s="42" t="s">
        <v>379</v>
      </c>
      <c r="J262" s="42" t="s">
        <v>31</v>
      </c>
      <c r="K262" s="42">
        <v>2</v>
      </c>
      <c r="L262" s="42" t="s">
        <v>34</v>
      </c>
      <c r="M262" s="6"/>
      <c r="N262" s="6"/>
      <c r="O262" s="6"/>
      <c r="P262" s="6">
        <f>$B262</f>
        <v>166</v>
      </c>
      <c r="Q262" s="6"/>
      <c r="R262" s="6"/>
      <c r="S262" s="6"/>
      <c r="U262" s="6"/>
      <c r="V262" s="6"/>
      <c r="W262" s="6"/>
      <c r="X262" s="6">
        <f>$D262</f>
        <v>106</v>
      </c>
      <c r="Y262" s="6"/>
      <c r="Z262" s="6"/>
      <c r="AA262" s="6"/>
      <c r="AC262" s="6"/>
      <c r="AD262" s="6"/>
      <c r="AE262" s="6"/>
      <c r="AF262" s="6"/>
      <c r="AG262" s="6"/>
      <c r="AH262" s="6"/>
      <c r="AI262" s="6"/>
      <c r="AJ262" s="6"/>
      <c r="AK262" s="6"/>
      <c r="AM262" s="6"/>
      <c r="AN262" s="6"/>
      <c r="AO262" s="6"/>
      <c r="AP262" s="6"/>
      <c r="AQ262" s="6"/>
      <c r="AR262" s="6"/>
      <c r="AS262" s="6"/>
      <c r="AT262" s="6"/>
      <c r="AU262" s="6"/>
    </row>
    <row r="263" spans="1:47" ht="15" customHeight="1" x14ac:dyDescent="0.3">
      <c r="A263" s="42">
        <v>329</v>
      </c>
      <c r="B263" s="42">
        <v>94</v>
      </c>
      <c r="C263" s="42">
        <v>9</v>
      </c>
      <c r="D263" s="42">
        <v>56</v>
      </c>
      <c r="E263">
        <v>1946</v>
      </c>
      <c r="F263" s="60">
        <v>3.5729166666666666E-2</v>
      </c>
      <c r="G263" s="41" t="s">
        <v>460</v>
      </c>
      <c r="H263" s="41" t="s">
        <v>592</v>
      </c>
      <c r="I263" s="42" t="s">
        <v>401</v>
      </c>
      <c r="J263" s="42" t="s">
        <v>36</v>
      </c>
      <c r="K263" s="42">
        <v>3</v>
      </c>
      <c r="L263" s="42" t="s">
        <v>34</v>
      </c>
      <c r="M263" s="6"/>
      <c r="N263" s="6"/>
      <c r="O263" s="6"/>
      <c r="P263" s="6"/>
      <c r="Q263" s="6"/>
      <c r="R263" s="6"/>
      <c r="S263" s="6"/>
      <c r="U263" s="6"/>
      <c r="V263" s="6"/>
      <c r="W263" s="6"/>
      <c r="X263" s="6"/>
      <c r="Y263" s="6"/>
      <c r="Z263" s="6"/>
      <c r="AA263" s="6"/>
      <c r="AC263" s="6"/>
      <c r="AD263" s="6"/>
      <c r="AE263" s="6">
        <f>$B263</f>
        <v>94</v>
      </c>
      <c r="AF263" s="6"/>
      <c r="AG263" s="6"/>
      <c r="AH263" s="6"/>
      <c r="AI263" s="6"/>
      <c r="AJ263" s="6"/>
      <c r="AK263" s="6"/>
      <c r="AM263" s="6"/>
      <c r="AN263" s="6"/>
      <c r="AO263" s="6">
        <f>$D263</f>
        <v>56</v>
      </c>
      <c r="AP263" s="6"/>
      <c r="AQ263" s="6"/>
      <c r="AR263" s="6"/>
      <c r="AS263" s="6"/>
      <c r="AT263" s="6"/>
      <c r="AU263" s="6"/>
    </row>
    <row r="264" spans="1:47" ht="15" customHeight="1" x14ac:dyDescent="0.3">
      <c r="A264" s="42">
        <v>330</v>
      </c>
      <c r="B264" s="42">
        <v>95</v>
      </c>
      <c r="C264" s="42">
        <v>26</v>
      </c>
      <c r="D264" s="42">
        <v>57</v>
      </c>
      <c r="E264">
        <v>1783</v>
      </c>
      <c r="F264" s="60">
        <v>3.574074074074074E-2</v>
      </c>
      <c r="G264" s="41" t="s">
        <v>335</v>
      </c>
      <c r="H264" s="41" t="s">
        <v>593</v>
      </c>
      <c r="I264" s="42" t="s">
        <v>382</v>
      </c>
      <c r="J264" s="42" t="s">
        <v>21</v>
      </c>
      <c r="K264" s="42">
        <v>3</v>
      </c>
      <c r="L264" s="42" t="s">
        <v>34</v>
      </c>
      <c r="M264" s="6"/>
      <c r="N264" s="6"/>
      <c r="O264" s="6"/>
      <c r="P264" s="6"/>
      <c r="Q264" s="6"/>
      <c r="R264" s="6"/>
      <c r="S264" s="6"/>
      <c r="U264" s="6"/>
      <c r="V264" s="6"/>
      <c r="W264" s="6"/>
      <c r="X264" s="6"/>
      <c r="Y264" s="6"/>
      <c r="Z264" s="6"/>
      <c r="AA264" s="6"/>
      <c r="AC264" s="6"/>
      <c r="AD264" s="6"/>
      <c r="AE264" s="6"/>
      <c r="AF264" s="6">
        <f>$B264</f>
        <v>95</v>
      </c>
      <c r="AG264" s="6"/>
      <c r="AH264" s="6"/>
      <c r="AI264" s="6"/>
      <c r="AJ264" s="6"/>
      <c r="AK264" s="6"/>
      <c r="AM264" s="6"/>
      <c r="AN264" s="6"/>
      <c r="AO264" s="6"/>
      <c r="AP264" s="6">
        <f>$D264</f>
        <v>57</v>
      </c>
      <c r="AQ264" s="6"/>
      <c r="AR264" s="6"/>
      <c r="AS264" s="6"/>
      <c r="AT264" s="6"/>
      <c r="AU264" s="6"/>
    </row>
    <row r="265" spans="1:47" ht="15" customHeight="1" x14ac:dyDescent="0.3">
      <c r="A265" s="42">
        <v>333</v>
      </c>
      <c r="B265" s="42">
        <v>96</v>
      </c>
      <c r="C265" s="42">
        <v>27</v>
      </c>
      <c r="D265" s="42">
        <v>58</v>
      </c>
      <c r="E265">
        <v>1951</v>
      </c>
      <c r="F265" s="60">
        <v>3.5879629629629629E-2</v>
      </c>
      <c r="G265" s="41" t="s">
        <v>499</v>
      </c>
      <c r="H265" s="41" t="s">
        <v>613</v>
      </c>
      <c r="I265" s="42" t="s">
        <v>382</v>
      </c>
      <c r="J265" s="42" t="s">
        <v>36</v>
      </c>
      <c r="K265" s="42">
        <v>3</v>
      </c>
      <c r="L265" s="42" t="s">
        <v>34</v>
      </c>
      <c r="M265" s="6"/>
      <c r="N265" s="6"/>
      <c r="O265" s="6"/>
      <c r="P265" s="6"/>
      <c r="Q265" s="6"/>
      <c r="R265" s="6"/>
      <c r="S265" s="6"/>
      <c r="U265" s="6"/>
      <c r="V265" s="6"/>
      <c r="W265" s="6"/>
      <c r="X265" s="6"/>
      <c r="Y265" s="6"/>
      <c r="Z265" s="6"/>
      <c r="AA265" s="6"/>
      <c r="AC265" s="6"/>
      <c r="AD265" s="6"/>
      <c r="AE265" s="6">
        <f>$B265</f>
        <v>96</v>
      </c>
      <c r="AF265" s="6"/>
      <c r="AG265" s="6"/>
      <c r="AH265" s="6"/>
      <c r="AI265" s="6"/>
      <c r="AJ265" s="6"/>
      <c r="AK265" s="6"/>
      <c r="AM265" s="6"/>
      <c r="AN265" s="6"/>
      <c r="AO265" s="6">
        <f>$D265</f>
        <v>58</v>
      </c>
      <c r="AP265" s="6"/>
      <c r="AQ265" s="6"/>
      <c r="AR265" s="6"/>
      <c r="AS265" s="6"/>
      <c r="AT265" s="6"/>
      <c r="AU265" s="6"/>
    </row>
    <row r="266" spans="1:47" ht="15" customHeight="1" x14ac:dyDescent="0.3">
      <c r="A266" s="42">
        <v>334</v>
      </c>
      <c r="B266" s="42">
        <v>167</v>
      </c>
      <c r="C266" s="42"/>
      <c r="D266" s="42"/>
      <c r="E266">
        <v>1515</v>
      </c>
      <c r="F266" s="60">
        <v>3.5937499999999997E-2</v>
      </c>
      <c r="G266" s="41" t="s">
        <v>370</v>
      </c>
      <c r="H266" s="41" t="s">
        <v>371</v>
      </c>
      <c r="I266" s="42" t="s">
        <v>82</v>
      </c>
      <c r="J266" s="42" t="s">
        <v>27</v>
      </c>
      <c r="K266" s="42">
        <v>2</v>
      </c>
      <c r="L266" s="42" t="s">
        <v>34</v>
      </c>
      <c r="M266" s="6"/>
      <c r="N266" s="6"/>
      <c r="O266" s="6"/>
      <c r="P266" s="6"/>
      <c r="Q266" s="6">
        <f>$B266</f>
        <v>167</v>
      </c>
      <c r="R266" s="6"/>
      <c r="S266" s="6"/>
      <c r="U266" s="6"/>
      <c r="V266" s="6"/>
      <c r="W266" s="6"/>
      <c r="X266" s="6"/>
      <c r="Y266" s="6"/>
      <c r="Z266" s="6"/>
      <c r="AA266" s="6"/>
      <c r="AC266" s="6"/>
      <c r="AD266" s="6"/>
      <c r="AE266" s="6"/>
      <c r="AF266" s="6"/>
      <c r="AG266" s="6"/>
      <c r="AH266" s="6"/>
      <c r="AI266" s="6"/>
      <c r="AJ266" s="6"/>
      <c r="AK266" s="6"/>
      <c r="AM266" s="6"/>
      <c r="AN266" s="6"/>
      <c r="AO266" s="6"/>
      <c r="AP266" s="6"/>
      <c r="AQ266" s="6"/>
      <c r="AR266" s="6"/>
      <c r="AS266" s="6"/>
      <c r="AT266" s="6"/>
      <c r="AU266" s="6"/>
    </row>
    <row r="267" spans="1:47" ht="15" customHeight="1" x14ac:dyDescent="0.3">
      <c r="A267" s="42">
        <v>335</v>
      </c>
      <c r="B267" s="42">
        <v>97</v>
      </c>
      <c r="C267" s="42"/>
      <c r="D267" s="42"/>
      <c r="E267">
        <v>1840</v>
      </c>
      <c r="F267" s="60">
        <v>3.5960648148148151E-2</v>
      </c>
      <c r="G267" s="41" t="s">
        <v>316</v>
      </c>
      <c r="H267" s="41" t="s">
        <v>110</v>
      </c>
      <c r="I267" s="42" t="s">
        <v>82</v>
      </c>
      <c r="J267" s="42" t="s">
        <v>24</v>
      </c>
      <c r="K267" s="42">
        <v>3</v>
      </c>
      <c r="L267" s="42" t="s">
        <v>34</v>
      </c>
      <c r="M267" s="6"/>
      <c r="N267" s="6"/>
      <c r="O267" s="6"/>
      <c r="P267" s="6"/>
      <c r="Q267" s="6"/>
      <c r="R267" s="6"/>
      <c r="S267" s="6"/>
      <c r="U267" s="6"/>
      <c r="V267" s="6"/>
      <c r="W267" s="6"/>
      <c r="X267" s="6"/>
      <c r="Y267" s="6"/>
      <c r="Z267" s="6"/>
      <c r="AA267" s="6"/>
      <c r="AC267" s="6"/>
      <c r="AD267" s="6"/>
      <c r="AE267" s="6"/>
      <c r="AF267" s="6"/>
      <c r="AG267" s="6">
        <f>$B267</f>
        <v>97</v>
      </c>
      <c r="AH267" s="6"/>
      <c r="AI267" s="6"/>
      <c r="AJ267" s="6"/>
      <c r="AK267" s="6"/>
      <c r="AM267" s="6"/>
      <c r="AN267" s="6"/>
      <c r="AO267" s="6"/>
      <c r="AP267" s="6"/>
      <c r="AQ267" s="6"/>
      <c r="AR267" s="6"/>
      <c r="AS267" s="6"/>
      <c r="AT267" s="6"/>
      <c r="AU267" s="6"/>
    </row>
    <row r="268" spans="1:47" ht="15" customHeight="1" x14ac:dyDescent="0.3">
      <c r="A268" s="42">
        <v>336</v>
      </c>
      <c r="B268" s="42">
        <v>168</v>
      </c>
      <c r="C268" s="42"/>
      <c r="D268" s="42"/>
      <c r="E268">
        <v>1255</v>
      </c>
      <c r="F268" s="60">
        <v>3.5972222222222218E-2</v>
      </c>
      <c r="G268" s="41" t="s">
        <v>913</v>
      </c>
      <c r="H268" s="41" t="s">
        <v>144</v>
      </c>
      <c r="I268" s="42" t="s">
        <v>82</v>
      </c>
      <c r="J268" s="42" t="s">
        <v>31</v>
      </c>
      <c r="K268" s="42">
        <v>2</v>
      </c>
      <c r="L268" s="42" t="s">
        <v>34</v>
      </c>
      <c r="M268" s="6"/>
      <c r="N268" s="6"/>
      <c r="O268" s="6"/>
      <c r="P268" s="6">
        <f>$B268</f>
        <v>168</v>
      </c>
      <c r="Q268" s="6"/>
      <c r="R268" s="6"/>
      <c r="S268" s="6"/>
      <c r="U268" s="6"/>
      <c r="V268" s="6"/>
      <c r="W268" s="6"/>
      <c r="X268" s="6"/>
      <c r="Y268" s="6"/>
      <c r="Z268" s="6"/>
      <c r="AA268" s="6"/>
      <c r="AC268" s="6"/>
      <c r="AD268" s="6"/>
      <c r="AE268" s="6"/>
      <c r="AF268" s="6"/>
      <c r="AG268" s="6"/>
      <c r="AH268" s="6"/>
      <c r="AI268" s="6"/>
      <c r="AJ268" s="6"/>
      <c r="AK268" s="6"/>
      <c r="AM268" s="6"/>
      <c r="AN268" s="6"/>
      <c r="AO268" s="6"/>
      <c r="AP268" s="6"/>
      <c r="AQ268" s="6"/>
      <c r="AR268" s="6"/>
      <c r="AS268" s="6"/>
      <c r="AT268" s="6"/>
      <c r="AU268" s="6"/>
    </row>
    <row r="269" spans="1:47" ht="15" customHeight="1" x14ac:dyDescent="0.3">
      <c r="A269" s="42">
        <v>338</v>
      </c>
      <c r="B269" s="42">
        <v>98</v>
      </c>
      <c r="C269" s="42">
        <v>10</v>
      </c>
      <c r="D269">
        <v>59</v>
      </c>
      <c r="E269">
        <v>1778</v>
      </c>
      <c r="F269" s="60">
        <v>3.6018518518518519E-2</v>
      </c>
      <c r="G269" s="41" t="s">
        <v>599</v>
      </c>
      <c r="H269" s="41" t="s">
        <v>600</v>
      </c>
      <c r="I269" s="42" t="s">
        <v>401</v>
      </c>
      <c r="J269" s="42" t="s">
        <v>21</v>
      </c>
      <c r="K269" s="42">
        <v>3</v>
      </c>
      <c r="L269" s="42" t="s">
        <v>34</v>
      </c>
      <c r="M269" s="6"/>
      <c r="N269" s="6"/>
      <c r="O269" s="6"/>
      <c r="P269" s="6"/>
      <c r="Q269" s="6"/>
      <c r="R269" s="6"/>
      <c r="S269" s="6"/>
      <c r="U269" s="6"/>
      <c r="V269" s="6"/>
      <c r="W269" s="6"/>
      <c r="X269" s="6"/>
      <c r="Y269" s="6"/>
      <c r="Z269" s="6"/>
      <c r="AA269" s="6"/>
      <c r="AC269" s="6"/>
      <c r="AD269" s="6"/>
      <c r="AE269" s="6"/>
      <c r="AF269" s="6">
        <f>$B269</f>
        <v>98</v>
      </c>
      <c r="AG269" s="6"/>
      <c r="AH269" s="6"/>
      <c r="AI269" s="6"/>
      <c r="AJ269" s="6"/>
      <c r="AK269" s="6"/>
      <c r="AM269" s="6"/>
      <c r="AN269" s="6"/>
      <c r="AO269" s="6"/>
      <c r="AP269" s="6">
        <f>$D269</f>
        <v>59</v>
      </c>
      <c r="AQ269" s="6"/>
      <c r="AR269" s="6"/>
      <c r="AS269" s="6"/>
      <c r="AT269" s="6"/>
      <c r="AU269" s="6"/>
    </row>
    <row r="270" spans="1:47" ht="15" customHeight="1" x14ac:dyDescent="0.3">
      <c r="A270" s="42">
        <v>339</v>
      </c>
      <c r="B270" s="42">
        <v>99</v>
      </c>
      <c r="C270">
        <v>11</v>
      </c>
      <c r="D270" s="42">
        <v>60</v>
      </c>
      <c r="E270" s="69">
        <v>1813</v>
      </c>
      <c r="F270" s="60">
        <v>3.6053240740740747E-2</v>
      </c>
      <c r="G270" s="67" t="s">
        <v>596</v>
      </c>
      <c r="H270" s="67" t="s">
        <v>597</v>
      </c>
      <c r="I270" s="68" t="s">
        <v>401</v>
      </c>
      <c r="J270" s="68" t="s">
        <v>18</v>
      </c>
      <c r="K270" s="68">
        <v>3</v>
      </c>
      <c r="L270" s="68" t="s">
        <v>34</v>
      </c>
      <c r="M270" s="6"/>
      <c r="N270" s="6"/>
      <c r="O270" s="6"/>
      <c r="P270" s="6"/>
      <c r="Q270" s="6"/>
      <c r="R270" s="6"/>
      <c r="S270" s="6"/>
      <c r="U270" s="6"/>
      <c r="V270" s="6"/>
      <c r="W270" s="6"/>
      <c r="X270" s="6"/>
      <c r="Y270" s="6"/>
      <c r="Z270" s="6"/>
      <c r="AA270" s="6"/>
      <c r="AC270" s="6"/>
      <c r="AD270" s="6">
        <f>$B270</f>
        <v>99</v>
      </c>
      <c r="AE270" s="6"/>
      <c r="AF270" s="6"/>
      <c r="AG270" s="6"/>
      <c r="AH270" s="6"/>
      <c r="AI270" s="6"/>
      <c r="AJ270" s="6"/>
      <c r="AK270" s="6"/>
      <c r="AM270" s="6"/>
      <c r="AN270" s="6">
        <f>$D270</f>
        <v>60</v>
      </c>
      <c r="AO270" s="6"/>
      <c r="AP270" s="6"/>
      <c r="AQ270" s="6"/>
      <c r="AR270" s="6"/>
      <c r="AS270" s="6"/>
      <c r="AT270" s="6"/>
      <c r="AU270" s="6"/>
    </row>
    <row r="271" spans="1:47" ht="15" customHeight="1" x14ac:dyDescent="0.3">
      <c r="A271" s="42">
        <v>344</v>
      </c>
      <c r="B271" s="42">
        <v>169</v>
      </c>
      <c r="C271" s="42">
        <v>27</v>
      </c>
      <c r="D271" s="42">
        <v>107</v>
      </c>
      <c r="E271">
        <v>1279</v>
      </c>
      <c r="F271" s="60">
        <v>3.6319444444444446E-2</v>
      </c>
      <c r="G271" s="41" t="s">
        <v>380</v>
      </c>
      <c r="H271" s="41" t="s">
        <v>836</v>
      </c>
      <c r="I271" s="42" t="s">
        <v>382</v>
      </c>
      <c r="J271" s="42" t="s">
        <v>20</v>
      </c>
      <c r="K271" s="42">
        <v>2</v>
      </c>
      <c r="L271" s="42" t="s">
        <v>34</v>
      </c>
      <c r="M271" s="6">
        <f>$B271</f>
        <v>169</v>
      </c>
      <c r="N271" s="6"/>
      <c r="O271" s="6"/>
      <c r="P271" s="6"/>
      <c r="Q271" s="6"/>
      <c r="R271" s="6"/>
      <c r="S271" s="6"/>
      <c r="U271" s="6">
        <f>$D271</f>
        <v>107</v>
      </c>
      <c r="V271" s="6"/>
      <c r="W271" s="6"/>
      <c r="X271" s="6"/>
      <c r="Y271" s="6"/>
      <c r="Z271" s="6"/>
      <c r="AA271" s="6"/>
      <c r="AC271" s="6"/>
      <c r="AD271" s="6"/>
      <c r="AE271" s="6"/>
      <c r="AF271" s="6"/>
      <c r="AG271" s="6"/>
      <c r="AH271" s="6"/>
      <c r="AI271" s="6"/>
      <c r="AJ271" s="6"/>
      <c r="AK271" s="6"/>
      <c r="AM271" s="6"/>
      <c r="AN271" s="6"/>
      <c r="AO271" s="6"/>
      <c r="AP271" s="6"/>
      <c r="AQ271" s="6"/>
      <c r="AR271" s="6"/>
      <c r="AS271" s="6"/>
      <c r="AT271" s="6"/>
      <c r="AU271" s="6"/>
    </row>
    <row r="272" spans="1:47" ht="15" customHeight="1" x14ac:dyDescent="0.3">
      <c r="A272" s="42">
        <v>347</v>
      </c>
      <c r="B272" s="42">
        <v>100</v>
      </c>
      <c r="C272" s="42">
        <v>28</v>
      </c>
      <c r="D272" s="42">
        <v>61</v>
      </c>
      <c r="E272">
        <v>1616</v>
      </c>
      <c r="F272" s="60">
        <v>3.6446759259259255E-2</v>
      </c>
      <c r="G272" s="41" t="s">
        <v>340</v>
      </c>
      <c r="H272" s="41" t="s">
        <v>594</v>
      </c>
      <c r="I272" s="42" t="s">
        <v>382</v>
      </c>
      <c r="J272" s="42" t="s">
        <v>30</v>
      </c>
      <c r="K272" s="42">
        <v>3</v>
      </c>
      <c r="L272" s="42" t="s">
        <v>34</v>
      </c>
      <c r="M272" s="6"/>
      <c r="N272" s="6"/>
      <c r="O272" s="6"/>
      <c r="P272" s="6"/>
      <c r="Q272" s="6"/>
      <c r="R272" s="6"/>
      <c r="S272" s="6"/>
      <c r="U272" s="6"/>
      <c r="V272" s="6"/>
      <c r="W272" s="6"/>
      <c r="X272" s="6"/>
      <c r="Y272" s="6"/>
      <c r="Z272" s="6"/>
      <c r="AA272" s="6"/>
      <c r="AC272" s="6">
        <f>$B272</f>
        <v>100</v>
      </c>
      <c r="AD272" s="6"/>
      <c r="AE272" s="6"/>
      <c r="AF272" s="6"/>
      <c r="AG272" s="6"/>
      <c r="AH272" s="6"/>
      <c r="AI272" s="6"/>
      <c r="AJ272" s="6"/>
      <c r="AK272" s="6"/>
      <c r="AM272" s="6">
        <f>$D272</f>
        <v>61</v>
      </c>
      <c r="AN272" s="6"/>
      <c r="AO272" s="6"/>
      <c r="AP272" s="6"/>
      <c r="AQ272" s="6"/>
      <c r="AR272" s="6"/>
      <c r="AS272" s="6"/>
      <c r="AT272" s="6"/>
      <c r="AU272" s="6"/>
    </row>
    <row r="273" spans="1:47" ht="15" customHeight="1" x14ac:dyDescent="0.3">
      <c r="A273" s="42">
        <v>348</v>
      </c>
      <c r="B273" s="42">
        <v>170</v>
      </c>
      <c r="C273" s="42"/>
      <c r="D273" s="42"/>
      <c r="E273">
        <v>1189</v>
      </c>
      <c r="F273" s="60">
        <v>3.6481481481481483E-2</v>
      </c>
      <c r="G273" s="41" t="s">
        <v>837</v>
      </c>
      <c r="H273" s="41" t="s">
        <v>838</v>
      </c>
      <c r="I273" s="42" t="s">
        <v>82</v>
      </c>
      <c r="J273" s="42" t="s">
        <v>31</v>
      </c>
      <c r="K273" s="42">
        <v>2</v>
      </c>
      <c r="L273" s="42" t="s">
        <v>34</v>
      </c>
      <c r="M273" s="6"/>
      <c r="N273" s="6"/>
      <c r="O273" s="6"/>
      <c r="P273" s="6">
        <f>$B273</f>
        <v>170</v>
      </c>
      <c r="Q273" s="6"/>
      <c r="R273" s="6"/>
      <c r="S273" s="6"/>
      <c r="U273" s="6"/>
      <c r="V273" s="6"/>
      <c r="W273" s="6"/>
      <c r="X273" s="6"/>
      <c r="Y273" s="6"/>
      <c r="Z273" s="6"/>
      <c r="AA273" s="6"/>
      <c r="AC273" s="6"/>
      <c r="AD273" s="6"/>
      <c r="AE273" s="6"/>
      <c r="AF273" s="6"/>
      <c r="AG273" s="6"/>
      <c r="AH273" s="6"/>
      <c r="AI273" s="6"/>
      <c r="AJ273" s="6"/>
      <c r="AK273" s="6"/>
      <c r="AM273" s="6"/>
      <c r="AN273" s="6"/>
      <c r="AO273" s="6"/>
      <c r="AP273" s="6"/>
      <c r="AQ273" s="6"/>
      <c r="AR273" s="6"/>
      <c r="AS273" s="6"/>
      <c r="AT273" s="6"/>
      <c r="AU273" s="6"/>
    </row>
    <row r="274" spans="1:47" ht="15" customHeight="1" x14ac:dyDescent="0.3">
      <c r="A274" s="42">
        <v>349</v>
      </c>
      <c r="B274" s="42">
        <v>171</v>
      </c>
      <c r="C274">
        <v>68</v>
      </c>
      <c r="D274">
        <v>108</v>
      </c>
      <c r="E274">
        <v>1081</v>
      </c>
      <c r="F274" s="60">
        <v>3.6493055555555556E-2</v>
      </c>
      <c r="G274" s="41" t="s">
        <v>392</v>
      </c>
      <c r="H274" s="41" t="s">
        <v>485</v>
      </c>
      <c r="I274" s="42" t="s">
        <v>379</v>
      </c>
      <c r="J274" s="42" t="s">
        <v>71</v>
      </c>
      <c r="K274" s="42">
        <v>2</v>
      </c>
      <c r="L274" s="42" t="s">
        <v>34</v>
      </c>
      <c r="M274" s="6"/>
      <c r="N274" s="6">
        <f>$B274</f>
        <v>171</v>
      </c>
      <c r="O274" s="6"/>
      <c r="P274" s="6"/>
      <c r="Q274" s="6"/>
      <c r="R274" s="6"/>
      <c r="S274" s="6"/>
      <c r="U274" s="6"/>
      <c r="V274" s="6">
        <f>$D274</f>
        <v>108</v>
      </c>
      <c r="W274" s="6"/>
      <c r="X274" s="6"/>
      <c r="Y274" s="6"/>
      <c r="Z274" s="6"/>
      <c r="AA274" s="6"/>
      <c r="AC274" s="6"/>
      <c r="AD274" s="6"/>
      <c r="AE274" s="6"/>
      <c r="AF274" s="6"/>
      <c r="AG274" s="6"/>
      <c r="AH274" s="6"/>
      <c r="AI274" s="6"/>
      <c r="AJ274" s="6"/>
      <c r="AK274" s="6"/>
      <c r="AM274" s="6"/>
      <c r="AN274" s="6"/>
      <c r="AO274" s="6"/>
      <c r="AP274" s="6"/>
      <c r="AQ274" s="6"/>
      <c r="AR274" s="6"/>
      <c r="AS274" s="6"/>
      <c r="AT274" s="6"/>
      <c r="AU274" s="6"/>
    </row>
    <row r="275" spans="1:47" ht="15" customHeight="1" x14ac:dyDescent="0.3">
      <c r="A275" s="56">
        <v>351</v>
      </c>
      <c r="B275" s="42">
        <v>172</v>
      </c>
      <c r="C275">
        <v>28</v>
      </c>
      <c r="D275">
        <v>109</v>
      </c>
      <c r="E275">
        <v>1143</v>
      </c>
      <c r="F275" s="60">
        <v>3.6562500000000005E-2</v>
      </c>
      <c r="G275" s="61" t="s">
        <v>491</v>
      </c>
      <c r="H275" s="61" t="s">
        <v>189</v>
      </c>
      <c r="I275" s="59" t="s">
        <v>382</v>
      </c>
      <c r="J275" s="59" t="s">
        <v>71</v>
      </c>
      <c r="K275" s="59">
        <v>2</v>
      </c>
      <c r="L275" s="59" t="s">
        <v>34</v>
      </c>
      <c r="M275" s="6"/>
      <c r="N275" s="6">
        <f>$B275</f>
        <v>172</v>
      </c>
      <c r="O275" s="6"/>
      <c r="P275" s="6"/>
      <c r="Q275" s="6"/>
      <c r="R275" s="6"/>
      <c r="S275" s="6"/>
      <c r="U275" s="6"/>
      <c r="V275" s="6">
        <f>$D275</f>
        <v>109</v>
      </c>
      <c r="W275" s="6"/>
      <c r="X275" s="6"/>
      <c r="Y275" s="6"/>
      <c r="Z275" s="6"/>
      <c r="AA275" s="6"/>
      <c r="AC275" s="6"/>
      <c r="AD275" s="6"/>
      <c r="AE275" s="6"/>
      <c r="AF275" s="6"/>
      <c r="AG275" s="6"/>
      <c r="AH275" s="6"/>
      <c r="AI275" s="6"/>
      <c r="AJ275" s="6"/>
      <c r="AK275" s="6"/>
      <c r="AM275" s="6"/>
      <c r="AN275" s="6"/>
      <c r="AO275" s="6"/>
      <c r="AP275" s="6"/>
      <c r="AQ275" s="6"/>
      <c r="AR275" s="6"/>
      <c r="AS275" s="6"/>
      <c r="AT275" s="6"/>
      <c r="AU275" s="6"/>
    </row>
    <row r="276" spans="1:47" ht="15" customHeight="1" x14ac:dyDescent="0.3">
      <c r="A276" s="42">
        <v>353</v>
      </c>
      <c r="B276" s="42">
        <v>173</v>
      </c>
      <c r="C276">
        <v>14</v>
      </c>
      <c r="D276">
        <v>110</v>
      </c>
      <c r="E276">
        <v>1278</v>
      </c>
      <c r="F276" s="60">
        <v>3.6585648148148145E-2</v>
      </c>
      <c r="G276" s="61" t="s">
        <v>253</v>
      </c>
      <c r="H276" s="61" t="s">
        <v>484</v>
      </c>
      <c r="I276" s="59" t="s">
        <v>401</v>
      </c>
      <c r="J276" s="59" t="s">
        <v>20</v>
      </c>
      <c r="K276" s="59">
        <v>2</v>
      </c>
      <c r="L276" s="59" t="s">
        <v>34</v>
      </c>
      <c r="M276" s="6">
        <f>$B276</f>
        <v>173</v>
      </c>
      <c r="N276" s="6"/>
      <c r="O276" s="6"/>
      <c r="P276" s="6"/>
      <c r="Q276" s="6"/>
      <c r="R276" s="6"/>
      <c r="S276" s="6"/>
      <c r="U276" s="6">
        <f>$D276</f>
        <v>110</v>
      </c>
      <c r="V276" s="6"/>
      <c r="W276" s="6"/>
      <c r="X276" s="6"/>
      <c r="Y276" s="6"/>
      <c r="Z276" s="6"/>
      <c r="AA276" s="6"/>
      <c r="AC276" s="6"/>
      <c r="AD276" s="6"/>
      <c r="AE276" s="6"/>
      <c r="AF276" s="6"/>
      <c r="AG276" s="6"/>
      <c r="AH276" s="6"/>
      <c r="AI276" s="6"/>
      <c r="AJ276" s="6"/>
      <c r="AK276" s="6"/>
      <c r="AM276" s="6"/>
      <c r="AN276" s="6"/>
      <c r="AO276" s="6"/>
      <c r="AP276" s="6"/>
      <c r="AQ276" s="6"/>
      <c r="AR276" s="6"/>
      <c r="AS276" s="6"/>
      <c r="AT276" s="6"/>
      <c r="AU276" s="6"/>
    </row>
    <row r="277" spans="1:47" ht="15" customHeight="1" x14ac:dyDescent="0.3">
      <c r="A277" s="42">
        <v>354</v>
      </c>
      <c r="B277" s="42">
        <v>174</v>
      </c>
      <c r="C277" s="42"/>
      <c r="D277" s="42"/>
      <c r="E277">
        <v>1118</v>
      </c>
      <c r="F277" s="60">
        <v>3.6608796296296299E-2</v>
      </c>
      <c r="G277" s="41" t="s">
        <v>544</v>
      </c>
      <c r="H277" s="41" t="s">
        <v>839</v>
      </c>
      <c r="I277" s="42" t="s">
        <v>82</v>
      </c>
      <c r="J277" s="42" t="s">
        <v>71</v>
      </c>
      <c r="K277" s="42">
        <v>2</v>
      </c>
      <c r="L277" s="42" t="s">
        <v>34</v>
      </c>
      <c r="M277" s="6"/>
      <c r="N277" s="6">
        <f>$B277</f>
        <v>174</v>
      </c>
      <c r="O277" s="6"/>
      <c r="P277" s="6"/>
      <c r="Q277" s="6"/>
      <c r="R277" s="6"/>
      <c r="S277" s="6"/>
      <c r="U277" s="6"/>
      <c r="V277" s="6"/>
      <c r="W277" s="6"/>
      <c r="X277" s="6"/>
      <c r="Y277" s="6"/>
      <c r="Z277" s="6"/>
      <c r="AA277" s="6"/>
      <c r="AC277" s="6"/>
      <c r="AD277" s="6"/>
      <c r="AE277" s="6"/>
      <c r="AF277" s="6"/>
      <c r="AG277" s="6"/>
      <c r="AH277" s="6"/>
      <c r="AI277" s="6"/>
      <c r="AJ277" s="6"/>
      <c r="AK277" s="6"/>
      <c r="AM277" s="6"/>
      <c r="AN277" s="6"/>
      <c r="AO277" s="6"/>
      <c r="AP277" s="6"/>
      <c r="AQ277" s="6"/>
      <c r="AR277" s="6"/>
      <c r="AS277" s="6"/>
      <c r="AT277" s="6"/>
      <c r="AU277" s="6"/>
    </row>
    <row r="278" spans="1:47" ht="15" customHeight="1" x14ac:dyDescent="0.3">
      <c r="A278" s="42">
        <v>356</v>
      </c>
      <c r="B278" s="42">
        <v>175</v>
      </c>
      <c r="C278">
        <v>69</v>
      </c>
      <c r="D278">
        <v>111</v>
      </c>
      <c r="E278">
        <v>1199</v>
      </c>
      <c r="F278" s="60">
        <v>3.6655092592592593E-2</v>
      </c>
      <c r="G278" s="61" t="s">
        <v>408</v>
      </c>
      <c r="H278" s="61" t="s">
        <v>156</v>
      </c>
      <c r="I278" s="59" t="s">
        <v>379</v>
      </c>
      <c r="J278" s="59" t="s">
        <v>31</v>
      </c>
      <c r="K278" s="59">
        <v>2</v>
      </c>
      <c r="L278" s="59" t="s">
        <v>34</v>
      </c>
      <c r="M278" s="6"/>
      <c r="N278" s="6"/>
      <c r="O278" s="6"/>
      <c r="P278" s="6">
        <f>$B278</f>
        <v>175</v>
      </c>
      <c r="Q278" s="6"/>
      <c r="R278" s="6"/>
      <c r="S278" s="6"/>
      <c r="U278" s="6"/>
      <c r="V278" s="6"/>
      <c r="W278" s="6"/>
      <c r="X278" s="6">
        <f>$D278</f>
        <v>111</v>
      </c>
      <c r="Y278" s="6"/>
      <c r="Z278" s="6"/>
      <c r="AA278" s="6"/>
      <c r="AC278" s="6"/>
      <c r="AD278" s="6"/>
      <c r="AE278" s="6"/>
      <c r="AF278" s="6"/>
      <c r="AG278" s="6"/>
      <c r="AH278" s="6"/>
      <c r="AI278" s="6"/>
      <c r="AJ278" s="6"/>
      <c r="AK278" s="6"/>
      <c r="AM278" s="6"/>
      <c r="AN278" s="6"/>
      <c r="AO278" s="6"/>
      <c r="AP278" s="6"/>
      <c r="AQ278" s="6"/>
      <c r="AR278" s="6"/>
      <c r="AS278" s="6"/>
      <c r="AT278" s="6"/>
      <c r="AU278" s="6"/>
    </row>
    <row r="279" spans="1:47" ht="15" customHeight="1" x14ac:dyDescent="0.3">
      <c r="A279" s="42">
        <v>357</v>
      </c>
      <c r="B279" s="42">
        <v>176</v>
      </c>
      <c r="C279" s="42">
        <v>15</v>
      </c>
      <c r="D279" s="42">
        <v>112</v>
      </c>
      <c r="E279">
        <v>1136</v>
      </c>
      <c r="F279" s="60">
        <v>3.6655092592592593E-2</v>
      </c>
      <c r="G279" s="41" t="s">
        <v>253</v>
      </c>
      <c r="H279" s="41" t="s">
        <v>313</v>
      </c>
      <c r="I279" s="42" t="s">
        <v>401</v>
      </c>
      <c r="J279" s="42" t="s">
        <v>71</v>
      </c>
      <c r="K279" s="42">
        <v>2</v>
      </c>
      <c r="L279" s="42" t="s">
        <v>34</v>
      </c>
      <c r="M279" s="6"/>
      <c r="N279" s="6">
        <f>$B279</f>
        <v>176</v>
      </c>
      <c r="O279" s="6"/>
      <c r="P279" s="6"/>
      <c r="Q279" s="6"/>
      <c r="R279" s="6"/>
      <c r="S279" s="6"/>
      <c r="U279" s="6"/>
      <c r="V279" s="6">
        <f>$D279</f>
        <v>112</v>
      </c>
      <c r="W279" s="6"/>
      <c r="X279" s="6"/>
      <c r="Y279" s="6"/>
      <c r="Z279" s="6"/>
      <c r="AA279" s="6"/>
      <c r="AC279" s="6"/>
      <c r="AD279" s="6"/>
      <c r="AE279" s="6"/>
      <c r="AF279" s="6"/>
      <c r="AG279" s="6"/>
      <c r="AH279" s="6"/>
      <c r="AI279" s="6"/>
      <c r="AJ279" s="6"/>
      <c r="AK279" s="6"/>
      <c r="AM279" s="6"/>
      <c r="AN279" s="6"/>
      <c r="AO279" s="6"/>
      <c r="AP279" s="6"/>
      <c r="AQ279" s="6"/>
      <c r="AR279" s="6"/>
      <c r="AS279" s="6"/>
      <c r="AT279" s="6"/>
      <c r="AU279" s="6"/>
    </row>
    <row r="280" spans="1:47" ht="15" customHeight="1" x14ac:dyDescent="0.3">
      <c r="A280" s="42">
        <v>358</v>
      </c>
      <c r="B280" s="42">
        <v>177</v>
      </c>
      <c r="C280" s="42"/>
      <c r="D280" s="42"/>
      <c r="E280">
        <v>1479</v>
      </c>
      <c r="F280" s="60">
        <v>3.6666666666666667E-2</v>
      </c>
      <c r="G280" s="41" t="s">
        <v>383</v>
      </c>
      <c r="H280" s="41" t="s">
        <v>657</v>
      </c>
      <c r="I280" s="42" t="s">
        <v>82</v>
      </c>
      <c r="J280" s="42" t="s">
        <v>27</v>
      </c>
      <c r="K280" s="42">
        <v>2</v>
      </c>
      <c r="L280" s="42" t="s">
        <v>34</v>
      </c>
      <c r="M280" s="6"/>
      <c r="N280" s="6"/>
      <c r="O280" s="6"/>
      <c r="P280" s="6"/>
      <c r="Q280" s="6">
        <f>$B280</f>
        <v>177</v>
      </c>
      <c r="R280" s="6"/>
      <c r="S280" s="6"/>
      <c r="U280" s="6"/>
      <c r="V280" s="6"/>
      <c r="W280" s="6"/>
      <c r="X280" s="6"/>
      <c r="Y280" s="6"/>
      <c r="Z280" s="6"/>
      <c r="AA280" s="6"/>
      <c r="AC280" s="6"/>
      <c r="AD280" s="6"/>
      <c r="AE280" s="6"/>
      <c r="AF280" s="6"/>
      <c r="AG280" s="6"/>
      <c r="AH280" s="6"/>
      <c r="AI280" s="6"/>
      <c r="AJ280" s="6"/>
      <c r="AK280" s="6"/>
      <c r="AM280" s="6"/>
      <c r="AN280" s="6"/>
      <c r="AO280" s="6"/>
      <c r="AP280" s="6"/>
      <c r="AQ280" s="6"/>
      <c r="AR280" s="6"/>
      <c r="AS280" s="6"/>
      <c r="AT280" s="6"/>
      <c r="AU280" s="6"/>
    </row>
    <row r="281" spans="1:47" ht="15" customHeight="1" x14ac:dyDescent="0.3">
      <c r="A281" s="42">
        <v>361</v>
      </c>
      <c r="B281" s="42">
        <v>101</v>
      </c>
      <c r="C281" s="42">
        <v>29</v>
      </c>
      <c r="D281" s="42">
        <v>62</v>
      </c>
      <c r="E281">
        <v>1702</v>
      </c>
      <c r="F281" s="60">
        <v>3.6689814814814814E-2</v>
      </c>
      <c r="G281" s="41" t="s">
        <v>366</v>
      </c>
      <c r="H281" s="41" t="s">
        <v>605</v>
      </c>
      <c r="I281" s="42" t="s">
        <v>382</v>
      </c>
      <c r="J281" s="42" t="s">
        <v>23</v>
      </c>
      <c r="K281" s="42">
        <v>3</v>
      </c>
      <c r="L281" s="42" t="s">
        <v>34</v>
      </c>
      <c r="M281" s="6"/>
      <c r="N281" s="6"/>
      <c r="O281" s="6"/>
      <c r="P281" s="6"/>
      <c r="Q281" s="6"/>
      <c r="R281" s="6"/>
      <c r="S281" s="6"/>
      <c r="U281" s="6"/>
      <c r="V281" s="6"/>
      <c r="W281" s="6"/>
      <c r="X281" s="6"/>
      <c r="Y281" s="6"/>
      <c r="Z281" s="6"/>
      <c r="AA281" s="6"/>
      <c r="AC281" s="6"/>
      <c r="AD281" s="6"/>
      <c r="AE281" s="6"/>
      <c r="AF281" s="6"/>
      <c r="AG281" s="6"/>
      <c r="AH281" s="6"/>
      <c r="AI281" s="6">
        <f>$B281</f>
        <v>101</v>
      </c>
      <c r="AJ281" s="6"/>
      <c r="AK281" s="6"/>
      <c r="AM281" s="6"/>
      <c r="AN281" s="6"/>
      <c r="AO281" s="6"/>
      <c r="AP281" s="6"/>
      <c r="AQ281" s="6"/>
      <c r="AR281" s="6"/>
      <c r="AS281" s="6">
        <f>$D281</f>
        <v>62</v>
      </c>
      <c r="AT281" s="6"/>
      <c r="AU281" s="6"/>
    </row>
    <row r="282" spans="1:47" ht="15" customHeight="1" x14ac:dyDescent="0.3">
      <c r="A282" s="42">
        <v>364</v>
      </c>
      <c r="B282" s="42">
        <v>178</v>
      </c>
      <c r="C282" s="42"/>
      <c r="D282" s="42"/>
      <c r="E282">
        <v>2281</v>
      </c>
      <c r="F282" s="60">
        <v>3.6747685185185189E-2</v>
      </c>
      <c r="G282" s="41" t="s">
        <v>896</v>
      </c>
      <c r="H282" s="41" t="s">
        <v>897</v>
      </c>
      <c r="I282" s="42" t="s">
        <v>82</v>
      </c>
      <c r="J282" s="42" t="s">
        <v>71</v>
      </c>
      <c r="K282" s="42">
        <v>2</v>
      </c>
      <c r="L282" s="42" t="s">
        <v>34</v>
      </c>
      <c r="M282" s="6"/>
      <c r="N282" s="6">
        <f>$B282</f>
        <v>178</v>
      </c>
      <c r="O282" s="6"/>
      <c r="P282" s="6"/>
      <c r="Q282" s="6"/>
      <c r="R282" s="6"/>
      <c r="S282" s="6"/>
      <c r="U282" s="6"/>
      <c r="V282" s="6"/>
      <c r="W282" s="6"/>
      <c r="X282" s="6"/>
      <c r="Y282" s="6"/>
      <c r="Z282" s="6"/>
      <c r="AA282" s="6"/>
      <c r="AC282" s="6"/>
      <c r="AD282" s="6"/>
      <c r="AE282" s="6"/>
      <c r="AF282" s="6"/>
      <c r="AG282" s="6"/>
      <c r="AH282" s="6"/>
      <c r="AI282" s="6"/>
      <c r="AJ282" s="6"/>
      <c r="AK282" s="6"/>
      <c r="AM282" s="6"/>
      <c r="AN282" s="6"/>
      <c r="AO282" s="6"/>
      <c r="AP282" s="6"/>
      <c r="AQ282" s="6"/>
      <c r="AR282" s="6"/>
      <c r="AS282" s="6"/>
      <c r="AT282" s="6"/>
      <c r="AU282" s="6"/>
    </row>
    <row r="283" spans="1:47" ht="15" customHeight="1" x14ac:dyDescent="0.3">
      <c r="A283" s="42">
        <v>365</v>
      </c>
      <c r="B283" s="42">
        <v>102</v>
      </c>
      <c r="C283" s="42">
        <v>21</v>
      </c>
      <c r="D283" s="42">
        <v>63</v>
      </c>
      <c r="E283">
        <v>1692</v>
      </c>
      <c r="F283" s="60">
        <v>3.6805555555555557E-2</v>
      </c>
      <c r="G283" s="41" t="s">
        <v>603</v>
      </c>
      <c r="H283" s="41" t="s">
        <v>604</v>
      </c>
      <c r="I283" s="42" t="s">
        <v>379</v>
      </c>
      <c r="J283" s="42" t="s">
        <v>23</v>
      </c>
      <c r="K283" s="42">
        <v>3</v>
      </c>
      <c r="L283" s="42" t="s">
        <v>34</v>
      </c>
      <c r="M283" s="6"/>
      <c r="N283" s="6"/>
      <c r="O283" s="6"/>
      <c r="P283" s="6"/>
      <c r="Q283" s="6"/>
      <c r="R283" s="6"/>
      <c r="S283" s="6"/>
      <c r="U283" s="6"/>
      <c r="V283" s="6"/>
      <c r="W283" s="6"/>
      <c r="X283" s="6"/>
      <c r="Y283" s="6"/>
      <c r="Z283" s="6"/>
      <c r="AA283" s="6"/>
      <c r="AC283" s="6"/>
      <c r="AD283" s="6"/>
      <c r="AE283" s="6"/>
      <c r="AF283" s="6"/>
      <c r="AG283" s="6"/>
      <c r="AH283" s="6"/>
      <c r="AI283" s="6">
        <f>$B283</f>
        <v>102</v>
      </c>
      <c r="AJ283" s="6"/>
      <c r="AK283" s="6"/>
      <c r="AM283" s="6"/>
      <c r="AN283" s="6"/>
      <c r="AO283" s="6"/>
      <c r="AP283" s="6"/>
      <c r="AQ283" s="6"/>
      <c r="AR283" s="6"/>
      <c r="AS283" s="6">
        <f>$D283</f>
        <v>63</v>
      </c>
      <c r="AT283" s="6"/>
      <c r="AU283" s="6"/>
    </row>
    <row r="284" spans="1:47" ht="15" customHeight="1" x14ac:dyDescent="0.3">
      <c r="A284" s="42">
        <v>366</v>
      </c>
      <c r="B284" s="42">
        <v>179</v>
      </c>
      <c r="C284" s="42">
        <v>16</v>
      </c>
      <c r="D284" s="42">
        <v>113</v>
      </c>
      <c r="E284">
        <v>1221</v>
      </c>
      <c r="F284" s="60">
        <v>3.6817129629629623E-2</v>
      </c>
      <c r="G284" s="41" t="s">
        <v>297</v>
      </c>
      <c r="H284" s="41" t="s">
        <v>278</v>
      </c>
      <c r="I284" s="42" t="s">
        <v>401</v>
      </c>
      <c r="J284" s="42" t="s">
        <v>31</v>
      </c>
      <c r="K284" s="42">
        <v>2</v>
      </c>
      <c r="L284" s="42" t="s">
        <v>34</v>
      </c>
      <c r="M284" s="6"/>
      <c r="N284" s="6"/>
      <c r="O284" s="6"/>
      <c r="P284" s="6">
        <f>$B284</f>
        <v>179</v>
      </c>
      <c r="Q284" s="6"/>
      <c r="R284" s="6"/>
      <c r="S284" s="6"/>
      <c r="U284" s="6"/>
      <c r="V284" s="6"/>
      <c r="W284" s="6"/>
      <c r="X284" s="6">
        <f>$D284</f>
        <v>113</v>
      </c>
      <c r="Y284" s="6"/>
      <c r="Z284" s="6"/>
      <c r="AA284" s="6"/>
      <c r="AC284" s="6"/>
      <c r="AD284" s="6"/>
      <c r="AE284" s="6"/>
      <c r="AF284" s="6"/>
      <c r="AG284" s="6"/>
      <c r="AH284" s="6"/>
      <c r="AI284" s="6"/>
      <c r="AJ284" s="6"/>
      <c r="AK284" s="6"/>
      <c r="AM284" s="6"/>
      <c r="AN284" s="6"/>
      <c r="AO284" s="6"/>
      <c r="AP284" s="6"/>
      <c r="AQ284" s="6"/>
      <c r="AR284" s="6"/>
      <c r="AS284" s="6"/>
      <c r="AT284" s="6"/>
      <c r="AU284" s="6"/>
    </row>
    <row r="285" spans="1:47" ht="15" customHeight="1" x14ac:dyDescent="0.3">
      <c r="A285" s="42">
        <v>367</v>
      </c>
      <c r="B285" s="42">
        <v>180</v>
      </c>
      <c r="C285" s="42">
        <v>17</v>
      </c>
      <c r="D285" s="42">
        <v>114</v>
      </c>
      <c r="E285">
        <v>1405</v>
      </c>
      <c r="F285" s="60">
        <v>3.6840277777777777E-2</v>
      </c>
      <c r="G285" s="41" t="s">
        <v>487</v>
      </c>
      <c r="H285" s="41" t="s">
        <v>488</v>
      </c>
      <c r="I285" s="42" t="s">
        <v>401</v>
      </c>
      <c r="J285" s="42" t="s">
        <v>32</v>
      </c>
      <c r="K285" s="42">
        <v>2</v>
      </c>
      <c r="L285" s="42" t="s">
        <v>34</v>
      </c>
      <c r="M285" s="6"/>
      <c r="N285" s="6"/>
      <c r="O285" s="6">
        <f>$B285</f>
        <v>180</v>
      </c>
      <c r="P285" s="6"/>
      <c r="Q285" s="6"/>
      <c r="R285" s="6"/>
      <c r="S285" s="6"/>
      <c r="U285" s="6"/>
      <c r="V285" s="6"/>
      <c r="W285" s="6">
        <f>$D285</f>
        <v>114</v>
      </c>
      <c r="X285" s="6"/>
      <c r="Y285" s="6"/>
      <c r="Z285" s="6"/>
      <c r="AA285" s="6"/>
      <c r="AC285" s="6"/>
      <c r="AD285" s="6"/>
      <c r="AE285" s="6"/>
      <c r="AF285" s="6"/>
      <c r="AG285" s="6"/>
      <c r="AH285" s="6"/>
      <c r="AI285" s="6"/>
      <c r="AJ285" s="6"/>
      <c r="AK285" s="6"/>
      <c r="AM285" s="6"/>
      <c r="AN285" s="6"/>
      <c r="AO285" s="6"/>
      <c r="AP285" s="6"/>
      <c r="AQ285" s="6"/>
      <c r="AR285" s="6"/>
      <c r="AS285" s="6"/>
      <c r="AT285" s="6"/>
      <c r="AU285" s="6"/>
    </row>
    <row r="286" spans="1:47" ht="15" customHeight="1" x14ac:dyDescent="0.3">
      <c r="A286" s="42">
        <v>368</v>
      </c>
      <c r="B286" s="42">
        <v>103</v>
      </c>
      <c r="C286" s="42">
        <v>22</v>
      </c>
      <c r="D286" s="42">
        <v>64</v>
      </c>
      <c r="E286">
        <v>1939</v>
      </c>
      <c r="F286" s="60">
        <v>3.6886574074074072E-2</v>
      </c>
      <c r="G286" s="41" t="s">
        <v>398</v>
      </c>
      <c r="H286" s="41" t="s">
        <v>840</v>
      </c>
      <c r="I286" s="42" t="s">
        <v>379</v>
      </c>
      <c r="J286" s="42" t="s">
        <v>36</v>
      </c>
      <c r="K286" s="42">
        <v>3</v>
      </c>
      <c r="L286" s="42" t="s">
        <v>34</v>
      </c>
      <c r="M286" s="6"/>
      <c r="N286" s="6"/>
      <c r="O286" s="6"/>
      <c r="P286" s="6"/>
      <c r="Q286" s="6"/>
      <c r="R286" s="6"/>
      <c r="S286" s="6"/>
      <c r="U286" s="6"/>
      <c r="V286" s="6"/>
      <c r="W286" s="6"/>
      <c r="X286" s="6"/>
      <c r="Y286" s="6"/>
      <c r="Z286" s="6"/>
      <c r="AA286" s="6"/>
      <c r="AC286" s="6"/>
      <c r="AD286" s="6"/>
      <c r="AE286" s="6">
        <f>$B286</f>
        <v>103</v>
      </c>
      <c r="AF286" s="6"/>
      <c r="AG286" s="6"/>
      <c r="AH286" s="6"/>
      <c r="AI286" s="6"/>
      <c r="AJ286" s="6"/>
      <c r="AK286" s="6"/>
      <c r="AM286" s="6"/>
      <c r="AN286" s="6"/>
      <c r="AO286" s="6">
        <f>$D286</f>
        <v>64</v>
      </c>
      <c r="AP286" s="6"/>
      <c r="AQ286" s="6"/>
      <c r="AR286" s="6"/>
      <c r="AS286" s="6"/>
      <c r="AT286" s="6"/>
      <c r="AU286" s="6"/>
    </row>
    <row r="287" spans="1:47" ht="15" customHeight="1" x14ac:dyDescent="0.3">
      <c r="A287" s="42">
        <v>370</v>
      </c>
      <c r="B287" s="42">
        <v>181</v>
      </c>
      <c r="C287" s="42">
        <v>18</v>
      </c>
      <c r="D287" s="42">
        <v>115</v>
      </c>
      <c r="E287">
        <v>1094</v>
      </c>
      <c r="F287" s="60">
        <v>3.6932870370370373E-2</v>
      </c>
      <c r="G287" s="41" t="s">
        <v>253</v>
      </c>
      <c r="H287" s="41" t="s">
        <v>483</v>
      </c>
      <c r="I287" s="42" t="s">
        <v>401</v>
      </c>
      <c r="J287" s="42" t="s">
        <v>71</v>
      </c>
      <c r="K287" s="42">
        <v>2</v>
      </c>
      <c r="L287" s="42" t="s">
        <v>34</v>
      </c>
      <c r="M287" s="6"/>
      <c r="N287" s="6">
        <f>$B287</f>
        <v>181</v>
      </c>
      <c r="O287" s="6"/>
      <c r="P287" s="6"/>
      <c r="Q287" s="6"/>
      <c r="R287" s="6"/>
      <c r="S287" s="6"/>
      <c r="U287" s="6"/>
      <c r="V287" s="6">
        <f>$D287</f>
        <v>115</v>
      </c>
      <c r="W287" s="6"/>
      <c r="X287" s="6"/>
      <c r="Y287" s="6"/>
      <c r="Z287" s="6"/>
      <c r="AA287" s="6"/>
      <c r="AC287" s="6"/>
      <c r="AD287" s="6"/>
      <c r="AE287" s="6"/>
      <c r="AF287" s="6"/>
      <c r="AG287" s="6"/>
      <c r="AH287" s="6"/>
      <c r="AI287" s="6"/>
      <c r="AJ287" s="6"/>
      <c r="AK287" s="6"/>
      <c r="AM287" s="6"/>
      <c r="AN287" s="6"/>
      <c r="AO287" s="6"/>
      <c r="AP287" s="6"/>
      <c r="AQ287" s="6"/>
      <c r="AR287" s="6"/>
      <c r="AS287" s="6"/>
      <c r="AT287" s="6"/>
      <c r="AU287" s="6"/>
    </row>
    <row r="288" spans="1:47" ht="15" customHeight="1" x14ac:dyDescent="0.3">
      <c r="A288" s="42">
        <v>372</v>
      </c>
      <c r="B288" s="42">
        <v>182</v>
      </c>
      <c r="C288" s="42">
        <v>29</v>
      </c>
      <c r="D288" s="42">
        <v>116</v>
      </c>
      <c r="E288">
        <v>1075</v>
      </c>
      <c r="F288" s="60">
        <v>3.7071759259259256E-2</v>
      </c>
      <c r="G288" s="41" t="s">
        <v>453</v>
      </c>
      <c r="H288" s="41" t="s">
        <v>216</v>
      </c>
      <c r="I288" s="42" t="s">
        <v>382</v>
      </c>
      <c r="J288" s="42" t="s">
        <v>71</v>
      </c>
      <c r="K288" s="42">
        <v>2</v>
      </c>
      <c r="L288" s="42" t="s">
        <v>34</v>
      </c>
      <c r="M288" s="6"/>
      <c r="N288" s="6">
        <f>$B288</f>
        <v>182</v>
      </c>
      <c r="O288" s="6"/>
      <c r="P288" s="6"/>
      <c r="Q288" s="6"/>
      <c r="R288" s="6"/>
      <c r="S288" s="6"/>
      <c r="U288" s="6"/>
      <c r="V288" s="6">
        <f>$D288</f>
        <v>116</v>
      </c>
      <c r="W288" s="6"/>
      <c r="X288" s="6"/>
      <c r="Y288" s="6"/>
      <c r="Z288" s="6"/>
      <c r="AA288" s="6"/>
      <c r="AC288" s="6"/>
      <c r="AD288" s="6"/>
      <c r="AE288" s="6"/>
      <c r="AF288" s="6"/>
      <c r="AG288" s="6"/>
      <c r="AH288" s="6"/>
      <c r="AI288" s="6"/>
      <c r="AJ288" s="6"/>
      <c r="AK288" s="6"/>
      <c r="AM288" s="6"/>
      <c r="AN288" s="6"/>
      <c r="AO288" s="6"/>
      <c r="AP288" s="6"/>
      <c r="AQ288" s="6"/>
      <c r="AR288" s="6"/>
      <c r="AS288" s="6"/>
      <c r="AT288" s="6"/>
      <c r="AU288" s="6"/>
    </row>
    <row r="289" spans="1:47" ht="15" customHeight="1" x14ac:dyDescent="0.3">
      <c r="A289" s="42">
        <v>375</v>
      </c>
      <c r="B289" s="42">
        <v>104</v>
      </c>
      <c r="C289" s="42">
        <v>30</v>
      </c>
      <c r="D289" s="42">
        <v>65</v>
      </c>
      <c r="E289">
        <v>1911</v>
      </c>
      <c r="F289" s="60">
        <v>3.712962962962963E-2</v>
      </c>
      <c r="G289" s="41" t="s">
        <v>356</v>
      </c>
      <c r="H289" s="41" t="s">
        <v>841</v>
      </c>
      <c r="I289" s="42" t="s">
        <v>382</v>
      </c>
      <c r="J289" s="42" t="s">
        <v>36</v>
      </c>
      <c r="K289" s="42">
        <v>3</v>
      </c>
      <c r="L289" s="42" t="s">
        <v>34</v>
      </c>
      <c r="M289" s="6"/>
      <c r="N289" s="6"/>
      <c r="O289" s="6"/>
      <c r="P289" s="6"/>
      <c r="Q289" s="6"/>
      <c r="R289" s="6"/>
      <c r="S289" s="6"/>
      <c r="U289" s="6"/>
      <c r="V289" s="6"/>
      <c r="W289" s="6"/>
      <c r="X289" s="6"/>
      <c r="Y289" s="6"/>
      <c r="Z289" s="6"/>
      <c r="AA289" s="6"/>
      <c r="AC289" s="6"/>
      <c r="AD289" s="6"/>
      <c r="AE289" s="6">
        <f>$B289</f>
        <v>104</v>
      </c>
      <c r="AF289" s="6"/>
      <c r="AG289" s="6"/>
      <c r="AH289" s="6"/>
      <c r="AI289" s="6"/>
      <c r="AJ289" s="6"/>
      <c r="AK289" s="6"/>
      <c r="AM289" s="6"/>
      <c r="AN289" s="6"/>
      <c r="AO289" s="6">
        <f>$D289</f>
        <v>65</v>
      </c>
      <c r="AP289" s="6"/>
      <c r="AQ289" s="6"/>
      <c r="AR289" s="6"/>
      <c r="AS289" s="6"/>
      <c r="AT289" s="6"/>
      <c r="AU289" s="6"/>
    </row>
    <row r="290" spans="1:47" ht="15" customHeight="1" x14ac:dyDescent="0.3">
      <c r="A290" s="42">
        <v>377</v>
      </c>
      <c r="B290" s="42">
        <v>105</v>
      </c>
      <c r="C290" s="42">
        <v>12</v>
      </c>
      <c r="D290" s="42">
        <v>66</v>
      </c>
      <c r="E290">
        <v>1592</v>
      </c>
      <c r="F290" s="60">
        <v>3.7175925925925925E-2</v>
      </c>
      <c r="G290" s="41" t="s">
        <v>383</v>
      </c>
      <c r="H290" s="41" t="s">
        <v>610</v>
      </c>
      <c r="I290" s="42" t="s">
        <v>401</v>
      </c>
      <c r="J290" s="42" t="s">
        <v>30</v>
      </c>
      <c r="K290" s="42">
        <v>3</v>
      </c>
      <c r="L290" s="42" t="s">
        <v>34</v>
      </c>
      <c r="M290" s="6"/>
      <c r="N290" s="6"/>
      <c r="O290" s="6"/>
      <c r="P290" s="6"/>
      <c r="Q290" s="6"/>
      <c r="R290" s="6"/>
      <c r="S290" s="6"/>
      <c r="U290" s="6"/>
      <c r="V290" s="6"/>
      <c r="W290" s="6"/>
      <c r="X290" s="6"/>
      <c r="Y290" s="6"/>
      <c r="Z290" s="6"/>
      <c r="AA290" s="6"/>
      <c r="AC290" s="6">
        <f>$B290</f>
        <v>105</v>
      </c>
      <c r="AD290" s="6"/>
      <c r="AE290" s="6"/>
      <c r="AF290" s="6"/>
      <c r="AG290" s="6"/>
      <c r="AH290" s="6"/>
      <c r="AI290" s="6"/>
      <c r="AJ290" s="6"/>
      <c r="AK290" s="6"/>
      <c r="AM290" s="6">
        <f>$D290</f>
        <v>66</v>
      </c>
      <c r="AN290" s="6"/>
      <c r="AO290" s="6"/>
      <c r="AP290" s="6"/>
      <c r="AQ290" s="6"/>
      <c r="AR290" s="6"/>
      <c r="AS290" s="6"/>
      <c r="AT290" s="6"/>
      <c r="AU290" s="6"/>
    </row>
    <row r="291" spans="1:47" ht="15" customHeight="1" x14ac:dyDescent="0.3">
      <c r="A291" s="42">
        <v>378</v>
      </c>
      <c r="B291" s="42">
        <v>183</v>
      </c>
      <c r="C291" s="42">
        <v>70</v>
      </c>
      <c r="D291" s="42">
        <v>117</v>
      </c>
      <c r="E291">
        <v>1508</v>
      </c>
      <c r="F291" s="60">
        <v>3.7210648148148145E-2</v>
      </c>
      <c r="G291" s="41" t="s">
        <v>523</v>
      </c>
      <c r="H291" s="41" t="s">
        <v>842</v>
      </c>
      <c r="I291" s="42" t="s">
        <v>379</v>
      </c>
      <c r="J291" s="42" t="s">
        <v>27</v>
      </c>
      <c r="K291" s="42">
        <v>2</v>
      </c>
      <c r="L291" s="42" t="s">
        <v>34</v>
      </c>
      <c r="M291" s="6"/>
      <c r="N291" s="6"/>
      <c r="O291" s="6"/>
      <c r="P291" s="6"/>
      <c r="Q291" s="6">
        <f>$B291</f>
        <v>183</v>
      </c>
      <c r="R291" s="6"/>
      <c r="S291" s="6"/>
      <c r="U291" s="6"/>
      <c r="V291" s="6"/>
      <c r="W291" s="6"/>
      <c r="X291" s="6"/>
      <c r="Y291" s="6">
        <f>$D291</f>
        <v>117</v>
      </c>
      <c r="Z291" s="6"/>
      <c r="AA291" s="6"/>
      <c r="AC291" s="6"/>
      <c r="AD291" s="6"/>
      <c r="AE291" s="6"/>
      <c r="AF291" s="6"/>
      <c r="AG291" s="6"/>
      <c r="AH291" s="6"/>
      <c r="AI291" s="6"/>
      <c r="AJ291" s="6"/>
      <c r="AK291" s="6"/>
      <c r="AM291" s="6"/>
      <c r="AN291" s="6"/>
      <c r="AO291" s="6"/>
      <c r="AP291" s="6"/>
      <c r="AQ291" s="6"/>
      <c r="AR291" s="6"/>
      <c r="AS291" s="6"/>
      <c r="AT291" s="6"/>
      <c r="AU291" s="6"/>
    </row>
    <row r="292" spans="1:47" ht="15" customHeight="1" x14ac:dyDescent="0.3">
      <c r="A292" s="42">
        <v>379</v>
      </c>
      <c r="B292" s="42">
        <v>106</v>
      </c>
      <c r="C292" s="42">
        <v>23</v>
      </c>
      <c r="D292" s="42">
        <v>67</v>
      </c>
      <c r="E292">
        <v>1931</v>
      </c>
      <c r="F292" s="60">
        <v>3.729166666666666E-2</v>
      </c>
      <c r="G292" s="41" t="s">
        <v>499</v>
      </c>
      <c r="H292" s="41" t="s">
        <v>895</v>
      </c>
      <c r="I292" s="42" t="s">
        <v>379</v>
      </c>
      <c r="J292" s="42" t="s">
        <v>36</v>
      </c>
      <c r="K292" s="42">
        <v>3</v>
      </c>
      <c r="L292" s="42" t="s">
        <v>34</v>
      </c>
      <c r="M292" s="6"/>
      <c r="N292" s="6"/>
      <c r="O292" s="6"/>
      <c r="P292" s="6"/>
      <c r="Q292" s="6"/>
      <c r="R292" s="6"/>
      <c r="S292" s="6"/>
      <c r="U292" s="6"/>
      <c r="V292" s="6"/>
      <c r="W292" s="6"/>
      <c r="X292" s="6"/>
      <c r="Y292" s="6"/>
      <c r="Z292" s="6"/>
      <c r="AA292" s="6"/>
      <c r="AC292" s="6"/>
      <c r="AD292" s="6"/>
      <c r="AE292" s="6">
        <f>$B292</f>
        <v>106</v>
      </c>
      <c r="AF292" s="6"/>
      <c r="AG292" s="6"/>
      <c r="AH292" s="6"/>
      <c r="AI292" s="6"/>
      <c r="AJ292" s="6"/>
      <c r="AK292" s="6"/>
      <c r="AM292" s="6"/>
      <c r="AN292" s="6"/>
      <c r="AO292" s="6">
        <f>$D292</f>
        <v>67</v>
      </c>
      <c r="AP292" s="6"/>
      <c r="AQ292" s="6"/>
      <c r="AR292" s="6"/>
      <c r="AS292" s="6"/>
      <c r="AT292" s="6"/>
      <c r="AU292" s="6"/>
    </row>
    <row r="293" spans="1:47" ht="15" customHeight="1" x14ac:dyDescent="0.3">
      <c r="A293" s="42">
        <v>380</v>
      </c>
      <c r="B293" s="42">
        <v>184</v>
      </c>
      <c r="C293" s="42">
        <v>19</v>
      </c>
      <c r="D293" s="42">
        <v>118</v>
      </c>
      <c r="E293" s="69">
        <v>2059</v>
      </c>
      <c r="F293" s="60">
        <v>3.7314814814814815E-2</v>
      </c>
      <c r="G293" s="67" t="s">
        <v>843</v>
      </c>
      <c r="H293" s="67" t="s">
        <v>844</v>
      </c>
      <c r="I293" s="68" t="s">
        <v>401</v>
      </c>
      <c r="J293" s="42" t="s">
        <v>27</v>
      </c>
      <c r="K293" s="42">
        <v>2</v>
      </c>
      <c r="L293" s="42" t="s">
        <v>34</v>
      </c>
      <c r="M293" s="6"/>
      <c r="N293" s="6"/>
      <c r="O293" s="6"/>
      <c r="P293" s="6"/>
      <c r="Q293" s="6">
        <f>$B293</f>
        <v>184</v>
      </c>
      <c r="R293" s="6"/>
      <c r="S293" s="6"/>
      <c r="U293" s="6"/>
      <c r="V293" s="6"/>
      <c r="W293" s="6"/>
      <c r="X293" s="6"/>
      <c r="Y293" s="6">
        <f>$D293</f>
        <v>118</v>
      </c>
      <c r="Z293" s="6"/>
      <c r="AA293" s="6"/>
      <c r="AC293" s="6"/>
      <c r="AD293" s="6"/>
      <c r="AE293" s="6"/>
      <c r="AF293" s="6"/>
      <c r="AG293" s="6"/>
      <c r="AH293" s="6"/>
      <c r="AI293" s="6"/>
      <c r="AJ293" s="6"/>
      <c r="AK293" s="6"/>
      <c r="AM293" s="6"/>
      <c r="AN293" s="6"/>
      <c r="AO293" s="6"/>
      <c r="AP293" s="6"/>
      <c r="AQ293" s="6"/>
      <c r="AR293" s="6"/>
      <c r="AS293" s="6"/>
      <c r="AT293" s="6"/>
      <c r="AU293" s="6"/>
    </row>
    <row r="294" spans="1:47" ht="15" customHeight="1" x14ac:dyDescent="0.3">
      <c r="A294" s="42">
        <v>381</v>
      </c>
      <c r="B294" s="42">
        <v>185</v>
      </c>
      <c r="C294" s="42">
        <v>71</v>
      </c>
      <c r="D294" s="42">
        <v>119</v>
      </c>
      <c r="E294">
        <v>959</v>
      </c>
      <c r="F294" s="60">
        <v>3.7337962962962962E-2</v>
      </c>
      <c r="G294" s="41" t="s">
        <v>297</v>
      </c>
      <c r="H294" s="41" t="s">
        <v>845</v>
      </c>
      <c r="I294" s="42" t="s">
        <v>379</v>
      </c>
      <c r="J294" s="42" t="s">
        <v>72</v>
      </c>
      <c r="K294" s="42">
        <v>2</v>
      </c>
      <c r="L294" s="42" t="s">
        <v>34</v>
      </c>
      <c r="M294" s="6"/>
      <c r="N294" s="6"/>
      <c r="O294" s="6"/>
      <c r="P294" s="6"/>
      <c r="Q294" s="6"/>
      <c r="R294" s="6">
        <f>$B294</f>
        <v>185</v>
      </c>
      <c r="S294" s="6"/>
      <c r="U294" s="6"/>
      <c r="V294" s="6"/>
      <c r="W294" s="6"/>
      <c r="X294" s="6"/>
      <c r="Y294" s="6"/>
      <c r="Z294" s="6">
        <f>$D294</f>
        <v>119</v>
      </c>
      <c r="AA294" s="6"/>
      <c r="AC294" s="6"/>
      <c r="AD294" s="6"/>
      <c r="AE294" s="6"/>
      <c r="AF294" s="6"/>
      <c r="AG294" s="6"/>
      <c r="AH294" s="6"/>
      <c r="AI294" s="6"/>
      <c r="AJ294" s="6"/>
      <c r="AK294" s="6"/>
      <c r="AM294" s="6"/>
      <c r="AN294" s="6"/>
      <c r="AO294" s="6"/>
      <c r="AP294" s="6"/>
      <c r="AQ294" s="6"/>
      <c r="AR294" s="6"/>
      <c r="AS294" s="6"/>
      <c r="AT294" s="6"/>
      <c r="AU294" s="6"/>
    </row>
    <row r="295" spans="1:47" ht="15" customHeight="1" x14ac:dyDescent="0.3">
      <c r="A295" s="42">
        <v>384</v>
      </c>
      <c r="B295" s="42">
        <v>107</v>
      </c>
      <c r="C295" s="42"/>
      <c r="D295" s="42"/>
      <c r="E295">
        <v>1847</v>
      </c>
      <c r="F295" s="60">
        <v>3.739583333333333E-2</v>
      </c>
      <c r="G295" s="41" t="s">
        <v>338</v>
      </c>
      <c r="H295" s="41" t="s">
        <v>846</v>
      </c>
      <c r="I295" s="42" t="s">
        <v>82</v>
      </c>
      <c r="J295" s="42" t="s">
        <v>24</v>
      </c>
      <c r="K295" s="42">
        <v>3</v>
      </c>
      <c r="L295" s="42" t="s">
        <v>34</v>
      </c>
      <c r="M295" s="6"/>
      <c r="N295" s="6"/>
      <c r="O295" s="6"/>
      <c r="P295" s="6"/>
      <c r="Q295" s="6"/>
      <c r="R295" s="6"/>
      <c r="S295" s="6"/>
      <c r="U295" s="6"/>
      <c r="V295" s="6"/>
      <c r="W295" s="6"/>
      <c r="X295" s="6"/>
      <c r="Y295" s="6"/>
      <c r="Z295" s="6"/>
      <c r="AA295" s="6"/>
      <c r="AC295" s="6"/>
      <c r="AD295" s="6"/>
      <c r="AE295" s="6"/>
      <c r="AF295" s="6"/>
      <c r="AG295" s="6">
        <f>$B295</f>
        <v>107</v>
      </c>
      <c r="AH295" s="6"/>
      <c r="AI295" s="6"/>
      <c r="AJ295" s="6"/>
      <c r="AK295" s="6"/>
      <c r="AM295" s="6"/>
      <c r="AN295" s="6"/>
      <c r="AO295" s="6"/>
      <c r="AP295" s="6"/>
      <c r="AQ295" s="6"/>
      <c r="AR295" s="6"/>
      <c r="AS295" s="6"/>
      <c r="AT295" s="6"/>
      <c r="AU295" s="6"/>
    </row>
    <row r="296" spans="1:47" ht="15" customHeight="1" x14ac:dyDescent="0.3">
      <c r="A296" s="42">
        <v>387</v>
      </c>
      <c r="B296" s="42">
        <v>186</v>
      </c>
      <c r="C296" s="42">
        <v>30</v>
      </c>
      <c r="D296" s="42">
        <v>120</v>
      </c>
      <c r="E296">
        <v>2285</v>
      </c>
      <c r="F296" s="60">
        <v>3.7418981481481484E-2</v>
      </c>
      <c r="G296" s="41" t="s">
        <v>499</v>
      </c>
      <c r="H296" s="41" t="s">
        <v>910</v>
      </c>
      <c r="I296" s="42" t="s">
        <v>382</v>
      </c>
      <c r="J296" s="42" t="s">
        <v>71</v>
      </c>
      <c r="K296" s="42">
        <v>2</v>
      </c>
      <c r="L296" s="42" t="s">
        <v>34</v>
      </c>
      <c r="M296" s="6"/>
      <c r="N296" s="6">
        <f>$B296</f>
        <v>186</v>
      </c>
      <c r="O296" s="6"/>
      <c r="P296" s="6"/>
      <c r="Q296" s="6"/>
      <c r="R296" s="6"/>
      <c r="S296" s="6"/>
      <c r="U296" s="6"/>
      <c r="V296" s="6">
        <f>$D296</f>
        <v>120</v>
      </c>
      <c r="W296" s="6"/>
      <c r="X296" s="6"/>
      <c r="Y296" s="6"/>
      <c r="Z296" s="6"/>
      <c r="AA296" s="6"/>
      <c r="AC296" s="6"/>
      <c r="AD296" s="6"/>
      <c r="AE296" s="6"/>
      <c r="AF296" s="6"/>
      <c r="AG296" s="6"/>
      <c r="AH296" s="6"/>
      <c r="AI296" s="6"/>
      <c r="AJ296" s="6"/>
      <c r="AK296" s="6"/>
      <c r="AM296" s="6"/>
      <c r="AN296" s="6"/>
      <c r="AO296" s="6"/>
      <c r="AP296" s="6"/>
      <c r="AQ296" s="6"/>
      <c r="AR296" s="6"/>
      <c r="AS296" s="6"/>
      <c r="AT296" s="6"/>
      <c r="AU296" s="6"/>
    </row>
    <row r="297" spans="1:47" ht="15" customHeight="1" x14ac:dyDescent="0.3">
      <c r="A297" s="42">
        <v>388</v>
      </c>
      <c r="B297" s="42">
        <v>108</v>
      </c>
      <c r="C297" s="42">
        <v>13</v>
      </c>
      <c r="D297" s="42">
        <v>68</v>
      </c>
      <c r="E297" s="69">
        <v>1710</v>
      </c>
      <c r="F297" s="60">
        <v>3.7418981481481484E-2</v>
      </c>
      <c r="G297" s="67" t="s">
        <v>321</v>
      </c>
      <c r="H297" s="67" t="s">
        <v>606</v>
      </c>
      <c r="I297" s="68" t="s">
        <v>401</v>
      </c>
      <c r="J297" s="68" t="s">
        <v>25</v>
      </c>
      <c r="K297" s="68">
        <v>3</v>
      </c>
      <c r="L297" s="68" t="s">
        <v>34</v>
      </c>
      <c r="M297" s="6"/>
      <c r="N297" s="6"/>
      <c r="O297" s="6"/>
      <c r="P297" s="6"/>
      <c r="Q297" s="6"/>
      <c r="R297" s="6"/>
      <c r="S297" s="6"/>
      <c r="U297" s="6"/>
      <c r="V297" s="6"/>
      <c r="W297" s="6"/>
      <c r="X297" s="6"/>
      <c r="Y297" s="6"/>
      <c r="Z297" s="6"/>
      <c r="AA297" s="6"/>
      <c r="AC297" s="6"/>
      <c r="AD297" s="6"/>
      <c r="AE297" s="6"/>
      <c r="AF297" s="6"/>
      <c r="AG297" s="6"/>
      <c r="AH297" s="6"/>
      <c r="AI297" s="6"/>
      <c r="AJ297" s="6">
        <f>$B297</f>
        <v>108</v>
      </c>
      <c r="AK297" s="6"/>
      <c r="AM297" s="6"/>
      <c r="AN297" s="6"/>
      <c r="AO297" s="6"/>
      <c r="AP297" s="6"/>
      <c r="AQ297" s="6"/>
      <c r="AR297" s="6"/>
      <c r="AS297" s="6"/>
      <c r="AT297" s="6">
        <f>$D297</f>
        <v>68</v>
      </c>
      <c r="AU297" s="6"/>
    </row>
    <row r="298" spans="1:47" ht="15" customHeight="1" x14ac:dyDescent="0.3">
      <c r="A298" s="42">
        <v>390</v>
      </c>
      <c r="B298" s="42">
        <v>187</v>
      </c>
      <c r="C298" s="42">
        <v>31</v>
      </c>
      <c r="D298" s="42">
        <v>121</v>
      </c>
      <c r="E298">
        <v>1302</v>
      </c>
      <c r="F298" s="60">
        <v>3.7523148148148153E-2</v>
      </c>
      <c r="G298" s="41" t="s">
        <v>297</v>
      </c>
      <c r="H298" s="41" t="s">
        <v>847</v>
      </c>
      <c r="I298" s="42" t="s">
        <v>382</v>
      </c>
      <c r="J298" s="42" t="s">
        <v>20</v>
      </c>
      <c r="K298" s="42">
        <v>2</v>
      </c>
      <c r="L298" s="42" t="s">
        <v>34</v>
      </c>
      <c r="M298" s="6">
        <f>$B298</f>
        <v>187</v>
      </c>
      <c r="N298" s="6"/>
      <c r="O298" s="6"/>
      <c r="P298" s="6"/>
      <c r="Q298" s="6"/>
      <c r="R298" s="6"/>
      <c r="S298" s="6"/>
      <c r="U298" s="6">
        <f>$D298</f>
        <v>121</v>
      </c>
      <c r="V298" s="6"/>
      <c r="W298" s="6"/>
      <c r="X298" s="6"/>
      <c r="Y298" s="6"/>
      <c r="Z298" s="6"/>
      <c r="AA298" s="6"/>
      <c r="AC298" s="6"/>
      <c r="AD298" s="6"/>
      <c r="AE298" s="6"/>
      <c r="AF298" s="6"/>
      <c r="AG298" s="6"/>
      <c r="AH298" s="6"/>
      <c r="AI298" s="6"/>
      <c r="AJ298" s="6"/>
      <c r="AK298" s="6"/>
      <c r="AM298" s="6"/>
      <c r="AN298" s="6"/>
      <c r="AO298" s="6"/>
      <c r="AP298" s="6"/>
      <c r="AQ298" s="6"/>
      <c r="AR298" s="6"/>
      <c r="AS298" s="6"/>
      <c r="AT298" s="6"/>
      <c r="AU298" s="6"/>
    </row>
    <row r="299" spans="1:47" ht="15" customHeight="1" x14ac:dyDescent="0.3">
      <c r="A299" s="42">
        <v>394</v>
      </c>
      <c r="B299" s="42">
        <v>188</v>
      </c>
      <c r="C299" s="42">
        <v>72</v>
      </c>
      <c r="D299" s="42">
        <v>122</v>
      </c>
      <c r="E299">
        <v>1500</v>
      </c>
      <c r="F299" s="60">
        <v>3.7627314814814815E-2</v>
      </c>
      <c r="G299" s="41" t="s">
        <v>848</v>
      </c>
      <c r="H299" s="41" t="s">
        <v>598</v>
      </c>
      <c r="I299" s="42" t="s">
        <v>379</v>
      </c>
      <c r="J299" s="42" t="s">
        <v>27</v>
      </c>
      <c r="K299" s="42">
        <v>2</v>
      </c>
      <c r="L299" s="42" t="s">
        <v>34</v>
      </c>
      <c r="M299" s="6"/>
      <c r="N299" s="6"/>
      <c r="O299" s="6"/>
      <c r="P299" s="6"/>
      <c r="Q299" s="6">
        <f>$B299</f>
        <v>188</v>
      </c>
      <c r="R299" s="6"/>
      <c r="S299" s="6"/>
      <c r="U299" s="6"/>
      <c r="V299" s="6"/>
      <c r="W299" s="6"/>
      <c r="X299" s="6"/>
      <c r="Y299" s="6">
        <f>$D299</f>
        <v>122</v>
      </c>
      <c r="Z299" s="6"/>
      <c r="AA299" s="6"/>
      <c r="AC299" s="6"/>
      <c r="AD299" s="6"/>
      <c r="AE299" s="6"/>
      <c r="AF299" s="6"/>
      <c r="AG299" s="6"/>
      <c r="AH299" s="6"/>
      <c r="AI299" s="6"/>
      <c r="AJ299" s="6"/>
      <c r="AK299" s="6"/>
      <c r="AM299" s="6"/>
      <c r="AN299" s="6"/>
      <c r="AO299" s="6"/>
      <c r="AP299" s="6"/>
      <c r="AQ299" s="6"/>
      <c r="AR299" s="6"/>
      <c r="AS299" s="6"/>
      <c r="AT299" s="6"/>
      <c r="AU299" s="6"/>
    </row>
    <row r="300" spans="1:47" ht="15" customHeight="1" x14ac:dyDescent="0.3">
      <c r="A300" s="42">
        <v>396</v>
      </c>
      <c r="B300" s="42">
        <v>189</v>
      </c>
      <c r="C300" s="42">
        <v>20</v>
      </c>
      <c r="D300" s="42">
        <v>123</v>
      </c>
      <c r="E300">
        <v>1002</v>
      </c>
      <c r="F300" s="60">
        <v>3.7685185185185183E-2</v>
      </c>
      <c r="G300" s="41" t="s">
        <v>496</v>
      </c>
      <c r="H300" s="41" t="s">
        <v>497</v>
      </c>
      <c r="I300" s="42" t="s">
        <v>401</v>
      </c>
      <c r="J300" s="42" t="s">
        <v>72</v>
      </c>
      <c r="K300" s="42">
        <v>2</v>
      </c>
      <c r="L300" s="42" t="s">
        <v>34</v>
      </c>
      <c r="M300" s="6"/>
      <c r="N300" s="6"/>
      <c r="O300" s="6"/>
      <c r="P300" s="6"/>
      <c r="Q300" s="6"/>
      <c r="R300" s="6">
        <f>$B300</f>
        <v>189</v>
      </c>
      <c r="S300" s="6"/>
      <c r="U300" s="6"/>
      <c r="V300" s="6"/>
      <c r="W300" s="6"/>
      <c r="X300" s="6"/>
      <c r="Y300" s="6"/>
      <c r="Z300" s="6">
        <f>$D300</f>
        <v>123</v>
      </c>
      <c r="AA300" s="6"/>
      <c r="AC300" s="6"/>
      <c r="AD300" s="6"/>
      <c r="AE300" s="6"/>
      <c r="AF300" s="6"/>
      <c r="AG300" s="6"/>
      <c r="AH300" s="6"/>
      <c r="AI300" s="6"/>
      <c r="AJ300" s="6"/>
      <c r="AK300" s="6"/>
      <c r="AM300" s="6"/>
      <c r="AN300" s="6"/>
      <c r="AO300" s="6"/>
      <c r="AP300" s="6"/>
      <c r="AQ300" s="6"/>
      <c r="AR300" s="6"/>
      <c r="AS300" s="6"/>
      <c r="AT300" s="6"/>
      <c r="AU300" s="6"/>
    </row>
    <row r="301" spans="1:47" ht="15" customHeight="1" x14ac:dyDescent="0.3">
      <c r="A301" s="42">
        <v>399</v>
      </c>
      <c r="B301" s="42">
        <v>109</v>
      </c>
      <c r="C301" s="42">
        <v>14</v>
      </c>
      <c r="D301" s="42">
        <v>69</v>
      </c>
      <c r="E301">
        <v>1556</v>
      </c>
      <c r="F301" s="60">
        <v>3.7824074074074072E-2</v>
      </c>
      <c r="G301" s="41" t="s">
        <v>383</v>
      </c>
      <c r="H301" s="41" t="s">
        <v>536</v>
      </c>
      <c r="I301" s="42" t="s">
        <v>401</v>
      </c>
      <c r="J301" s="42" t="s">
        <v>30</v>
      </c>
      <c r="K301" s="42">
        <v>3</v>
      </c>
      <c r="L301" s="42" t="s">
        <v>34</v>
      </c>
      <c r="M301" s="6"/>
      <c r="N301" s="6"/>
      <c r="O301" s="6"/>
      <c r="P301" s="6"/>
      <c r="Q301" s="6"/>
      <c r="R301" s="6"/>
      <c r="S301" s="6"/>
      <c r="U301" s="6"/>
      <c r="V301" s="6"/>
      <c r="W301" s="6"/>
      <c r="X301" s="6"/>
      <c r="Y301" s="6"/>
      <c r="Z301" s="6"/>
      <c r="AA301" s="6"/>
      <c r="AC301" s="6">
        <f>$B301</f>
        <v>109</v>
      </c>
      <c r="AD301" s="6"/>
      <c r="AE301" s="6"/>
      <c r="AF301" s="6"/>
      <c r="AG301" s="6"/>
      <c r="AH301" s="6"/>
      <c r="AI301" s="6"/>
      <c r="AJ301" s="6"/>
      <c r="AK301" s="6"/>
      <c r="AM301" s="6">
        <f>$D301</f>
        <v>69</v>
      </c>
      <c r="AN301" s="6"/>
      <c r="AO301" s="6"/>
      <c r="AP301" s="6"/>
      <c r="AQ301" s="6"/>
      <c r="AR301" s="6"/>
      <c r="AS301" s="6"/>
      <c r="AT301" s="6"/>
      <c r="AU301" s="6"/>
    </row>
    <row r="302" spans="1:47" ht="15" customHeight="1" x14ac:dyDescent="0.3">
      <c r="A302" s="42">
        <v>404</v>
      </c>
      <c r="B302" s="42">
        <v>190</v>
      </c>
      <c r="C302" s="42">
        <v>73</v>
      </c>
      <c r="D302" s="42">
        <v>124</v>
      </c>
      <c r="E302">
        <v>1298</v>
      </c>
      <c r="F302" s="60">
        <v>3.7916666666666668E-2</v>
      </c>
      <c r="G302" s="41" t="s">
        <v>325</v>
      </c>
      <c r="H302" s="41" t="s">
        <v>849</v>
      </c>
      <c r="I302" s="42" t="s">
        <v>379</v>
      </c>
      <c r="J302" s="42" t="s">
        <v>20</v>
      </c>
      <c r="K302" s="42">
        <v>2</v>
      </c>
      <c r="L302" s="42" t="s">
        <v>34</v>
      </c>
      <c r="M302" s="6">
        <f>$B302</f>
        <v>190</v>
      </c>
      <c r="N302" s="6"/>
      <c r="O302" s="6"/>
      <c r="P302" s="6"/>
      <c r="Q302" s="6"/>
      <c r="R302" s="6"/>
      <c r="S302" s="6"/>
      <c r="U302" s="6">
        <f>$D302</f>
        <v>124</v>
      </c>
      <c r="V302" s="6"/>
      <c r="W302" s="6"/>
      <c r="X302" s="6"/>
      <c r="Y302" s="6"/>
      <c r="Z302" s="6"/>
      <c r="AA302" s="6"/>
      <c r="AC302" s="6"/>
      <c r="AD302" s="6"/>
      <c r="AE302" s="6"/>
      <c r="AF302" s="6"/>
      <c r="AG302" s="6"/>
      <c r="AH302" s="6"/>
      <c r="AI302" s="6"/>
      <c r="AJ302" s="6"/>
      <c r="AK302" s="6"/>
      <c r="AM302" s="6"/>
      <c r="AN302" s="6"/>
      <c r="AO302" s="6"/>
      <c r="AP302" s="6"/>
      <c r="AQ302" s="6"/>
      <c r="AR302" s="6"/>
      <c r="AS302" s="6"/>
      <c r="AT302" s="6"/>
      <c r="AU302" s="6"/>
    </row>
    <row r="303" spans="1:47" ht="15" customHeight="1" x14ac:dyDescent="0.3">
      <c r="A303" s="42">
        <v>410</v>
      </c>
      <c r="B303" s="42">
        <v>110</v>
      </c>
      <c r="C303" s="42">
        <v>1</v>
      </c>
      <c r="D303" s="42">
        <v>70</v>
      </c>
      <c r="E303">
        <v>1893</v>
      </c>
      <c r="F303" s="60">
        <v>3.8090277777777778E-2</v>
      </c>
      <c r="G303" s="41" t="s">
        <v>416</v>
      </c>
      <c r="H303" s="41" t="s">
        <v>607</v>
      </c>
      <c r="I303" s="42" t="s">
        <v>608</v>
      </c>
      <c r="J303" s="42" t="s">
        <v>19</v>
      </c>
      <c r="K303" s="42">
        <v>3</v>
      </c>
      <c r="L303" s="42" t="s">
        <v>34</v>
      </c>
      <c r="M303" s="6"/>
      <c r="N303" s="6"/>
      <c r="O303" s="6"/>
      <c r="P303" s="6"/>
      <c r="Q303" s="6"/>
      <c r="R303" s="6"/>
      <c r="S303" s="6"/>
      <c r="U303" s="6"/>
      <c r="V303" s="6"/>
      <c r="W303" s="6"/>
      <c r="X303" s="6"/>
      <c r="Y303" s="6"/>
      <c r="Z303" s="6"/>
      <c r="AA303" s="6"/>
      <c r="AC303" s="6"/>
      <c r="AD303" s="6"/>
      <c r="AE303" s="6"/>
      <c r="AF303" s="6"/>
      <c r="AG303" s="6"/>
      <c r="AH303" s="6">
        <f>$B303</f>
        <v>110</v>
      </c>
      <c r="AI303" s="6"/>
      <c r="AJ303" s="6"/>
      <c r="AK303" s="6"/>
      <c r="AM303" s="6"/>
      <c r="AN303" s="6"/>
      <c r="AO303" s="6"/>
      <c r="AP303" s="6"/>
      <c r="AQ303" s="6"/>
      <c r="AR303" s="6">
        <f>$D303</f>
        <v>70</v>
      </c>
      <c r="AS303" s="6"/>
      <c r="AT303" s="6"/>
      <c r="AU303" s="6"/>
    </row>
    <row r="304" spans="1:47" ht="15" customHeight="1" x14ac:dyDescent="0.3">
      <c r="A304" s="42">
        <v>413</v>
      </c>
      <c r="B304" s="42">
        <v>191</v>
      </c>
      <c r="C304">
        <v>74</v>
      </c>
      <c r="D304">
        <v>125</v>
      </c>
      <c r="E304">
        <v>1168</v>
      </c>
      <c r="F304" s="60">
        <v>3.813657407407408E-2</v>
      </c>
      <c r="G304" s="41" t="s">
        <v>492</v>
      </c>
      <c r="H304" s="41" t="s">
        <v>131</v>
      </c>
      <c r="I304" s="42" t="s">
        <v>379</v>
      </c>
      <c r="J304" s="42" t="s">
        <v>31</v>
      </c>
      <c r="K304" s="42">
        <v>2</v>
      </c>
      <c r="L304" s="42" t="s">
        <v>34</v>
      </c>
      <c r="M304" s="6"/>
      <c r="N304" s="6"/>
      <c r="O304" s="6"/>
      <c r="P304" s="6">
        <f>$B304</f>
        <v>191</v>
      </c>
      <c r="Q304" s="6"/>
      <c r="R304" s="6"/>
      <c r="S304" s="6"/>
      <c r="U304" s="6"/>
      <c r="V304" s="6"/>
      <c r="W304" s="6"/>
      <c r="X304" s="6">
        <f>$D304</f>
        <v>125</v>
      </c>
      <c r="Y304" s="6"/>
      <c r="Z304" s="6"/>
      <c r="AA304" s="6"/>
      <c r="AC304" s="6"/>
      <c r="AD304" s="6"/>
      <c r="AE304" s="6"/>
      <c r="AF304" s="6"/>
      <c r="AG304" s="6"/>
      <c r="AH304" s="6"/>
      <c r="AI304" s="6"/>
      <c r="AJ304" s="6"/>
      <c r="AK304" s="6"/>
      <c r="AM304" s="6"/>
      <c r="AN304" s="6"/>
      <c r="AO304" s="6"/>
      <c r="AP304" s="6"/>
      <c r="AQ304" s="6"/>
      <c r="AR304" s="6"/>
      <c r="AS304" s="6"/>
      <c r="AT304" s="6"/>
      <c r="AU304" s="6"/>
    </row>
    <row r="305" spans="1:47" ht="15" customHeight="1" x14ac:dyDescent="0.3">
      <c r="A305" s="42">
        <v>414</v>
      </c>
      <c r="B305" s="42">
        <v>192</v>
      </c>
      <c r="C305" s="42">
        <v>32</v>
      </c>
      <c r="D305" s="42">
        <v>126</v>
      </c>
      <c r="E305">
        <v>1284</v>
      </c>
      <c r="F305" s="60">
        <v>3.8182870370370374E-2</v>
      </c>
      <c r="G305" s="41" t="s">
        <v>489</v>
      </c>
      <c r="H305" s="41" t="s">
        <v>490</v>
      </c>
      <c r="I305" s="42" t="s">
        <v>382</v>
      </c>
      <c r="J305" s="42" t="s">
        <v>20</v>
      </c>
      <c r="K305" s="42">
        <v>2</v>
      </c>
      <c r="L305" s="42" t="s">
        <v>34</v>
      </c>
      <c r="M305" s="6">
        <f>$B305</f>
        <v>192</v>
      </c>
      <c r="N305" s="6"/>
      <c r="O305" s="6"/>
      <c r="P305" s="6"/>
      <c r="Q305" s="6"/>
      <c r="R305" s="6"/>
      <c r="S305" s="6"/>
      <c r="U305" s="6">
        <f>$D305</f>
        <v>126</v>
      </c>
      <c r="V305" s="6"/>
      <c r="W305" s="6"/>
      <c r="X305" s="6"/>
      <c r="Y305" s="6"/>
      <c r="Z305" s="6"/>
      <c r="AA305" s="6"/>
      <c r="AC305" s="6"/>
      <c r="AD305" s="6"/>
      <c r="AE305" s="6"/>
      <c r="AF305" s="6"/>
      <c r="AG305" s="6"/>
      <c r="AH305" s="6"/>
      <c r="AI305" s="6"/>
      <c r="AJ305" s="6"/>
      <c r="AK305" s="6"/>
      <c r="AM305" s="6"/>
      <c r="AN305" s="6"/>
      <c r="AO305" s="6"/>
      <c r="AP305" s="6"/>
      <c r="AQ305" s="6"/>
      <c r="AR305" s="6"/>
      <c r="AS305" s="6"/>
      <c r="AT305" s="6"/>
      <c r="AU305" s="6"/>
    </row>
    <row r="306" spans="1:47" ht="15" customHeight="1" x14ac:dyDescent="0.3">
      <c r="A306" s="42">
        <v>418</v>
      </c>
      <c r="B306" s="42">
        <v>193</v>
      </c>
      <c r="C306" s="42"/>
      <c r="D306" s="42"/>
      <c r="E306">
        <v>1372</v>
      </c>
      <c r="F306" s="60">
        <v>3.833333333333333E-2</v>
      </c>
      <c r="G306" s="41" t="s">
        <v>377</v>
      </c>
      <c r="H306" s="41" t="s">
        <v>378</v>
      </c>
      <c r="I306" s="42" t="s">
        <v>82</v>
      </c>
      <c r="J306" s="42" t="s">
        <v>32</v>
      </c>
      <c r="K306" s="42">
        <v>2</v>
      </c>
      <c r="L306" s="42" t="s">
        <v>34</v>
      </c>
      <c r="M306" s="6"/>
      <c r="N306" s="6"/>
      <c r="O306" s="6">
        <f>$B306</f>
        <v>193</v>
      </c>
      <c r="P306" s="6"/>
      <c r="Q306" s="6"/>
      <c r="R306" s="6"/>
      <c r="S306" s="6"/>
      <c r="U306" s="6"/>
      <c r="V306" s="6"/>
      <c r="W306" s="6"/>
      <c r="X306" s="6"/>
      <c r="Y306" s="6"/>
      <c r="Z306" s="6"/>
      <c r="AA306" s="6"/>
      <c r="AC306" s="6"/>
      <c r="AD306" s="6"/>
      <c r="AE306" s="6"/>
      <c r="AF306" s="6"/>
      <c r="AG306" s="6"/>
      <c r="AH306" s="6"/>
      <c r="AI306" s="6"/>
      <c r="AJ306" s="6"/>
      <c r="AK306" s="6"/>
      <c r="AM306" s="6"/>
      <c r="AN306" s="6"/>
      <c r="AO306" s="6"/>
      <c r="AP306" s="6"/>
      <c r="AQ306" s="6"/>
      <c r="AR306" s="6"/>
      <c r="AS306" s="6"/>
      <c r="AT306" s="6"/>
      <c r="AU306" s="6"/>
    </row>
    <row r="307" spans="1:47" ht="15" customHeight="1" x14ac:dyDescent="0.3">
      <c r="A307" s="42">
        <v>421</v>
      </c>
      <c r="B307" s="42">
        <v>194</v>
      </c>
      <c r="C307" s="42">
        <v>1</v>
      </c>
      <c r="D307" s="42">
        <v>127</v>
      </c>
      <c r="E307">
        <v>1403</v>
      </c>
      <c r="F307" s="60">
        <v>3.8518518518518514E-2</v>
      </c>
      <c r="G307" s="41" t="s">
        <v>499</v>
      </c>
      <c r="H307" s="41" t="s">
        <v>500</v>
      </c>
      <c r="I307" s="42" t="s">
        <v>501</v>
      </c>
      <c r="J307" s="42" t="s">
        <v>32</v>
      </c>
      <c r="K307" s="42">
        <v>2</v>
      </c>
      <c r="L307" s="42" t="s">
        <v>34</v>
      </c>
      <c r="M307" s="6"/>
      <c r="N307" s="6"/>
      <c r="O307" s="6">
        <f>$B307</f>
        <v>194</v>
      </c>
      <c r="P307" s="6"/>
      <c r="Q307" s="6"/>
      <c r="R307" s="6"/>
      <c r="S307" s="6"/>
      <c r="U307" s="6"/>
      <c r="V307" s="6"/>
      <c r="W307" s="6">
        <f>$D307</f>
        <v>127</v>
      </c>
      <c r="X307" s="6"/>
      <c r="Y307" s="6"/>
      <c r="Z307" s="6"/>
      <c r="AA307" s="6"/>
      <c r="AC307" s="6"/>
      <c r="AD307" s="6"/>
      <c r="AE307" s="6"/>
      <c r="AF307" s="6"/>
      <c r="AG307" s="6"/>
      <c r="AH307" s="6"/>
      <c r="AI307" s="6"/>
      <c r="AJ307" s="6"/>
      <c r="AK307" s="6"/>
      <c r="AM307" s="6"/>
      <c r="AN307" s="6"/>
      <c r="AO307" s="6"/>
      <c r="AP307" s="6"/>
      <c r="AQ307" s="6"/>
      <c r="AR307" s="6"/>
      <c r="AS307" s="6"/>
      <c r="AT307" s="6"/>
      <c r="AU307" s="6"/>
    </row>
    <row r="308" spans="1:47" ht="15" customHeight="1" x14ac:dyDescent="0.3">
      <c r="A308" s="42">
        <v>422</v>
      </c>
      <c r="B308" s="42">
        <v>195</v>
      </c>
      <c r="C308" s="42">
        <v>21</v>
      </c>
      <c r="D308" s="42">
        <v>128</v>
      </c>
      <c r="E308">
        <v>1297</v>
      </c>
      <c r="F308" s="60">
        <v>3.8541666666666669E-2</v>
      </c>
      <c r="G308" s="41" t="s">
        <v>596</v>
      </c>
      <c r="H308" s="41" t="s">
        <v>850</v>
      </c>
      <c r="I308" s="42" t="s">
        <v>401</v>
      </c>
      <c r="J308" s="42" t="s">
        <v>20</v>
      </c>
      <c r="K308" s="42">
        <v>2</v>
      </c>
      <c r="L308" s="42" t="s">
        <v>34</v>
      </c>
      <c r="M308" s="6">
        <f>$B308</f>
        <v>195</v>
      </c>
      <c r="N308" s="6"/>
      <c r="O308" s="6"/>
      <c r="P308" s="6"/>
      <c r="Q308" s="6"/>
      <c r="R308" s="6"/>
      <c r="S308" s="6"/>
      <c r="U308" s="6">
        <f>$D308</f>
        <v>128</v>
      </c>
      <c r="V308" s="6"/>
      <c r="W308" s="6"/>
      <c r="X308" s="6"/>
      <c r="Y308" s="6"/>
      <c r="Z308" s="6"/>
      <c r="AA308" s="6"/>
      <c r="AC308" s="6"/>
      <c r="AD308" s="6"/>
      <c r="AE308" s="6"/>
      <c r="AF308" s="6"/>
      <c r="AG308" s="6"/>
      <c r="AH308" s="6"/>
      <c r="AI308" s="6"/>
      <c r="AJ308" s="6"/>
      <c r="AK308" s="6"/>
      <c r="AM308" s="6"/>
      <c r="AN308" s="6"/>
      <c r="AO308" s="6"/>
      <c r="AP308" s="6"/>
      <c r="AQ308" s="6"/>
      <c r="AR308" s="6"/>
      <c r="AS308" s="6"/>
      <c r="AT308" s="6"/>
      <c r="AU308" s="6"/>
    </row>
    <row r="309" spans="1:47" ht="15" customHeight="1" x14ac:dyDescent="0.3">
      <c r="A309" s="42">
        <v>423</v>
      </c>
      <c r="B309" s="42">
        <v>111</v>
      </c>
      <c r="C309" s="42">
        <v>3</v>
      </c>
      <c r="D309" s="42">
        <v>71</v>
      </c>
      <c r="E309">
        <v>1828</v>
      </c>
      <c r="F309" s="60">
        <v>3.8599537037037036E-2</v>
      </c>
      <c r="G309" s="41" t="s">
        <v>398</v>
      </c>
      <c r="H309" s="41" t="s">
        <v>907</v>
      </c>
      <c r="I309" s="42" t="s">
        <v>501</v>
      </c>
      <c r="J309" s="42" t="s">
        <v>18</v>
      </c>
      <c r="K309" s="42">
        <v>3</v>
      </c>
      <c r="L309" s="42" t="s">
        <v>34</v>
      </c>
      <c r="M309" s="6"/>
      <c r="N309" s="6"/>
      <c r="O309" s="6"/>
      <c r="P309" s="6"/>
      <c r="Q309" s="6"/>
      <c r="R309" s="6"/>
      <c r="S309" s="6"/>
      <c r="U309" s="6"/>
      <c r="V309" s="6"/>
      <c r="W309" s="6"/>
      <c r="X309" s="6"/>
      <c r="Y309" s="6"/>
      <c r="Z309" s="6"/>
      <c r="AA309" s="6"/>
      <c r="AC309" s="6"/>
      <c r="AD309" s="6">
        <f>$B309</f>
        <v>111</v>
      </c>
      <c r="AE309" s="6"/>
      <c r="AF309" s="6"/>
      <c r="AG309" s="6"/>
      <c r="AH309" s="6"/>
      <c r="AI309" s="6"/>
      <c r="AJ309" s="6"/>
      <c r="AK309" s="6"/>
      <c r="AM309" s="6"/>
      <c r="AN309" s="6">
        <f>$D309</f>
        <v>71</v>
      </c>
      <c r="AO309" s="6"/>
      <c r="AP309" s="6"/>
      <c r="AQ309" s="6"/>
      <c r="AR309" s="6"/>
      <c r="AS309" s="6"/>
      <c r="AT309" s="6"/>
      <c r="AU309" s="6"/>
    </row>
    <row r="310" spans="1:47" ht="15" customHeight="1" x14ac:dyDescent="0.3">
      <c r="A310" s="42">
        <v>425</v>
      </c>
      <c r="B310" s="42">
        <v>112</v>
      </c>
      <c r="C310" s="42">
        <v>24</v>
      </c>
      <c r="D310" s="42">
        <v>72</v>
      </c>
      <c r="E310">
        <v>1967</v>
      </c>
      <c r="F310" s="60">
        <v>3.8622685185185184E-2</v>
      </c>
      <c r="G310" s="41" t="s">
        <v>179</v>
      </c>
      <c r="H310" s="41" t="s">
        <v>851</v>
      </c>
      <c r="I310" s="42" t="s">
        <v>379</v>
      </c>
      <c r="J310" s="42" t="s">
        <v>36</v>
      </c>
      <c r="K310" s="42">
        <v>3</v>
      </c>
      <c r="L310" s="42" t="s">
        <v>34</v>
      </c>
      <c r="M310" s="6"/>
      <c r="N310" s="6"/>
      <c r="O310" s="6"/>
      <c r="P310" s="6"/>
      <c r="Q310" s="6"/>
      <c r="R310" s="6"/>
      <c r="S310" s="6"/>
      <c r="U310" s="6"/>
      <c r="V310" s="6"/>
      <c r="W310" s="6"/>
      <c r="X310" s="6"/>
      <c r="Y310" s="6"/>
      <c r="Z310" s="6"/>
      <c r="AA310" s="6"/>
      <c r="AC310" s="6"/>
      <c r="AD310" s="6"/>
      <c r="AE310" s="6">
        <f>$B310</f>
        <v>112</v>
      </c>
      <c r="AF310" s="6"/>
      <c r="AG310" s="6"/>
      <c r="AH310" s="6"/>
      <c r="AI310" s="6"/>
      <c r="AJ310" s="6"/>
      <c r="AK310" s="6"/>
      <c r="AM310" s="6"/>
      <c r="AN310" s="6"/>
      <c r="AO310" s="6">
        <f>$D310</f>
        <v>72</v>
      </c>
      <c r="AP310" s="6"/>
      <c r="AQ310" s="6"/>
      <c r="AR310" s="6"/>
      <c r="AS310" s="6"/>
      <c r="AT310" s="6"/>
      <c r="AU310" s="6"/>
    </row>
    <row r="311" spans="1:47" ht="15" customHeight="1" x14ac:dyDescent="0.3">
      <c r="A311" s="42">
        <v>426</v>
      </c>
      <c r="B311" s="42">
        <v>196</v>
      </c>
      <c r="C311" s="42">
        <v>33</v>
      </c>
      <c r="D311" s="42">
        <v>129</v>
      </c>
      <c r="E311">
        <v>954</v>
      </c>
      <c r="F311" s="60">
        <v>3.878472222222222E-2</v>
      </c>
      <c r="G311" s="41" t="s">
        <v>465</v>
      </c>
      <c r="H311" s="41" t="s">
        <v>504</v>
      </c>
      <c r="I311" s="42" t="s">
        <v>382</v>
      </c>
      <c r="J311" s="42" t="s">
        <v>72</v>
      </c>
      <c r="K311" s="42">
        <v>2</v>
      </c>
      <c r="L311" s="42" t="s">
        <v>34</v>
      </c>
      <c r="M311" s="6"/>
      <c r="N311" s="6"/>
      <c r="O311" s="6"/>
      <c r="P311" s="6"/>
      <c r="Q311" s="6"/>
      <c r="R311" s="6">
        <f>$B311</f>
        <v>196</v>
      </c>
      <c r="S311" s="6"/>
      <c r="U311" s="6"/>
      <c r="V311" s="6"/>
      <c r="W311" s="6"/>
      <c r="X311" s="6"/>
      <c r="Y311" s="6"/>
      <c r="Z311" s="6">
        <f>$D311</f>
        <v>129</v>
      </c>
      <c r="AA311" s="6"/>
      <c r="AC311" s="6"/>
      <c r="AD311" s="6"/>
      <c r="AE311" s="6"/>
      <c r="AF311" s="6"/>
      <c r="AG311" s="6"/>
      <c r="AH311" s="6"/>
      <c r="AI311" s="6"/>
      <c r="AJ311" s="6"/>
      <c r="AK311" s="6"/>
      <c r="AM311" s="6"/>
      <c r="AN311" s="6"/>
      <c r="AO311" s="6"/>
      <c r="AP311" s="6"/>
      <c r="AQ311" s="6"/>
      <c r="AR311" s="6"/>
      <c r="AS311" s="6"/>
      <c r="AT311" s="6"/>
      <c r="AU311" s="6"/>
    </row>
    <row r="312" spans="1:47" ht="15" customHeight="1" x14ac:dyDescent="0.3">
      <c r="A312" s="42">
        <v>427</v>
      </c>
      <c r="B312" s="42">
        <v>197</v>
      </c>
      <c r="C312" s="42">
        <v>75</v>
      </c>
      <c r="D312" s="42">
        <v>130</v>
      </c>
      <c r="E312">
        <v>1014</v>
      </c>
      <c r="F312" s="60">
        <v>3.878472222222222E-2</v>
      </c>
      <c r="G312" s="41" t="s">
        <v>502</v>
      </c>
      <c r="H312" s="41" t="s">
        <v>503</v>
      </c>
      <c r="I312" s="42" t="s">
        <v>379</v>
      </c>
      <c r="J312" s="42" t="s">
        <v>72</v>
      </c>
      <c r="K312" s="42">
        <v>2</v>
      </c>
      <c r="L312" s="42" t="s">
        <v>34</v>
      </c>
      <c r="M312" s="6"/>
      <c r="N312" s="6"/>
      <c r="O312" s="6"/>
      <c r="P312" s="6"/>
      <c r="Q312" s="6"/>
      <c r="R312" s="6">
        <f>$B312</f>
        <v>197</v>
      </c>
      <c r="S312" s="6"/>
      <c r="U312" s="6"/>
      <c r="V312" s="6"/>
      <c r="W312" s="6"/>
      <c r="X312" s="6"/>
      <c r="Y312" s="6"/>
      <c r="Z312" s="6">
        <f>$D312</f>
        <v>130</v>
      </c>
      <c r="AA312" s="6"/>
      <c r="AC312" s="6"/>
      <c r="AD312" s="6"/>
      <c r="AE312" s="6"/>
      <c r="AF312" s="6"/>
      <c r="AG312" s="6"/>
      <c r="AH312" s="6"/>
      <c r="AI312" s="6"/>
      <c r="AJ312" s="6"/>
      <c r="AK312" s="6"/>
      <c r="AM312" s="6"/>
      <c r="AN312" s="6"/>
      <c r="AO312" s="6"/>
      <c r="AP312" s="6"/>
      <c r="AQ312" s="6"/>
      <c r="AR312" s="6"/>
      <c r="AS312" s="6"/>
      <c r="AT312" s="6"/>
      <c r="AU312" s="6"/>
    </row>
    <row r="313" spans="1:47" ht="15" customHeight="1" x14ac:dyDescent="0.3">
      <c r="A313" s="42">
        <v>429</v>
      </c>
      <c r="B313" s="42">
        <v>198</v>
      </c>
      <c r="C313">
        <v>76</v>
      </c>
      <c r="D313">
        <v>131</v>
      </c>
      <c r="E313">
        <v>1250</v>
      </c>
      <c r="F313" s="60">
        <v>3.8842592592592595E-2</v>
      </c>
      <c r="G313" s="41" t="s">
        <v>383</v>
      </c>
      <c r="H313" s="41" t="s">
        <v>852</v>
      </c>
      <c r="I313" s="42" t="s">
        <v>379</v>
      </c>
      <c r="J313" s="42" t="s">
        <v>31</v>
      </c>
      <c r="K313" s="42">
        <v>2</v>
      </c>
      <c r="L313" s="42" t="s">
        <v>34</v>
      </c>
      <c r="M313" s="6"/>
      <c r="N313" s="6"/>
      <c r="O313" s="6"/>
      <c r="P313" s="6">
        <f>$B313</f>
        <v>198</v>
      </c>
      <c r="Q313" s="6"/>
      <c r="R313" s="6"/>
      <c r="S313" s="6"/>
      <c r="U313" s="6"/>
      <c r="V313" s="6"/>
      <c r="W313" s="6"/>
      <c r="X313" s="6">
        <f>$D313</f>
        <v>131</v>
      </c>
      <c r="Y313" s="6"/>
      <c r="Z313" s="6"/>
      <c r="AA313" s="6"/>
      <c r="AC313" s="6"/>
      <c r="AD313" s="6"/>
      <c r="AE313" s="6"/>
      <c r="AF313" s="6"/>
      <c r="AG313" s="6"/>
      <c r="AH313" s="6"/>
      <c r="AI313" s="6"/>
      <c r="AJ313" s="6"/>
      <c r="AK313" s="6"/>
      <c r="AM313" s="6"/>
      <c r="AN313" s="6"/>
      <c r="AO313" s="6"/>
      <c r="AP313" s="6"/>
      <c r="AQ313" s="6"/>
      <c r="AR313" s="6"/>
      <c r="AS313" s="6"/>
      <c r="AT313" s="6"/>
      <c r="AU313" s="6"/>
    </row>
    <row r="314" spans="1:47" ht="15" customHeight="1" x14ac:dyDescent="0.3">
      <c r="A314" s="42">
        <v>430</v>
      </c>
      <c r="B314" s="42">
        <v>113</v>
      </c>
      <c r="C314" s="42">
        <v>4</v>
      </c>
      <c r="D314" s="42">
        <v>73</v>
      </c>
      <c r="E314">
        <v>1868</v>
      </c>
      <c r="F314" s="60">
        <v>3.8854166666666662E-2</v>
      </c>
      <c r="G314" s="41" t="s">
        <v>510</v>
      </c>
      <c r="H314" s="41" t="s">
        <v>614</v>
      </c>
      <c r="I314" s="42" t="s">
        <v>501</v>
      </c>
      <c r="J314" s="42" t="s">
        <v>22</v>
      </c>
      <c r="K314" s="42">
        <v>3</v>
      </c>
      <c r="L314" s="42" t="s">
        <v>34</v>
      </c>
      <c r="M314" s="6"/>
      <c r="N314" s="6"/>
      <c r="O314" s="6"/>
      <c r="P314" s="6"/>
      <c r="Q314" s="6"/>
      <c r="R314" s="6"/>
      <c r="S314" s="6"/>
      <c r="U314" s="6"/>
      <c r="V314" s="6"/>
      <c r="W314" s="6"/>
      <c r="X314" s="6"/>
      <c r="Y314" s="6"/>
      <c r="Z314" s="6"/>
      <c r="AA314" s="6"/>
      <c r="AC314" s="6"/>
      <c r="AD314" s="6"/>
      <c r="AE314" s="6"/>
      <c r="AF314" s="6"/>
      <c r="AG314" s="6"/>
      <c r="AH314" s="6"/>
      <c r="AI314" s="6"/>
      <c r="AJ314" s="6"/>
      <c r="AK314" s="6">
        <f>$B314</f>
        <v>113</v>
      </c>
      <c r="AM314" s="6"/>
      <c r="AN314" s="6"/>
      <c r="AO314" s="6"/>
      <c r="AP314" s="6"/>
      <c r="AQ314" s="6"/>
      <c r="AR314" s="6"/>
      <c r="AS314" s="6"/>
      <c r="AT314" s="6"/>
      <c r="AU314" s="6">
        <f>$D314</f>
        <v>73</v>
      </c>
    </row>
    <row r="315" spans="1:47" ht="15" customHeight="1" x14ac:dyDescent="0.3">
      <c r="A315" s="42">
        <v>431</v>
      </c>
      <c r="B315" s="42">
        <v>114</v>
      </c>
      <c r="C315" s="42">
        <v>31</v>
      </c>
      <c r="D315" s="42">
        <v>74</v>
      </c>
      <c r="E315">
        <v>2084</v>
      </c>
      <c r="F315" s="60">
        <v>3.888888888888889E-2</v>
      </c>
      <c r="G315" s="67" t="s">
        <v>853</v>
      </c>
      <c r="H315" s="67" t="s">
        <v>854</v>
      </c>
      <c r="I315" s="68" t="s">
        <v>382</v>
      </c>
      <c r="J315" s="42" t="s">
        <v>21</v>
      </c>
      <c r="K315" s="42">
        <v>3</v>
      </c>
      <c r="L315" s="42" t="s">
        <v>34</v>
      </c>
      <c r="M315" s="6"/>
      <c r="N315" s="6"/>
      <c r="O315" s="6"/>
      <c r="P315" s="6"/>
      <c r="Q315" s="6"/>
      <c r="R315" s="6"/>
      <c r="S315" s="6"/>
      <c r="U315" s="6"/>
      <c r="V315" s="6"/>
      <c r="W315" s="6"/>
      <c r="X315" s="6"/>
      <c r="Y315" s="6"/>
      <c r="Z315" s="6"/>
      <c r="AA315" s="6"/>
      <c r="AC315" s="6"/>
      <c r="AD315" s="6"/>
      <c r="AE315" s="6"/>
      <c r="AF315" s="6">
        <f>$B315</f>
        <v>114</v>
      </c>
      <c r="AG315" s="6"/>
      <c r="AH315" s="6"/>
      <c r="AI315" s="6"/>
      <c r="AJ315" s="6"/>
      <c r="AK315" s="6"/>
      <c r="AM315" s="6"/>
      <c r="AN315" s="6"/>
      <c r="AO315" s="6"/>
      <c r="AP315" s="6">
        <f>$D315</f>
        <v>74</v>
      </c>
      <c r="AQ315" s="6"/>
      <c r="AR315" s="6"/>
      <c r="AS315" s="6"/>
      <c r="AT315" s="6"/>
      <c r="AU315" s="6"/>
    </row>
    <row r="316" spans="1:47" ht="15" customHeight="1" x14ac:dyDescent="0.3">
      <c r="A316" s="42">
        <v>432</v>
      </c>
      <c r="B316" s="42">
        <v>115</v>
      </c>
      <c r="C316" s="42">
        <v>15</v>
      </c>
      <c r="D316" s="42">
        <v>75</v>
      </c>
      <c r="E316">
        <v>1560</v>
      </c>
      <c r="F316" s="60">
        <v>3.8900462962962963E-2</v>
      </c>
      <c r="G316" s="41" t="s">
        <v>326</v>
      </c>
      <c r="H316" s="41" t="s">
        <v>611</v>
      </c>
      <c r="I316" s="42" t="s">
        <v>401</v>
      </c>
      <c r="J316" s="42" t="s">
        <v>30</v>
      </c>
      <c r="K316" s="42">
        <v>3</v>
      </c>
      <c r="L316" s="42" t="s">
        <v>34</v>
      </c>
      <c r="M316" s="6"/>
      <c r="N316" s="6"/>
      <c r="O316" s="6"/>
      <c r="P316" s="6"/>
      <c r="Q316" s="6"/>
      <c r="R316" s="6"/>
      <c r="S316" s="6"/>
      <c r="U316" s="6"/>
      <c r="V316" s="6"/>
      <c r="W316" s="6"/>
      <c r="X316" s="6"/>
      <c r="Y316" s="6"/>
      <c r="Z316" s="6"/>
      <c r="AA316" s="6"/>
      <c r="AC316" s="6">
        <f>$B316</f>
        <v>115</v>
      </c>
      <c r="AD316" s="6"/>
      <c r="AE316" s="6"/>
      <c r="AF316" s="6"/>
      <c r="AG316" s="6"/>
      <c r="AH316" s="6"/>
      <c r="AI316" s="6"/>
      <c r="AJ316" s="6"/>
      <c r="AK316" s="6"/>
      <c r="AM316" s="6">
        <f>$D316</f>
        <v>75</v>
      </c>
      <c r="AN316" s="6"/>
      <c r="AO316" s="6"/>
      <c r="AP316" s="6"/>
      <c r="AQ316" s="6"/>
      <c r="AR316" s="6"/>
      <c r="AS316" s="6"/>
      <c r="AT316" s="6"/>
      <c r="AU316" s="6"/>
    </row>
    <row r="317" spans="1:47" ht="15" customHeight="1" x14ac:dyDescent="0.3">
      <c r="A317" s="42">
        <v>433</v>
      </c>
      <c r="B317" s="42">
        <v>116</v>
      </c>
      <c r="C317" s="42">
        <v>25</v>
      </c>
      <c r="D317" s="42">
        <v>76</v>
      </c>
      <c r="E317">
        <v>1817</v>
      </c>
      <c r="F317" s="60">
        <v>3.892361111111111E-2</v>
      </c>
      <c r="G317" s="41" t="s">
        <v>392</v>
      </c>
      <c r="H317" s="41" t="s">
        <v>462</v>
      </c>
      <c r="I317" s="42" t="s">
        <v>379</v>
      </c>
      <c r="J317" s="42" t="s">
        <v>18</v>
      </c>
      <c r="K317" s="42">
        <v>3</v>
      </c>
      <c r="L317" s="42" t="s">
        <v>34</v>
      </c>
      <c r="M317" s="6"/>
      <c r="N317" s="6"/>
      <c r="O317" s="6"/>
      <c r="P317" s="6"/>
      <c r="Q317" s="6"/>
      <c r="R317" s="6"/>
      <c r="S317" s="6"/>
      <c r="U317" s="6"/>
      <c r="V317" s="6"/>
      <c r="W317" s="6"/>
      <c r="X317" s="6"/>
      <c r="Y317" s="6"/>
      <c r="Z317" s="6"/>
      <c r="AA317" s="6"/>
      <c r="AC317" s="6"/>
      <c r="AD317" s="6">
        <f>$B317</f>
        <v>116</v>
      </c>
      <c r="AE317" s="6"/>
      <c r="AF317" s="6"/>
      <c r="AG317" s="6"/>
      <c r="AH317" s="6"/>
      <c r="AI317" s="6"/>
      <c r="AJ317" s="6"/>
      <c r="AK317" s="6"/>
      <c r="AM317" s="6"/>
      <c r="AN317" s="6">
        <f>$D317</f>
        <v>76</v>
      </c>
      <c r="AO317" s="6"/>
      <c r="AP317" s="6"/>
      <c r="AQ317" s="6"/>
      <c r="AR317" s="6"/>
      <c r="AS317" s="6"/>
      <c r="AT317" s="6"/>
      <c r="AU317" s="6"/>
    </row>
    <row r="318" spans="1:47" ht="15" customHeight="1" x14ac:dyDescent="0.3">
      <c r="A318" s="42">
        <v>439</v>
      </c>
      <c r="B318" s="42">
        <v>199</v>
      </c>
      <c r="C318" s="42"/>
      <c r="D318" s="42"/>
      <c r="E318">
        <v>1113</v>
      </c>
      <c r="F318" s="60">
        <v>3.9050925925925926E-2</v>
      </c>
      <c r="G318" s="41" t="s">
        <v>521</v>
      </c>
      <c r="H318" s="41" t="s">
        <v>855</v>
      </c>
      <c r="I318" s="42" t="s">
        <v>82</v>
      </c>
      <c r="J318" s="42" t="s">
        <v>71</v>
      </c>
      <c r="K318" s="42">
        <v>2</v>
      </c>
      <c r="L318" s="42" t="s">
        <v>34</v>
      </c>
      <c r="M318" s="6"/>
      <c r="N318" s="6">
        <f>$B318</f>
        <v>199</v>
      </c>
      <c r="O318" s="6"/>
      <c r="P318" s="6"/>
      <c r="Q318" s="6"/>
      <c r="R318" s="6"/>
      <c r="S318" s="6"/>
      <c r="U318" s="6"/>
      <c r="V318" s="6"/>
      <c r="W318" s="6"/>
      <c r="X318" s="6"/>
      <c r="Y318" s="6"/>
      <c r="Z318" s="6"/>
      <c r="AA318" s="6"/>
      <c r="AC318" s="6"/>
      <c r="AD318" s="6"/>
      <c r="AE318" s="6"/>
      <c r="AF318" s="6"/>
      <c r="AG318" s="6"/>
      <c r="AH318" s="6"/>
      <c r="AI318" s="6"/>
      <c r="AJ318" s="6"/>
      <c r="AK318" s="6"/>
      <c r="AM318" s="6"/>
      <c r="AN318" s="6"/>
      <c r="AO318" s="6"/>
      <c r="AP318" s="6"/>
      <c r="AQ318" s="6"/>
      <c r="AR318" s="6"/>
      <c r="AS318" s="6"/>
      <c r="AT318" s="6"/>
      <c r="AU318" s="6"/>
    </row>
    <row r="319" spans="1:47" ht="15" customHeight="1" x14ac:dyDescent="0.3">
      <c r="A319" s="42">
        <v>440</v>
      </c>
      <c r="B319" s="42">
        <v>200</v>
      </c>
      <c r="C319" s="42">
        <v>34</v>
      </c>
      <c r="D319" s="42">
        <v>132</v>
      </c>
      <c r="E319">
        <v>1407</v>
      </c>
      <c r="F319" s="60">
        <v>3.9085648148148154E-2</v>
      </c>
      <c r="G319" s="41" t="s">
        <v>449</v>
      </c>
      <c r="H319" s="41" t="s">
        <v>856</v>
      </c>
      <c r="I319" s="42" t="s">
        <v>382</v>
      </c>
      <c r="J319" s="42" t="s">
        <v>32</v>
      </c>
      <c r="K319" s="42">
        <v>2</v>
      </c>
      <c r="L319" s="42" t="s">
        <v>34</v>
      </c>
      <c r="M319" s="6"/>
      <c r="N319" s="6"/>
      <c r="O319" s="6">
        <f>$B319</f>
        <v>200</v>
      </c>
      <c r="P319" s="6"/>
      <c r="Q319" s="6"/>
      <c r="R319" s="6"/>
      <c r="S319" s="6"/>
      <c r="U319" s="6"/>
      <c r="V319" s="6"/>
      <c r="W319" s="6">
        <f>$D319</f>
        <v>132</v>
      </c>
      <c r="X319" s="6"/>
      <c r="Y319" s="6"/>
      <c r="Z319" s="6"/>
      <c r="AA319" s="6"/>
      <c r="AC319" s="6"/>
      <c r="AD319" s="6"/>
      <c r="AE319" s="6"/>
      <c r="AF319" s="6"/>
      <c r="AG319" s="6"/>
      <c r="AH319" s="6"/>
      <c r="AI319" s="6"/>
      <c r="AJ319" s="6"/>
      <c r="AK319" s="6"/>
      <c r="AM319" s="6"/>
      <c r="AN319" s="6"/>
      <c r="AO319" s="6"/>
      <c r="AP319" s="6"/>
      <c r="AQ319" s="6"/>
      <c r="AR319" s="6"/>
      <c r="AS319" s="6"/>
      <c r="AT319" s="6"/>
      <c r="AU319" s="6"/>
    </row>
    <row r="320" spans="1:47" ht="15" customHeight="1" x14ac:dyDescent="0.3">
      <c r="A320" s="42">
        <v>442</v>
      </c>
      <c r="B320" s="42">
        <v>201</v>
      </c>
      <c r="C320" s="42">
        <v>77</v>
      </c>
      <c r="D320" s="42">
        <v>133</v>
      </c>
      <c r="E320">
        <v>1370</v>
      </c>
      <c r="F320" s="60">
        <v>3.9143518518518515E-2</v>
      </c>
      <c r="G320" s="41" t="s">
        <v>494</v>
      </c>
      <c r="H320" s="41" t="s">
        <v>495</v>
      </c>
      <c r="I320" s="42" t="s">
        <v>379</v>
      </c>
      <c r="J320" s="42" t="s">
        <v>20</v>
      </c>
      <c r="K320" s="42">
        <v>2</v>
      </c>
      <c r="L320" s="42" t="s">
        <v>34</v>
      </c>
      <c r="M320" s="6">
        <f>$B320</f>
        <v>201</v>
      </c>
      <c r="N320" s="6"/>
      <c r="O320" s="6"/>
      <c r="P320" s="6"/>
      <c r="Q320" s="6"/>
      <c r="R320" s="6"/>
      <c r="S320" s="6"/>
      <c r="U320" s="6">
        <f>$D320</f>
        <v>133</v>
      </c>
      <c r="V320" s="6"/>
      <c r="W320" s="6"/>
      <c r="X320" s="6"/>
      <c r="Y320" s="6"/>
      <c r="Z320" s="6"/>
      <c r="AA320" s="6"/>
      <c r="AC320" s="6"/>
      <c r="AD320" s="6"/>
      <c r="AE320" s="6"/>
      <c r="AF320" s="6"/>
      <c r="AG320" s="6"/>
      <c r="AH320" s="6"/>
      <c r="AI320" s="6"/>
      <c r="AJ320" s="6"/>
      <c r="AK320" s="6"/>
      <c r="AM320" s="6"/>
      <c r="AN320" s="6"/>
      <c r="AO320" s="6"/>
      <c r="AP320" s="6"/>
      <c r="AQ320" s="6"/>
      <c r="AR320" s="6"/>
      <c r="AS320" s="6"/>
      <c r="AT320" s="6"/>
      <c r="AU320" s="6"/>
    </row>
    <row r="321" spans="1:47" ht="15" customHeight="1" x14ac:dyDescent="0.3">
      <c r="A321" s="42">
        <v>443</v>
      </c>
      <c r="B321" s="42">
        <v>202</v>
      </c>
      <c r="C321" s="42"/>
      <c r="D321" s="42"/>
      <c r="E321">
        <v>1374</v>
      </c>
      <c r="F321" s="60">
        <v>3.9155092592592596E-2</v>
      </c>
      <c r="G321" s="41" t="s">
        <v>356</v>
      </c>
      <c r="H321" s="41" t="s">
        <v>372</v>
      </c>
      <c r="I321" s="42" t="s">
        <v>82</v>
      </c>
      <c r="J321" s="42" t="s">
        <v>32</v>
      </c>
      <c r="K321" s="42">
        <v>2</v>
      </c>
      <c r="L321" s="42" t="s">
        <v>34</v>
      </c>
      <c r="M321" s="6"/>
      <c r="N321" s="6"/>
      <c r="O321" s="6">
        <f>$B321</f>
        <v>202</v>
      </c>
      <c r="P321" s="6"/>
      <c r="Q321" s="6"/>
      <c r="R321" s="6"/>
      <c r="S321" s="6"/>
      <c r="U321" s="6"/>
      <c r="V321" s="6"/>
      <c r="W321" s="6"/>
      <c r="X321" s="6"/>
      <c r="Y321" s="6"/>
      <c r="Z321" s="6"/>
      <c r="AA321" s="6"/>
      <c r="AC321" s="6"/>
      <c r="AD321" s="6"/>
      <c r="AE321" s="6"/>
      <c r="AF321" s="6"/>
      <c r="AG321" s="6"/>
      <c r="AH321" s="6"/>
      <c r="AI321" s="6"/>
      <c r="AJ321" s="6"/>
      <c r="AK321" s="6"/>
      <c r="AM321" s="6"/>
      <c r="AN321" s="6"/>
      <c r="AO321" s="6"/>
      <c r="AP321" s="6"/>
      <c r="AQ321" s="6"/>
      <c r="AR321" s="6"/>
      <c r="AS321" s="6"/>
      <c r="AT321" s="6"/>
      <c r="AU321" s="6"/>
    </row>
    <row r="322" spans="1:47" ht="15" customHeight="1" x14ac:dyDescent="0.3">
      <c r="A322" s="42">
        <v>447</v>
      </c>
      <c r="B322" s="42">
        <v>203</v>
      </c>
      <c r="C322">
        <v>35</v>
      </c>
      <c r="D322">
        <v>134</v>
      </c>
      <c r="E322">
        <v>1296</v>
      </c>
      <c r="F322" s="60">
        <v>3.923611111111111E-2</v>
      </c>
      <c r="G322" s="41" t="s">
        <v>297</v>
      </c>
      <c r="H322" s="41" t="s">
        <v>338</v>
      </c>
      <c r="I322" s="42" t="s">
        <v>382</v>
      </c>
      <c r="J322" s="42" t="s">
        <v>20</v>
      </c>
      <c r="K322" s="42">
        <v>2</v>
      </c>
      <c r="L322" s="42" t="s">
        <v>34</v>
      </c>
      <c r="M322" s="6">
        <f>$B322</f>
        <v>203</v>
      </c>
      <c r="N322" s="6"/>
      <c r="O322" s="6"/>
      <c r="P322" s="6"/>
      <c r="Q322" s="6"/>
      <c r="R322" s="6"/>
      <c r="S322" s="6"/>
      <c r="U322" s="6">
        <f>$D322</f>
        <v>134</v>
      </c>
      <c r="V322" s="6"/>
      <c r="W322" s="6"/>
      <c r="X322" s="6"/>
      <c r="Y322" s="6"/>
      <c r="Z322" s="6"/>
      <c r="AA322" s="6"/>
      <c r="AC322" s="6"/>
      <c r="AD322" s="6"/>
      <c r="AE322" s="6"/>
      <c r="AF322" s="6"/>
      <c r="AG322" s="6"/>
      <c r="AH322" s="6"/>
      <c r="AI322" s="6"/>
      <c r="AJ322" s="6"/>
      <c r="AK322" s="6"/>
      <c r="AM322" s="6"/>
      <c r="AN322" s="6"/>
      <c r="AO322" s="6"/>
      <c r="AP322" s="6"/>
      <c r="AQ322" s="6"/>
      <c r="AR322" s="6"/>
      <c r="AS322" s="6"/>
      <c r="AT322" s="6"/>
      <c r="AU322" s="6"/>
    </row>
    <row r="323" spans="1:47" ht="15" customHeight="1" x14ac:dyDescent="0.3">
      <c r="A323" s="42">
        <v>452</v>
      </c>
      <c r="B323" s="42">
        <v>204</v>
      </c>
      <c r="C323" s="42">
        <v>36</v>
      </c>
      <c r="D323" s="42">
        <v>135</v>
      </c>
      <c r="E323">
        <v>1098</v>
      </c>
      <c r="F323" s="60">
        <v>3.9386574074074074E-2</v>
      </c>
      <c r="G323" s="41" t="s">
        <v>317</v>
      </c>
      <c r="H323" s="41" t="s">
        <v>857</v>
      </c>
      <c r="I323" s="42" t="s">
        <v>382</v>
      </c>
      <c r="J323" s="42" t="s">
        <v>71</v>
      </c>
      <c r="K323" s="42">
        <v>2</v>
      </c>
      <c r="L323" s="42" t="s">
        <v>34</v>
      </c>
      <c r="M323" s="6"/>
      <c r="N323" s="6">
        <f>$B323</f>
        <v>204</v>
      </c>
      <c r="O323" s="6"/>
      <c r="P323" s="6"/>
      <c r="Q323" s="6"/>
      <c r="R323" s="6"/>
      <c r="S323" s="6"/>
      <c r="U323" s="6"/>
      <c r="V323" s="6">
        <f>$D323</f>
        <v>135</v>
      </c>
      <c r="W323" s="6"/>
      <c r="X323" s="6"/>
      <c r="Y323" s="6"/>
      <c r="Z323" s="6"/>
      <c r="AA323" s="6"/>
      <c r="AC323" s="6"/>
      <c r="AD323" s="6"/>
      <c r="AE323" s="6"/>
      <c r="AF323" s="6"/>
      <c r="AG323" s="6"/>
      <c r="AH323" s="6"/>
      <c r="AI323" s="6"/>
      <c r="AJ323" s="6"/>
      <c r="AK323" s="6"/>
      <c r="AM323" s="6"/>
      <c r="AN323" s="6"/>
      <c r="AO323" s="6"/>
      <c r="AP323" s="6"/>
      <c r="AQ323" s="6"/>
      <c r="AR323" s="6"/>
      <c r="AS323" s="6"/>
      <c r="AT323" s="6"/>
      <c r="AU323" s="6"/>
    </row>
    <row r="324" spans="1:47" ht="15" customHeight="1" x14ac:dyDescent="0.3">
      <c r="A324" s="42">
        <v>453</v>
      </c>
      <c r="B324" s="42">
        <v>205</v>
      </c>
      <c r="C324" s="42">
        <v>37</v>
      </c>
      <c r="D324" s="42">
        <v>136</v>
      </c>
      <c r="E324">
        <v>1074</v>
      </c>
      <c r="F324" s="60">
        <v>3.9421296296296295E-2</v>
      </c>
      <c r="G324" s="41" t="s">
        <v>428</v>
      </c>
      <c r="H324" s="41" t="s">
        <v>355</v>
      </c>
      <c r="I324" s="42" t="s">
        <v>382</v>
      </c>
      <c r="J324" s="42" t="s">
        <v>71</v>
      </c>
      <c r="K324" s="42">
        <v>2</v>
      </c>
      <c r="L324" s="42" t="s">
        <v>34</v>
      </c>
      <c r="M324" s="6"/>
      <c r="N324" s="6">
        <f>$B324</f>
        <v>205</v>
      </c>
      <c r="O324" s="6"/>
      <c r="P324" s="6"/>
      <c r="Q324" s="6"/>
      <c r="R324" s="6"/>
      <c r="S324" s="6"/>
      <c r="U324" s="6"/>
      <c r="V324" s="6">
        <f>$D324</f>
        <v>136</v>
      </c>
      <c r="W324" s="6"/>
      <c r="X324" s="6"/>
      <c r="Y324" s="6"/>
      <c r="Z324" s="6"/>
      <c r="AA324" s="6"/>
      <c r="AC324" s="6"/>
      <c r="AD324" s="6"/>
      <c r="AE324" s="6"/>
      <c r="AF324" s="6"/>
      <c r="AG324" s="6"/>
      <c r="AH324" s="6"/>
      <c r="AI324" s="6"/>
      <c r="AJ324" s="6"/>
      <c r="AK324" s="6"/>
      <c r="AM324" s="6"/>
      <c r="AN324" s="6"/>
      <c r="AO324" s="6"/>
      <c r="AP324" s="6"/>
      <c r="AQ324" s="6"/>
      <c r="AR324" s="6"/>
      <c r="AS324" s="6"/>
      <c r="AT324" s="6"/>
      <c r="AU324" s="6"/>
    </row>
    <row r="325" spans="1:47" ht="15" customHeight="1" x14ac:dyDescent="0.3">
      <c r="A325" s="42">
        <v>454</v>
      </c>
      <c r="B325" s="42">
        <v>117</v>
      </c>
      <c r="C325" s="42">
        <v>32</v>
      </c>
      <c r="D325" s="42">
        <v>77</v>
      </c>
      <c r="E325">
        <v>1595</v>
      </c>
      <c r="F325" s="60">
        <v>3.9479166666666662E-2</v>
      </c>
      <c r="G325" s="41" t="s">
        <v>451</v>
      </c>
      <c r="H325" s="41" t="s">
        <v>612</v>
      </c>
      <c r="I325" s="42" t="s">
        <v>382</v>
      </c>
      <c r="J325" s="42" t="s">
        <v>30</v>
      </c>
      <c r="K325" s="42">
        <v>3</v>
      </c>
      <c r="L325" s="42" t="s">
        <v>34</v>
      </c>
      <c r="M325" s="6"/>
      <c r="N325" s="6"/>
      <c r="O325" s="6"/>
      <c r="P325" s="6"/>
      <c r="Q325" s="6"/>
      <c r="R325" s="6"/>
      <c r="S325" s="6"/>
      <c r="U325" s="6"/>
      <c r="V325" s="6"/>
      <c r="W325" s="6"/>
      <c r="X325" s="6"/>
      <c r="Y325" s="6"/>
      <c r="Z325" s="6"/>
      <c r="AA325" s="6"/>
      <c r="AC325" s="6">
        <f>$B325</f>
        <v>117</v>
      </c>
      <c r="AD325" s="6"/>
      <c r="AE325" s="6"/>
      <c r="AF325" s="6"/>
      <c r="AG325" s="6"/>
      <c r="AH325" s="6"/>
      <c r="AI325" s="6"/>
      <c r="AJ325" s="6"/>
      <c r="AK325" s="6"/>
      <c r="AM325" s="6">
        <f>$D325</f>
        <v>77</v>
      </c>
      <c r="AN325" s="6"/>
      <c r="AO325" s="6"/>
      <c r="AP325" s="6"/>
      <c r="AQ325" s="6"/>
      <c r="AR325" s="6"/>
      <c r="AS325" s="6"/>
      <c r="AT325" s="6"/>
      <c r="AU325" s="6"/>
    </row>
    <row r="326" spans="1:47" ht="15" customHeight="1" x14ac:dyDescent="0.3">
      <c r="A326" s="42">
        <v>457</v>
      </c>
      <c r="B326" s="42">
        <v>206</v>
      </c>
      <c r="C326" s="42">
        <v>78</v>
      </c>
      <c r="D326" s="42">
        <v>137</v>
      </c>
      <c r="E326">
        <v>1516</v>
      </c>
      <c r="F326" s="60">
        <v>3.9687500000000001E-2</v>
      </c>
      <c r="G326" s="41" t="s">
        <v>328</v>
      </c>
      <c r="H326" s="41" t="s">
        <v>493</v>
      </c>
      <c r="I326" s="42" t="s">
        <v>379</v>
      </c>
      <c r="J326" s="42" t="s">
        <v>27</v>
      </c>
      <c r="K326" s="42">
        <v>2</v>
      </c>
      <c r="L326" s="42" t="s">
        <v>34</v>
      </c>
      <c r="M326" s="6"/>
      <c r="N326" s="6"/>
      <c r="O326" s="6"/>
      <c r="P326" s="6"/>
      <c r="Q326" s="6">
        <f>$B326</f>
        <v>206</v>
      </c>
      <c r="R326" s="6"/>
      <c r="S326" s="6"/>
      <c r="U326" s="6"/>
      <c r="V326" s="6"/>
      <c r="W326" s="6"/>
      <c r="X326" s="6"/>
      <c r="Y326" s="6">
        <f>$D326</f>
        <v>137</v>
      </c>
      <c r="Z326" s="6"/>
      <c r="AA326" s="6"/>
      <c r="AC326" s="6"/>
      <c r="AD326" s="6"/>
      <c r="AE326" s="6"/>
      <c r="AF326" s="6"/>
      <c r="AG326" s="6"/>
      <c r="AH326" s="6"/>
      <c r="AI326" s="6"/>
      <c r="AJ326" s="6"/>
      <c r="AK326" s="6"/>
      <c r="AM326" s="6"/>
      <c r="AN326" s="6"/>
      <c r="AO326" s="6"/>
      <c r="AP326" s="6"/>
      <c r="AQ326" s="6"/>
      <c r="AR326" s="6"/>
      <c r="AS326" s="6"/>
      <c r="AT326" s="6"/>
      <c r="AU326" s="6"/>
    </row>
    <row r="327" spans="1:47" ht="15" customHeight="1" x14ac:dyDescent="0.3">
      <c r="A327" s="42">
        <v>460</v>
      </c>
      <c r="B327" s="42">
        <v>118</v>
      </c>
      <c r="C327" s="42">
        <v>33</v>
      </c>
      <c r="D327" s="42">
        <v>78</v>
      </c>
      <c r="E327">
        <v>1683</v>
      </c>
      <c r="F327" s="60">
        <v>3.9756944444444442E-2</v>
      </c>
      <c r="G327" s="41" t="s">
        <v>358</v>
      </c>
      <c r="H327" s="41" t="s">
        <v>858</v>
      </c>
      <c r="I327" s="42" t="s">
        <v>382</v>
      </c>
      <c r="J327" s="42" t="s">
        <v>23</v>
      </c>
      <c r="K327" s="42">
        <v>3</v>
      </c>
      <c r="L327" s="42" t="s">
        <v>34</v>
      </c>
      <c r="M327" s="6"/>
      <c r="N327" s="6"/>
      <c r="O327" s="6"/>
      <c r="P327" s="6"/>
      <c r="Q327" s="6"/>
      <c r="R327" s="6"/>
      <c r="S327" s="6"/>
      <c r="U327" s="6"/>
      <c r="V327" s="6"/>
      <c r="W327" s="6"/>
      <c r="X327" s="6"/>
      <c r="Y327" s="6"/>
      <c r="Z327" s="6"/>
      <c r="AA327" s="6"/>
      <c r="AC327" s="6"/>
      <c r="AD327" s="6"/>
      <c r="AE327" s="6"/>
      <c r="AF327" s="6"/>
      <c r="AG327" s="6"/>
      <c r="AH327" s="6"/>
      <c r="AI327" s="6">
        <f>$B327</f>
        <v>118</v>
      </c>
      <c r="AJ327" s="6"/>
      <c r="AK327" s="6"/>
      <c r="AM327" s="6"/>
      <c r="AN327" s="6"/>
      <c r="AO327" s="6"/>
      <c r="AP327" s="6"/>
      <c r="AQ327" s="6"/>
      <c r="AR327" s="6"/>
      <c r="AS327" s="6">
        <f>$D327</f>
        <v>78</v>
      </c>
      <c r="AT327" s="6"/>
      <c r="AU327" s="6"/>
    </row>
    <row r="328" spans="1:47" ht="15" customHeight="1" x14ac:dyDescent="0.3">
      <c r="A328" s="42">
        <v>461</v>
      </c>
      <c r="B328" s="42">
        <v>119</v>
      </c>
      <c r="C328" s="42">
        <v>26</v>
      </c>
      <c r="D328" s="42">
        <v>79</v>
      </c>
      <c r="E328">
        <v>1844</v>
      </c>
      <c r="F328" s="60">
        <v>3.9780092592592596E-2</v>
      </c>
      <c r="G328" s="41" t="s">
        <v>576</v>
      </c>
      <c r="H328" s="41" t="s">
        <v>110</v>
      </c>
      <c r="I328" s="42" t="s">
        <v>379</v>
      </c>
      <c r="J328" s="42" t="s">
        <v>24</v>
      </c>
      <c r="K328" s="42">
        <v>3</v>
      </c>
      <c r="L328" s="42" t="s">
        <v>34</v>
      </c>
      <c r="M328" s="6"/>
      <c r="N328" s="6"/>
      <c r="O328" s="6"/>
      <c r="P328" s="6"/>
      <c r="Q328" s="6"/>
      <c r="R328" s="6"/>
      <c r="S328" s="6"/>
      <c r="U328" s="6"/>
      <c r="V328" s="6"/>
      <c r="W328" s="6"/>
      <c r="X328" s="6"/>
      <c r="Y328" s="6"/>
      <c r="Z328" s="6"/>
      <c r="AA328" s="6"/>
      <c r="AC328" s="6"/>
      <c r="AD328" s="6"/>
      <c r="AE328" s="6"/>
      <c r="AF328" s="6"/>
      <c r="AG328" s="6">
        <f>$B328</f>
        <v>119</v>
      </c>
      <c r="AH328" s="6"/>
      <c r="AI328" s="6"/>
      <c r="AJ328" s="6"/>
      <c r="AK328" s="6"/>
      <c r="AM328" s="6"/>
      <c r="AN328" s="6"/>
      <c r="AO328" s="6"/>
      <c r="AP328" s="6"/>
      <c r="AQ328" s="6">
        <f>$D328</f>
        <v>79</v>
      </c>
      <c r="AR328" s="6"/>
      <c r="AS328" s="6"/>
      <c r="AT328" s="6"/>
      <c r="AU328" s="6"/>
    </row>
    <row r="329" spans="1:47" ht="15" customHeight="1" x14ac:dyDescent="0.3">
      <c r="A329" s="42">
        <v>467</v>
      </c>
      <c r="B329" s="42">
        <v>207</v>
      </c>
      <c r="C329" s="42"/>
      <c r="D329" s="42"/>
      <c r="E329">
        <v>1501</v>
      </c>
      <c r="F329" s="60">
        <v>4.0069444444444449E-2</v>
      </c>
      <c r="G329" s="41" t="s">
        <v>513</v>
      </c>
      <c r="H329" s="41" t="s">
        <v>355</v>
      </c>
      <c r="I329" s="42" t="s">
        <v>82</v>
      </c>
      <c r="J329" s="42" t="s">
        <v>27</v>
      </c>
      <c r="K329" s="42">
        <v>2</v>
      </c>
      <c r="L329" s="42" t="s">
        <v>34</v>
      </c>
      <c r="M329" s="6"/>
      <c r="N329" s="6"/>
      <c r="O329" s="6"/>
      <c r="P329" s="6"/>
      <c r="Q329" s="6">
        <f>$B329</f>
        <v>207</v>
      </c>
      <c r="R329" s="6"/>
      <c r="S329" s="6"/>
      <c r="U329" s="6"/>
      <c r="V329" s="6"/>
      <c r="W329" s="6"/>
      <c r="X329" s="6"/>
      <c r="Y329" s="6"/>
      <c r="Z329" s="6"/>
      <c r="AA329" s="6"/>
      <c r="AC329" s="6"/>
      <c r="AD329" s="6"/>
      <c r="AE329" s="6"/>
      <c r="AF329" s="6"/>
      <c r="AG329" s="6"/>
      <c r="AH329" s="6"/>
      <c r="AI329" s="6"/>
      <c r="AJ329" s="6"/>
      <c r="AK329" s="6"/>
      <c r="AM329" s="6"/>
      <c r="AN329" s="6"/>
      <c r="AO329" s="6"/>
      <c r="AP329" s="6"/>
      <c r="AQ329" s="6"/>
      <c r="AR329" s="6"/>
      <c r="AS329" s="6"/>
      <c r="AT329" s="6"/>
      <c r="AU329" s="6"/>
    </row>
    <row r="330" spans="1:47" ht="15" customHeight="1" x14ac:dyDescent="0.3">
      <c r="A330" s="42">
        <v>468</v>
      </c>
      <c r="B330" s="42">
        <v>208</v>
      </c>
      <c r="C330" s="42">
        <v>2</v>
      </c>
      <c r="D330" s="42">
        <v>138</v>
      </c>
      <c r="E330">
        <v>978</v>
      </c>
      <c r="F330" s="60">
        <v>4.0081018518518516E-2</v>
      </c>
      <c r="G330" s="41" t="s">
        <v>399</v>
      </c>
      <c r="H330" s="41" t="s">
        <v>859</v>
      </c>
      <c r="I330" s="42" t="s">
        <v>501</v>
      </c>
      <c r="J330" s="42" t="s">
        <v>72</v>
      </c>
      <c r="K330" s="42">
        <v>2</v>
      </c>
      <c r="L330" s="42" t="s">
        <v>34</v>
      </c>
      <c r="M330" s="6"/>
      <c r="N330" s="6"/>
      <c r="O330" s="6"/>
      <c r="P330" s="6"/>
      <c r="Q330" s="6"/>
      <c r="R330" s="6">
        <f>$B330</f>
        <v>208</v>
      </c>
      <c r="S330" s="6"/>
      <c r="U330" s="6"/>
      <c r="V330" s="6"/>
      <c r="W330" s="6"/>
      <c r="X330" s="6"/>
      <c r="Y330" s="6"/>
      <c r="Z330" s="6">
        <f>$D330</f>
        <v>138</v>
      </c>
      <c r="AA330" s="6"/>
      <c r="AC330" s="6"/>
      <c r="AD330" s="6"/>
      <c r="AE330" s="6"/>
      <c r="AF330" s="6"/>
      <c r="AG330" s="6"/>
      <c r="AH330" s="6"/>
      <c r="AI330" s="6"/>
      <c r="AJ330" s="6"/>
      <c r="AK330" s="6"/>
      <c r="AM330" s="6"/>
      <c r="AN330" s="6"/>
      <c r="AO330" s="6"/>
      <c r="AP330" s="6"/>
      <c r="AQ330" s="6"/>
      <c r="AR330" s="6"/>
      <c r="AS330" s="6"/>
      <c r="AT330" s="6"/>
      <c r="AU330" s="6"/>
    </row>
    <row r="331" spans="1:47" ht="15" customHeight="1" x14ac:dyDescent="0.3">
      <c r="A331" s="42">
        <v>469</v>
      </c>
      <c r="B331" s="42">
        <v>120</v>
      </c>
      <c r="C331" s="42">
        <v>16</v>
      </c>
      <c r="D331" s="42">
        <v>80</v>
      </c>
      <c r="E331">
        <v>1826</v>
      </c>
      <c r="F331" s="60">
        <v>4.0092592592592589E-2</v>
      </c>
      <c r="G331" s="61" t="s">
        <v>340</v>
      </c>
      <c r="H331" s="61" t="s">
        <v>906</v>
      </c>
      <c r="I331" s="59" t="s">
        <v>401</v>
      </c>
      <c r="J331" s="59" t="s">
        <v>18</v>
      </c>
      <c r="K331" s="59">
        <v>3</v>
      </c>
      <c r="L331" s="59" t="s">
        <v>34</v>
      </c>
      <c r="M331" s="6"/>
      <c r="N331" s="6"/>
      <c r="O331" s="6"/>
      <c r="P331" s="6"/>
      <c r="Q331" s="6"/>
      <c r="R331" s="6"/>
      <c r="S331" s="6"/>
      <c r="U331" s="6"/>
      <c r="V331" s="6"/>
      <c r="W331" s="6"/>
      <c r="X331" s="6"/>
      <c r="Y331" s="6"/>
      <c r="Z331" s="6"/>
      <c r="AA331" s="6"/>
      <c r="AC331" s="6"/>
      <c r="AD331" s="6">
        <f>$B331</f>
        <v>120</v>
      </c>
      <c r="AE331" s="6"/>
      <c r="AF331" s="6"/>
      <c r="AG331" s="6"/>
      <c r="AH331" s="6"/>
      <c r="AI331" s="6"/>
      <c r="AJ331" s="6"/>
      <c r="AK331" s="6"/>
      <c r="AM331" s="6"/>
      <c r="AN331" s="6">
        <f>$D331</f>
        <v>80</v>
      </c>
      <c r="AO331" s="6"/>
      <c r="AP331" s="6"/>
      <c r="AQ331" s="6"/>
      <c r="AR331" s="6"/>
      <c r="AS331" s="6"/>
      <c r="AT331" s="6"/>
      <c r="AU331" s="6"/>
    </row>
    <row r="332" spans="1:47" ht="15" customHeight="1" x14ac:dyDescent="0.3">
      <c r="A332" s="42">
        <v>475</v>
      </c>
      <c r="B332" s="42">
        <v>121</v>
      </c>
      <c r="C332" s="42"/>
      <c r="D332" s="42"/>
      <c r="E332">
        <v>1785</v>
      </c>
      <c r="F332" s="60">
        <v>4.0289351851851854E-2</v>
      </c>
      <c r="G332" s="41" t="s">
        <v>342</v>
      </c>
      <c r="H332" s="41" t="s">
        <v>860</v>
      </c>
      <c r="I332" s="42" t="s">
        <v>82</v>
      </c>
      <c r="J332" s="42" t="s">
        <v>21</v>
      </c>
      <c r="K332" s="42">
        <v>3</v>
      </c>
      <c r="L332" s="42" t="s">
        <v>34</v>
      </c>
      <c r="M332" s="6"/>
      <c r="N332" s="6"/>
      <c r="O332" s="6"/>
      <c r="P332" s="6"/>
      <c r="Q332" s="6"/>
      <c r="R332" s="6"/>
      <c r="S332" s="6"/>
      <c r="U332" s="6"/>
      <c r="V332" s="6"/>
      <c r="W332" s="6"/>
      <c r="X332" s="6"/>
      <c r="Y332" s="6"/>
      <c r="Z332" s="6"/>
      <c r="AA332" s="6"/>
      <c r="AC332" s="6"/>
      <c r="AD332" s="6"/>
      <c r="AE332" s="6"/>
      <c r="AF332" s="6">
        <f>$B332</f>
        <v>121</v>
      </c>
      <c r="AG332" s="6"/>
      <c r="AH332" s="6"/>
      <c r="AI332" s="6"/>
      <c r="AJ332" s="6"/>
      <c r="AK332" s="6"/>
      <c r="AM332" s="6"/>
      <c r="AN332" s="6"/>
      <c r="AO332" s="6"/>
      <c r="AP332" s="6"/>
      <c r="AQ332" s="6"/>
      <c r="AR332" s="6"/>
      <c r="AS332" s="6"/>
      <c r="AT332" s="6"/>
      <c r="AU332" s="6"/>
    </row>
    <row r="333" spans="1:47" ht="15" customHeight="1" x14ac:dyDescent="0.3">
      <c r="A333" s="42">
        <v>480</v>
      </c>
      <c r="B333" s="42">
        <v>122</v>
      </c>
      <c r="C333" s="42">
        <v>34</v>
      </c>
      <c r="D333" s="42">
        <v>81</v>
      </c>
      <c r="E333">
        <v>1981</v>
      </c>
      <c r="F333" s="60">
        <v>4.0347222222222222E-2</v>
      </c>
      <c r="G333" s="41" t="s">
        <v>499</v>
      </c>
      <c r="H333" s="41" t="s">
        <v>515</v>
      </c>
      <c r="I333" s="42" t="s">
        <v>382</v>
      </c>
      <c r="J333" s="42" t="s">
        <v>23</v>
      </c>
      <c r="K333" s="42">
        <v>3</v>
      </c>
      <c r="L333" s="42" t="s">
        <v>34</v>
      </c>
      <c r="M333" s="6"/>
      <c r="N333" s="6"/>
      <c r="O333" s="6"/>
      <c r="P333" s="6"/>
      <c r="Q333" s="6"/>
      <c r="R333" s="6"/>
      <c r="S333" s="6"/>
      <c r="U333" s="6"/>
      <c r="V333" s="6"/>
      <c r="W333" s="6"/>
      <c r="X333" s="6"/>
      <c r="Y333" s="6"/>
      <c r="Z333" s="6"/>
      <c r="AA333" s="6"/>
      <c r="AC333" s="6"/>
      <c r="AD333" s="6"/>
      <c r="AE333" s="6"/>
      <c r="AF333" s="6"/>
      <c r="AG333" s="6"/>
      <c r="AH333" s="6"/>
      <c r="AI333" s="6">
        <f>$B333</f>
        <v>122</v>
      </c>
      <c r="AJ333" s="6"/>
      <c r="AK333" s="6"/>
      <c r="AM333" s="6"/>
      <c r="AN333" s="6"/>
      <c r="AO333" s="6"/>
      <c r="AP333" s="6"/>
      <c r="AQ333" s="6"/>
      <c r="AR333" s="6"/>
      <c r="AS333" s="6">
        <f>$D333</f>
        <v>81</v>
      </c>
      <c r="AT333" s="6"/>
      <c r="AU333" s="6"/>
    </row>
    <row r="334" spans="1:47" ht="15" customHeight="1" x14ac:dyDescent="0.3">
      <c r="A334" s="42">
        <v>482</v>
      </c>
      <c r="B334" s="42">
        <v>123</v>
      </c>
      <c r="C334" s="42">
        <v>5</v>
      </c>
      <c r="D334" s="42">
        <v>82</v>
      </c>
      <c r="E334">
        <v>1739</v>
      </c>
      <c r="F334" s="60">
        <v>4.0370370370370369E-2</v>
      </c>
      <c r="G334" s="41" t="s">
        <v>499</v>
      </c>
      <c r="H334" s="41" t="s">
        <v>439</v>
      </c>
      <c r="I334" s="42" t="s">
        <v>501</v>
      </c>
      <c r="J334" s="42" t="s">
        <v>25</v>
      </c>
      <c r="K334" s="42">
        <v>3</v>
      </c>
      <c r="L334" s="42" t="s">
        <v>34</v>
      </c>
      <c r="M334" s="6"/>
      <c r="N334" s="6"/>
      <c r="O334" s="6"/>
      <c r="P334" s="6"/>
      <c r="Q334" s="6"/>
      <c r="R334" s="6"/>
      <c r="S334" s="6"/>
      <c r="U334" s="6"/>
      <c r="V334" s="6"/>
      <c r="W334" s="6"/>
      <c r="X334" s="6"/>
      <c r="Y334" s="6"/>
      <c r="Z334" s="6"/>
      <c r="AA334" s="6"/>
      <c r="AC334" s="6"/>
      <c r="AD334" s="6"/>
      <c r="AE334" s="6"/>
      <c r="AF334" s="6"/>
      <c r="AG334" s="6"/>
      <c r="AH334" s="6"/>
      <c r="AI334" s="6"/>
      <c r="AJ334" s="6">
        <f>$B334</f>
        <v>123</v>
      </c>
      <c r="AK334" s="6"/>
      <c r="AM334" s="6"/>
      <c r="AN334" s="6"/>
      <c r="AO334" s="6"/>
      <c r="AP334" s="6"/>
      <c r="AQ334" s="6"/>
      <c r="AR334" s="6"/>
      <c r="AS334" s="6"/>
      <c r="AT334" s="6">
        <f>$D334</f>
        <v>82</v>
      </c>
      <c r="AU334" s="6"/>
    </row>
    <row r="335" spans="1:47" ht="15" customHeight="1" x14ac:dyDescent="0.3">
      <c r="A335" s="42">
        <v>488</v>
      </c>
      <c r="B335" s="42">
        <v>124</v>
      </c>
      <c r="C335" s="42">
        <v>35</v>
      </c>
      <c r="D335" s="42">
        <v>83</v>
      </c>
      <c r="E335">
        <v>1823</v>
      </c>
      <c r="F335" s="60">
        <v>4.0474537037037038E-2</v>
      </c>
      <c r="G335" s="41" t="s">
        <v>462</v>
      </c>
      <c r="H335" s="41" t="s">
        <v>617</v>
      </c>
      <c r="I335" s="42" t="s">
        <v>382</v>
      </c>
      <c r="J335" s="42" t="s">
        <v>18</v>
      </c>
      <c r="K335" s="42">
        <v>3</v>
      </c>
      <c r="L335" s="42" t="s">
        <v>34</v>
      </c>
      <c r="M335" s="6"/>
      <c r="N335" s="6"/>
      <c r="O335" s="6"/>
      <c r="P335" s="6"/>
      <c r="Q335" s="6"/>
      <c r="R335" s="6"/>
      <c r="S335" s="6"/>
      <c r="U335" s="6"/>
      <c r="V335" s="6"/>
      <c r="W335" s="6"/>
      <c r="X335" s="6"/>
      <c r="Y335" s="6"/>
      <c r="Z335" s="6"/>
      <c r="AA335" s="6"/>
      <c r="AC335" s="6"/>
      <c r="AD335" s="6">
        <f>$B335</f>
        <v>124</v>
      </c>
      <c r="AE335" s="6"/>
      <c r="AF335" s="6"/>
      <c r="AG335" s="6"/>
      <c r="AH335" s="6"/>
      <c r="AI335" s="6"/>
      <c r="AJ335" s="6"/>
      <c r="AK335" s="6"/>
      <c r="AM335" s="6"/>
      <c r="AN335" s="6">
        <f>$D335</f>
        <v>83</v>
      </c>
      <c r="AO335" s="6"/>
      <c r="AP335" s="6"/>
      <c r="AQ335" s="6"/>
      <c r="AR335" s="6"/>
      <c r="AS335" s="6"/>
      <c r="AT335" s="6"/>
      <c r="AU335" s="6"/>
    </row>
    <row r="336" spans="1:47" ht="15" customHeight="1" x14ac:dyDescent="0.3">
      <c r="A336" s="42">
        <v>494</v>
      </c>
      <c r="B336" s="42">
        <v>209</v>
      </c>
      <c r="C336" s="42"/>
      <c r="D336" s="42"/>
      <c r="E336">
        <v>1330</v>
      </c>
      <c r="F336" s="60">
        <v>4.0925925925925928E-2</v>
      </c>
      <c r="G336" s="41" t="s">
        <v>861</v>
      </c>
      <c r="H336" s="41" t="s">
        <v>862</v>
      </c>
      <c r="I336" s="42" t="s">
        <v>82</v>
      </c>
      <c r="J336" s="42" t="s">
        <v>20</v>
      </c>
      <c r="K336" s="42">
        <v>2</v>
      </c>
      <c r="L336" s="42" t="s">
        <v>34</v>
      </c>
      <c r="M336" s="6">
        <f>$B336</f>
        <v>209</v>
      </c>
      <c r="N336" s="6"/>
      <c r="O336" s="6"/>
      <c r="P336" s="6"/>
      <c r="Q336" s="6"/>
      <c r="R336" s="6"/>
      <c r="S336" s="6"/>
      <c r="U336" s="6"/>
      <c r="V336" s="6"/>
      <c r="W336" s="6"/>
      <c r="X336" s="6"/>
      <c r="Y336" s="6"/>
      <c r="Z336" s="6"/>
      <c r="AA336" s="6"/>
      <c r="AC336" s="6"/>
      <c r="AD336" s="6"/>
      <c r="AE336" s="6"/>
      <c r="AF336" s="6"/>
      <c r="AG336" s="6"/>
      <c r="AH336" s="6"/>
      <c r="AI336" s="6"/>
      <c r="AJ336" s="6"/>
      <c r="AK336" s="6"/>
      <c r="AM336" s="6"/>
      <c r="AN336" s="6"/>
      <c r="AO336" s="6"/>
      <c r="AP336" s="6"/>
      <c r="AQ336" s="6"/>
      <c r="AR336" s="6"/>
      <c r="AS336" s="6"/>
      <c r="AT336" s="6"/>
      <c r="AU336" s="6"/>
    </row>
    <row r="337" spans="1:47" ht="15" customHeight="1" x14ac:dyDescent="0.3">
      <c r="A337" s="42">
        <v>495</v>
      </c>
      <c r="B337" s="42">
        <v>125</v>
      </c>
      <c r="C337" s="42">
        <v>27</v>
      </c>
      <c r="D337" s="42">
        <v>84</v>
      </c>
      <c r="E337">
        <v>1825</v>
      </c>
      <c r="F337" s="60">
        <v>4.0949074074074075E-2</v>
      </c>
      <c r="G337" s="67" t="s">
        <v>513</v>
      </c>
      <c r="H337" s="67" t="s">
        <v>863</v>
      </c>
      <c r="I337" s="68" t="s">
        <v>379</v>
      </c>
      <c r="J337" s="42" t="s">
        <v>18</v>
      </c>
      <c r="K337" s="42">
        <v>3</v>
      </c>
      <c r="L337" s="42" t="s">
        <v>34</v>
      </c>
      <c r="M337" s="6"/>
      <c r="N337" s="6"/>
      <c r="O337" s="6"/>
      <c r="P337" s="6"/>
      <c r="Q337" s="6"/>
      <c r="R337" s="6"/>
      <c r="S337" s="6"/>
      <c r="U337" s="6"/>
      <c r="V337" s="6"/>
      <c r="W337" s="6"/>
      <c r="X337" s="6"/>
      <c r="Y337" s="6"/>
      <c r="Z337" s="6"/>
      <c r="AA337" s="6"/>
      <c r="AC337" s="6"/>
      <c r="AD337" s="6">
        <f>$B337</f>
        <v>125</v>
      </c>
      <c r="AE337" s="6"/>
      <c r="AF337" s="6"/>
      <c r="AG337" s="6"/>
      <c r="AH337" s="6"/>
      <c r="AI337" s="6"/>
      <c r="AJ337" s="6"/>
      <c r="AK337" s="6"/>
      <c r="AM337" s="6"/>
      <c r="AN337" s="6">
        <f>$D337</f>
        <v>84</v>
      </c>
      <c r="AO337" s="6"/>
      <c r="AP337" s="6"/>
      <c r="AQ337" s="6"/>
      <c r="AR337" s="6"/>
      <c r="AS337" s="6"/>
      <c r="AT337" s="6"/>
      <c r="AU337" s="6"/>
    </row>
    <row r="338" spans="1:47" ht="15" customHeight="1" x14ac:dyDescent="0.3">
      <c r="A338" s="42">
        <v>496</v>
      </c>
      <c r="B338" s="42">
        <v>210</v>
      </c>
      <c r="C338">
        <v>3</v>
      </c>
      <c r="D338">
        <v>139</v>
      </c>
      <c r="E338">
        <v>1150</v>
      </c>
      <c r="F338" s="60">
        <v>4.0983796296296296E-2</v>
      </c>
      <c r="G338" s="41" t="s">
        <v>848</v>
      </c>
      <c r="H338" s="41" t="s">
        <v>307</v>
      </c>
      <c r="I338" s="42" t="s">
        <v>501</v>
      </c>
      <c r="J338" s="42" t="s">
        <v>71</v>
      </c>
      <c r="K338" s="42">
        <v>2</v>
      </c>
      <c r="L338" s="42" t="s">
        <v>34</v>
      </c>
      <c r="M338" s="6"/>
      <c r="N338" s="6">
        <f>$B338</f>
        <v>210</v>
      </c>
      <c r="O338" s="6"/>
      <c r="P338" s="6"/>
      <c r="Q338" s="6"/>
      <c r="R338" s="6"/>
      <c r="S338" s="6"/>
      <c r="U338" s="6"/>
      <c r="V338" s="6">
        <f>$D338</f>
        <v>139</v>
      </c>
      <c r="W338" s="6"/>
      <c r="X338" s="6"/>
      <c r="Y338" s="6"/>
      <c r="Z338" s="6"/>
      <c r="AA338" s="6"/>
      <c r="AC338" s="6"/>
      <c r="AD338" s="6"/>
      <c r="AE338" s="6"/>
      <c r="AF338" s="6"/>
      <c r="AG338" s="6"/>
      <c r="AH338" s="6"/>
      <c r="AI338" s="6"/>
      <c r="AJ338" s="6"/>
      <c r="AK338" s="6"/>
      <c r="AM338" s="6"/>
      <c r="AN338" s="6"/>
      <c r="AO338" s="6"/>
      <c r="AP338" s="6"/>
      <c r="AQ338" s="6"/>
      <c r="AR338" s="6"/>
      <c r="AS338" s="6"/>
      <c r="AT338" s="6"/>
      <c r="AU338" s="6"/>
    </row>
    <row r="339" spans="1:47" ht="15" customHeight="1" x14ac:dyDescent="0.3">
      <c r="A339" s="42">
        <v>497</v>
      </c>
      <c r="B339" s="42">
        <v>126</v>
      </c>
      <c r="C339" s="42"/>
      <c r="D339" s="42"/>
      <c r="E339">
        <v>1731</v>
      </c>
      <c r="F339" s="60">
        <v>4.1006944444444443E-2</v>
      </c>
      <c r="G339" s="41" t="s">
        <v>540</v>
      </c>
      <c r="H339" s="41" t="s">
        <v>342</v>
      </c>
      <c r="I339" s="42" t="s">
        <v>82</v>
      </c>
      <c r="J339" s="42" t="s">
        <v>25</v>
      </c>
      <c r="K339" s="42">
        <v>3</v>
      </c>
      <c r="L339" s="42" t="s">
        <v>34</v>
      </c>
      <c r="M339" s="6"/>
      <c r="N339" s="6"/>
      <c r="O339" s="6"/>
      <c r="P339" s="6"/>
      <c r="Q339" s="6"/>
      <c r="R339" s="6"/>
      <c r="S339" s="6"/>
      <c r="U339" s="6"/>
      <c r="V339" s="6"/>
      <c r="W339" s="6"/>
      <c r="X339" s="6"/>
      <c r="Y339" s="6"/>
      <c r="Z339" s="6"/>
      <c r="AA339" s="6"/>
      <c r="AC339" s="6"/>
      <c r="AD339" s="6"/>
      <c r="AE339" s="6"/>
      <c r="AF339" s="6"/>
      <c r="AG339" s="6"/>
      <c r="AH339" s="6"/>
      <c r="AI339" s="6"/>
      <c r="AJ339" s="6">
        <f>$B339</f>
        <v>126</v>
      </c>
      <c r="AK339" s="6"/>
      <c r="AM339" s="6"/>
      <c r="AN339" s="6"/>
      <c r="AO339" s="6"/>
      <c r="AP339" s="6"/>
      <c r="AQ339" s="6"/>
      <c r="AR339" s="6"/>
      <c r="AS339" s="6"/>
      <c r="AT339" s="6"/>
      <c r="AU339" s="6"/>
    </row>
    <row r="340" spans="1:47" ht="15" customHeight="1" x14ac:dyDescent="0.3">
      <c r="A340" s="42">
        <v>504</v>
      </c>
      <c r="B340" s="42">
        <v>211</v>
      </c>
      <c r="C340" s="42">
        <v>38</v>
      </c>
      <c r="D340" s="42">
        <v>140</v>
      </c>
      <c r="E340">
        <v>1145</v>
      </c>
      <c r="F340" s="60">
        <v>4.148148148148148E-2</v>
      </c>
      <c r="G340" s="41" t="s">
        <v>466</v>
      </c>
      <c r="H340" s="41" t="s">
        <v>507</v>
      </c>
      <c r="I340" s="42" t="s">
        <v>382</v>
      </c>
      <c r="J340" s="42" t="s">
        <v>71</v>
      </c>
      <c r="K340" s="42">
        <v>2</v>
      </c>
      <c r="L340" s="42" t="s">
        <v>34</v>
      </c>
      <c r="M340" s="6"/>
      <c r="N340" s="6">
        <f>$B340</f>
        <v>211</v>
      </c>
      <c r="O340" s="6"/>
      <c r="P340" s="6"/>
      <c r="Q340" s="6"/>
      <c r="R340" s="6"/>
      <c r="S340" s="6"/>
      <c r="U340" s="6"/>
      <c r="V340" s="6">
        <f>$D340</f>
        <v>140</v>
      </c>
      <c r="W340" s="6"/>
      <c r="X340" s="6"/>
      <c r="Y340" s="6"/>
      <c r="Z340" s="6"/>
      <c r="AA340" s="6"/>
      <c r="AC340" s="6"/>
      <c r="AD340" s="6"/>
      <c r="AE340" s="6"/>
      <c r="AF340" s="6"/>
      <c r="AG340" s="6"/>
      <c r="AH340" s="6"/>
      <c r="AI340" s="6"/>
      <c r="AJ340" s="6"/>
      <c r="AK340" s="6"/>
      <c r="AM340" s="6"/>
      <c r="AN340" s="6"/>
      <c r="AO340" s="6"/>
      <c r="AP340" s="6"/>
      <c r="AQ340" s="6"/>
      <c r="AR340" s="6"/>
      <c r="AS340" s="6"/>
      <c r="AT340" s="6"/>
      <c r="AU340" s="6"/>
    </row>
    <row r="341" spans="1:47" ht="15" customHeight="1" x14ac:dyDescent="0.3">
      <c r="A341" s="42">
        <v>508</v>
      </c>
      <c r="B341" s="42">
        <v>212</v>
      </c>
      <c r="C341">
        <v>79</v>
      </c>
      <c r="D341">
        <v>141</v>
      </c>
      <c r="E341">
        <v>1527</v>
      </c>
      <c r="F341" s="60">
        <v>4.1562499999999995E-2</v>
      </c>
      <c r="G341" s="41" t="s">
        <v>410</v>
      </c>
      <c r="H341" s="41" t="s">
        <v>721</v>
      </c>
      <c r="I341" s="42" t="s">
        <v>379</v>
      </c>
      <c r="J341" s="42" t="s">
        <v>27</v>
      </c>
      <c r="K341" s="42">
        <v>2</v>
      </c>
      <c r="L341" s="42" t="s">
        <v>34</v>
      </c>
      <c r="M341" s="6"/>
      <c r="N341" s="6"/>
      <c r="O341" s="6"/>
      <c r="P341" s="6"/>
      <c r="Q341" s="6">
        <f>$B341</f>
        <v>212</v>
      </c>
      <c r="R341" s="6"/>
      <c r="S341" s="6"/>
      <c r="U341" s="6"/>
      <c r="V341" s="6"/>
      <c r="W341" s="6"/>
      <c r="X341" s="6"/>
      <c r="Y341" s="6">
        <f>$D341</f>
        <v>141</v>
      </c>
      <c r="Z341" s="6"/>
      <c r="AA341" s="6"/>
      <c r="AC341" s="6"/>
      <c r="AD341" s="6"/>
      <c r="AE341" s="6"/>
      <c r="AF341" s="6"/>
      <c r="AG341" s="6"/>
      <c r="AH341" s="6"/>
      <c r="AI341" s="6"/>
      <c r="AJ341" s="6"/>
      <c r="AK341" s="6"/>
      <c r="AM341" s="6"/>
      <c r="AN341" s="6"/>
      <c r="AO341" s="6"/>
      <c r="AP341" s="6"/>
      <c r="AQ341" s="6"/>
      <c r="AR341" s="6"/>
      <c r="AS341" s="6"/>
      <c r="AT341" s="6"/>
      <c r="AU341" s="6"/>
    </row>
    <row r="342" spans="1:47" ht="15" customHeight="1" x14ac:dyDescent="0.3">
      <c r="A342" s="42">
        <v>509</v>
      </c>
      <c r="B342" s="42">
        <v>213</v>
      </c>
      <c r="C342" s="42">
        <v>22</v>
      </c>
      <c r="D342" s="42">
        <v>142</v>
      </c>
      <c r="E342">
        <v>1010</v>
      </c>
      <c r="F342" s="60">
        <v>4.1574074074074076E-2</v>
      </c>
      <c r="G342" s="41" t="s">
        <v>498</v>
      </c>
      <c r="H342" s="41" t="s">
        <v>470</v>
      </c>
      <c r="I342" s="42" t="s">
        <v>401</v>
      </c>
      <c r="J342" s="42" t="s">
        <v>72</v>
      </c>
      <c r="K342" s="42">
        <v>2</v>
      </c>
      <c r="L342" s="42" t="s">
        <v>34</v>
      </c>
      <c r="M342" s="6"/>
      <c r="N342" s="6"/>
      <c r="O342" s="6"/>
      <c r="P342" s="6"/>
      <c r="Q342" s="6"/>
      <c r="R342" s="6">
        <f>$B342</f>
        <v>213</v>
      </c>
      <c r="S342" s="6"/>
      <c r="U342" s="6"/>
      <c r="V342" s="6"/>
      <c r="W342" s="6"/>
      <c r="X342" s="6"/>
      <c r="Y342" s="6"/>
      <c r="Z342" s="6">
        <f>$D342</f>
        <v>142</v>
      </c>
      <c r="AA342" s="6"/>
      <c r="AC342" s="6"/>
      <c r="AD342" s="6"/>
      <c r="AE342" s="6"/>
      <c r="AF342" s="6"/>
      <c r="AG342" s="6"/>
      <c r="AH342" s="6"/>
      <c r="AI342" s="6"/>
      <c r="AJ342" s="6"/>
      <c r="AK342" s="6"/>
      <c r="AM342" s="6"/>
      <c r="AN342" s="6"/>
      <c r="AO342" s="6"/>
      <c r="AP342" s="6"/>
      <c r="AQ342" s="6"/>
      <c r="AR342" s="6"/>
      <c r="AS342" s="6"/>
      <c r="AT342" s="6"/>
      <c r="AU342" s="6"/>
    </row>
    <row r="343" spans="1:47" ht="15" customHeight="1" x14ac:dyDescent="0.3">
      <c r="A343" s="42">
        <v>513</v>
      </c>
      <c r="B343" s="42">
        <v>127</v>
      </c>
      <c r="C343" s="42">
        <v>17</v>
      </c>
      <c r="D343" s="42">
        <v>85</v>
      </c>
      <c r="E343">
        <v>1708</v>
      </c>
      <c r="F343" s="60">
        <v>4.1886574074074069E-2</v>
      </c>
      <c r="G343" s="41" t="s">
        <v>404</v>
      </c>
      <c r="H343" s="41" t="s">
        <v>864</v>
      </c>
      <c r="I343" s="42" t="s">
        <v>401</v>
      </c>
      <c r="J343" s="42" t="s">
        <v>25</v>
      </c>
      <c r="K343" s="42">
        <v>3</v>
      </c>
      <c r="L343" s="42" t="s">
        <v>34</v>
      </c>
      <c r="M343" s="6"/>
      <c r="N343" s="6"/>
      <c r="O343" s="6"/>
      <c r="P343" s="6"/>
      <c r="Q343" s="6"/>
      <c r="R343" s="6"/>
      <c r="S343" s="6"/>
      <c r="U343" s="6"/>
      <c r="V343" s="6"/>
      <c r="W343" s="6"/>
      <c r="X343" s="6"/>
      <c r="Y343" s="6"/>
      <c r="Z343" s="6"/>
      <c r="AA343" s="6"/>
      <c r="AC343" s="6"/>
      <c r="AD343" s="6"/>
      <c r="AE343" s="6"/>
      <c r="AF343" s="6"/>
      <c r="AG343" s="6"/>
      <c r="AH343" s="6"/>
      <c r="AI343" s="6"/>
      <c r="AJ343" s="6">
        <f>$B343</f>
        <v>127</v>
      </c>
      <c r="AK343" s="6"/>
      <c r="AM343" s="6"/>
      <c r="AN343" s="6"/>
      <c r="AO343" s="6"/>
      <c r="AP343" s="6"/>
      <c r="AQ343" s="6"/>
      <c r="AR343" s="6"/>
      <c r="AS343" s="6"/>
      <c r="AT343" s="6">
        <f>$D343</f>
        <v>85</v>
      </c>
      <c r="AU343" s="6"/>
    </row>
    <row r="344" spans="1:47" ht="15" customHeight="1" x14ac:dyDescent="0.3">
      <c r="A344" s="42">
        <v>514</v>
      </c>
      <c r="B344" s="42">
        <v>128</v>
      </c>
      <c r="C344" s="42">
        <v>6</v>
      </c>
      <c r="D344" s="42">
        <v>86</v>
      </c>
      <c r="E344">
        <v>2040</v>
      </c>
      <c r="F344" s="60">
        <v>4.1921296296296297E-2</v>
      </c>
      <c r="G344" s="41" t="s">
        <v>615</v>
      </c>
      <c r="H344" s="41" t="s">
        <v>616</v>
      </c>
      <c r="I344" s="42" t="s">
        <v>501</v>
      </c>
      <c r="J344" s="42" t="s">
        <v>23</v>
      </c>
      <c r="K344" s="42">
        <v>3</v>
      </c>
      <c r="L344" s="42" t="s">
        <v>34</v>
      </c>
      <c r="M344" s="6"/>
      <c r="N344" s="6"/>
      <c r="O344" s="6"/>
      <c r="P344" s="6"/>
      <c r="Q344" s="6"/>
      <c r="R344" s="6"/>
      <c r="S344" s="6"/>
      <c r="U344" s="6"/>
      <c r="V344" s="6"/>
      <c r="W344" s="6"/>
      <c r="X344" s="6"/>
      <c r="Y344" s="6"/>
      <c r="Z344" s="6"/>
      <c r="AA344" s="6"/>
      <c r="AC344" s="6"/>
      <c r="AD344" s="6"/>
      <c r="AE344" s="6"/>
      <c r="AF344" s="6"/>
      <c r="AG344" s="6"/>
      <c r="AH344" s="6"/>
      <c r="AI344" s="6">
        <f>$B344</f>
        <v>128</v>
      </c>
      <c r="AJ344" s="6"/>
      <c r="AK344" s="6"/>
      <c r="AM344" s="6"/>
      <c r="AN344" s="6"/>
      <c r="AO344" s="6"/>
      <c r="AP344" s="6"/>
      <c r="AQ344" s="6"/>
      <c r="AR344" s="6"/>
      <c r="AS344" s="6">
        <f>$D344</f>
        <v>86</v>
      </c>
      <c r="AT344" s="6"/>
      <c r="AU344" s="6"/>
    </row>
    <row r="345" spans="1:47" ht="15" customHeight="1" x14ac:dyDescent="0.3">
      <c r="A345" s="42">
        <v>515</v>
      </c>
      <c r="B345" s="42">
        <v>129</v>
      </c>
      <c r="C345" s="42">
        <v>18</v>
      </c>
      <c r="D345" s="42">
        <v>87</v>
      </c>
      <c r="E345">
        <v>1959</v>
      </c>
      <c r="F345" s="60">
        <v>4.2141203703703702E-2</v>
      </c>
      <c r="G345" s="67" t="s">
        <v>865</v>
      </c>
      <c r="H345" s="67" t="s">
        <v>866</v>
      </c>
      <c r="I345" s="68" t="s">
        <v>401</v>
      </c>
      <c r="J345" s="42" t="s">
        <v>36</v>
      </c>
      <c r="K345" s="42">
        <v>3</v>
      </c>
      <c r="L345" s="42" t="s">
        <v>34</v>
      </c>
      <c r="M345" s="6"/>
      <c r="N345" s="6"/>
      <c r="O345" s="6"/>
      <c r="P345" s="6"/>
      <c r="Q345" s="6"/>
      <c r="R345" s="6"/>
      <c r="S345" s="6"/>
      <c r="U345" s="6"/>
      <c r="V345" s="6"/>
      <c r="W345" s="6"/>
      <c r="X345" s="6"/>
      <c r="Y345" s="6"/>
      <c r="Z345" s="6"/>
      <c r="AA345" s="6"/>
      <c r="AC345" s="6"/>
      <c r="AD345" s="6"/>
      <c r="AE345" s="6">
        <f>$B345</f>
        <v>129</v>
      </c>
      <c r="AF345" s="6"/>
      <c r="AG345" s="6"/>
      <c r="AH345" s="6"/>
      <c r="AI345" s="6"/>
      <c r="AJ345" s="6"/>
      <c r="AK345" s="6"/>
      <c r="AM345" s="6"/>
      <c r="AN345" s="6"/>
      <c r="AO345" s="6">
        <f>$D345</f>
        <v>87</v>
      </c>
      <c r="AP345" s="6"/>
      <c r="AQ345" s="6"/>
      <c r="AR345" s="6"/>
      <c r="AS345" s="6"/>
      <c r="AT345" s="6"/>
      <c r="AU345" s="6"/>
    </row>
    <row r="346" spans="1:47" ht="15" customHeight="1" x14ac:dyDescent="0.3">
      <c r="A346" s="42">
        <v>517</v>
      </c>
      <c r="B346" s="42">
        <v>214</v>
      </c>
      <c r="C346" s="42">
        <v>23</v>
      </c>
      <c r="D346" s="42">
        <v>143</v>
      </c>
      <c r="E346">
        <v>868</v>
      </c>
      <c r="F346" s="60">
        <v>4.2268518518518518E-2</v>
      </c>
      <c r="G346" s="41" t="s">
        <v>509</v>
      </c>
      <c r="H346" s="41" t="s">
        <v>159</v>
      </c>
      <c r="I346" s="42" t="s">
        <v>401</v>
      </c>
      <c r="J346" s="42" t="s">
        <v>35</v>
      </c>
      <c r="K346" s="42">
        <v>2</v>
      </c>
      <c r="L346" s="42" t="s">
        <v>34</v>
      </c>
      <c r="M346" s="6"/>
      <c r="N346" s="6"/>
      <c r="O346" s="6"/>
      <c r="P346" s="6"/>
      <c r="Q346" s="6"/>
      <c r="R346" s="6"/>
      <c r="S346" s="6">
        <f>$B346</f>
        <v>214</v>
      </c>
      <c r="U346" s="6"/>
      <c r="V346" s="6"/>
      <c r="W346" s="6"/>
      <c r="X346" s="6"/>
      <c r="Y346" s="6"/>
      <c r="Z346" s="6"/>
      <c r="AA346" s="6">
        <f>$D346</f>
        <v>143</v>
      </c>
      <c r="AC346" s="6"/>
      <c r="AD346" s="6"/>
      <c r="AE346" s="6"/>
      <c r="AF346" s="6"/>
      <c r="AG346" s="6"/>
      <c r="AH346" s="6"/>
      <c r="AI346" s="6"/>
      <c r="AJ346" s="6"/>
      <c r="AK346" s="6"/>
      <c r="AM346" s="6"/>
      <c r="AN346" s="6"/>
      <c r="AO346" s="6"/>
      <c r="AP346" s="6"/>
      <c r="AQ346" s="6"/>
      <c r="AR346" s="6"/>
      <c r="AS346" s="6"/>
      <c r="AT346" s="6"/>
      <c r="AU346" s="6"/>
    </row>
    <row r="347" spans="1:47" ht="15" customHeight="1" x14ac:dyDescent="0.3">
      <c r="A347" s="42">
        <v>519</v>
      </c>
      <c r="B347" s="42">
        <v>215</v>
      </c>
      <c r="C347" s="42">
        <v>80</v>
      </c>
      <c r="D347" s="42">
        <v>144</v>
      </c>
      <c r="E347">
        <v>1529</v>
      </c>
      <c r="F347" s="60">
        <v>4.2395833333333334E-2</v>
      </c>
      <c r="G347" s="41" t="s">
        <v>521</v>
      </c>
      <c r="H347" s="41" t="s">
        <v>268</v>
      </c>
      <c r="I347" s="42" t="s">
        <v>379</v>
      </c>
      <c r="J347" s="42" t="s">
        <v>27</v>
      </c>
      <c r="K347" s="42">
        <v>2</v>
      </c>
      <c r="L347" s="42" t="s">
        <v>34</v>
      </c>
      <c r="M347" s="6"/>
      <c r="N347" s="6"/>
      <c r="O347" s="6"/>
      <c r="P347" s="6"/>
      <c r="Q347" s="6">
        <f>$B347</f>
        <v>215</v>
      </c>
      <c r="R347" s="6"/>
      <c r="S347" s="6"/>
      <c r="U347" s="6"/>
      <c r="V347" s="6"/>
      <c r="W347" s="6"/>
      <c r="X347" s="6"/>
      <c r="Y347" s="6">
        <f>$D347</f>
        <v>144</v>
      </c>
      <c r="Z347" s="6"/>
      <c r="AA347" s="6"/>
      <c r="AC347" s="6"/>
      <c r="AD347" s="6"/>
      <c r="AE347" s="6"/>
      <c r="AF347" s="6"/>
      <c r="AG347" s="6"/>
      <c r="AH347" s="6"/>
      <c r="AI347" s="6"/>
      <c r="AJ347" s="6"/>
      <c r="AK347" s="6"/>
      <c r="AM347" s="6"/>
      <c r="AN347" s="6"/>
      <c r="AO347" s="6"/>
      <c r="AP347" s="6"/>
      <c r="AQ347" s="6"/>
      <c r="AR347" s="6"/>
      <c r="AS347" s="6"/>
      <c r="AT347" s="6"/>
      <c r="AU347" s="6"/>
    </row>
    <row r="348" spans="1:47" ht="15" customHeight="1" x14ac:dyDescent="0.3">
      <c r="A348" s="42">
        <v>522</v>
      </c>
      <c r="B348" s="42">
        <v>216</v>
      </c>
      <c r="C348" s="42">
        <v>24</v>
      </c>
      <c r="D348" s="42">
        <v>145</v>
      </c>
      <c r="E348">
        <v>915</v>
      </c>
      <c r="F348" s="60">
        <v>4.268518518518518E-2</v>
      </c>
      <c r="G348" s="41" t="s">
        <v>317</v>
      </c>
      <c r="H348" s="41" t="s">
        <v>505</v>
      </c>
      <c r="I348" s="42" t="s">
        <v>401</v>
      </c>
      <c r="J348" s="42" t="s">
        <v>35</v>
      </c>
      <c r="K348" s="42">
        <v>2</v>
      </c>
      <c r="L348" s="42" t="s">
        <v>34</v>
      </c>
      <c r="M348" s="6"/>
      <c r="N348" s="6"/>
      <c r="O348" s="6"/>
      <c r="P348" s="6"/>
      <c r="Q348" s="6"/>
      <c r="R348" s="6"/>
      <c r="S348" s="6">
        <f>$B348</f>
        <v>216</v>
      </c>
      <c r="U348" s="6"/>
      <c r="V348" s="6"/>
      <c r="W348" s="6"/>
      <c r="X348" s="6"/>
      <c r="Y348" s="6"/>
      <c r="Z348" s="6"/>
      <c r="AA348" s="6">
        <f>$D348</f>
        <v>145</v>
      </c>
      <c r="AC348" s="6"/>
      <c r="AD348" s="6"/>
      <c r="AE348" s="6"/>
      <c r="AF348" s="6"/>
      <c r="AG348" s="6"/>
      <c r="AH348" s="6"/>
      <c r="AI348" s="6"/>
      <c r="AJ348" s="6"/>
      <c r="AK348" s="6"/>
      <c r="AM348" s="6"/>
      <c r="AN348" s="6"/>
      <c r="AO348" s="6"/>
      <c r="AP348" s="6"/>
      <c r="AQ348" s="6"/>
      <c r="AR348" s="6"/>
      <c r="AS348" s="6"/>
      <c r="AT348" s="6"/>
      <c r="AU348" s="6"/>
    </row>
    <row r="349" spans="1:47" ht="15" customHeight="1" x14ac:dyDescent="0.3">
      <c r="A349" s="42">
        <v>524</v>
      </c>
      <c r="B349" s="42">
        <v>217</v>
      </c>
      <c r="C349" s="42">
        <v>39</v>
      </c>
      <c r="D349" s="42">
        <v>146</v>
      </c>
      <c r="E349">
        <v>1054</v>
      </c>
      <c r="F349" s="62">
        <v>4.2731481481481481E-2</v>
      </c>
      <c r="G349" s="41" t="s">
        <v>396</v>
      </c>
      <c r="H349" s="41" t="s">
        <v>92</v>
      </c>
      <c r="I349" s="42" t="s">
        <v>382</v>
      </c>
      <c r="J349" s="42" t="s">
        <v>71</v>
      </c>
      <c r="K349" s="42">
        <v>2</v>
      </c>
      <c r="L349" s="42" t="s">
        <v>34</v>
      </c>
      <c r="M349" s="6"/>
      <c r="N349" s="6">
        <f>$B349</f>
        <v>217</v>
      </c>
      <c r="O349" s="6"/>
      <c r="P349" s="6"/>
      <c r="Q349" s="6"/>
      <c r="R349" s="6"/>
      <c r="S349" s="6"/>
      <c r="U349" s="6"/>
      <c r="V349" s="6">
        <f>$D349</f>
        <v>146</v>
      </c>
      <c r="W349" s="6"/>
      <c r="X349" s="6"/>
      <c r="Y349" s="6"/>
      <c r="Z349" s="6"/>
      <c r="AA349" s="6"/>
      <c r="AC349" s="6"/>
      <c r="AD349" s="6"/>
      <c r="AE349" s="6"/>
      <c r="AF349" s="6"/>
      <c r="AG349" s="6"/>
      <c r="AH349" s="6"/>
      <c r="AI349" s="6"/>
      <c r="AJ349" s="6"/>
      <c r="AK349" s="6"/>
      <c r="AM349" s="6"/>
      <c r="AN349" s="6"/>
      <c r="AO349" s="6"/>
      <c r="AP349" s="6"/>
      <c r="AQ349" s="6"/>
      <c r="AR349" s="6"/>
      <c r="AS349" s="6"/>
      <c r="AT349" s="6"/>
      <c r="AU349" s="6"/>
    </row>
    <row r="350" spans="1:47" ht="15" customHeight="1" x14ac:dyDescent="0.3">
      <c r="A350" s="42">
        <v>527</v>
      </c>
      <c r="B350" s="42">
        <v>218</v>
      </c>
      <c r="C350" s="42"/>
      <c r="D350" s="42"/>
      <c r="E350">
        <v>1055</v>
      </c>
      <c r="F350" s="60">
        <v>4.2766203703703702E-2</v>
      </c>
      <c r="G350" s="41" t="s">
        <v>383</v>
      </c>
      <c r="H350" s="41" t="s">
        <v>867</v>
      </c>
      <c r="I350" s="42" t="s">
        <v>82</v>
      </c>
      <c r="J350" s="42" t="s">
        <v>71</v>
      </c>
      <c r="K350" s="42">
        <v>2</v>
      </c>
      <c r="L350" s="42" t="s">
        <v>34</v>
      </c>
      <c r="M350" s="6"/>
      <c r="N350" s="6">
        <f>$B350</f>
        <v>218</v>
      </c>
      <c r="O350" s="6"/>
      <c r="P350" s="6"/>
      <c r="Q350" s="6"/>
      <c r="R350" s="6"/>
      <c r="S350" s="6"/>
      <c r="U350" s="6"/>
      <c r="V350" s="6"/>
      <c r="W350" s="6"/>
      <c r="X350" s="6"/>
      <c r="Y350" s="6"/>
      <c r="Z350" s="6"/>
      <c r="AA350" s="6"/>
      <c r="AC350" s="6"/>
      <c r="AD350" s="6"/>
      <c r="AE350" s="6"/>
      <c r="AF350" s="6"/>
      <c r="AG350" s="6"/>
      <c r="AH350" s="6"/>
      <c r="AI350" s="6"/>
      <c r="AJ350" s="6"/>
      <c r="AK350" s="6"/>
      <c r="AM350" s="6"/>
      <c r="AN350" s="6"/>
      <c r="AO350" s="6"/>
      <c r="AP350" s="6"/>
      <c r="AQ350" s="6"/>
      <c r="AR350" s="6"/>
      <c r="AS350" s="6"/>
      <c r="AT350" s="6"/>
      <c r="AU350" s="6"/>
    </row>
    <row r="351" spans="1:47" ht="15" customHeight="1" x14ac:dyDescent="0.3">
      <c r="A351" s="42">
        <v>528</v>
      </c>
      <c r="B351" s="42">
        <v>130</v>
      </c>
      <c r="C351" s="42"/>
      <c r="D351" s="42"/>
      <c r="E351">
        <v>2039</v>
      </c>
      <c r="F351" s="60">
        <v>4.2777777777777776E-2</v>
      </c>
      <c r="G351" s="41" t="s">
        <v>358</v>
      </c>
      <c r="H351" s="41" t="s">
        <v>868</v>
      </c>
      <c r="I351" s="42" t="s">
        <v>82</v>
      </c>
      <c r="J351" s="42" t="s">
        <v>23</v>
      </c>
      <c r="K351" s="42">
        <v>3</v>
      </c>
      <c r="L351" s="42" t="s">
        <v>34</v>
      </c>
      <c r="M351" s="6"/>
      <c r="N351" s="6"/>
      <c r="O351" s="6"/>
      <c r="P351" s="6"/>
      <c r="Q351" s="6"/>
      <c r="R351" s="6"/>
      <c r="S351" s="6"/>
      <c r="U351" s="6"/>
      <c r="V351" s="6"/>
      <c r="W351" s="6"/>
      <c r="X351" s="6"/>
      <c r="Y351" s="6"/>
      <c r="Z351" s="6"/>
      <c r="AA351" s="6"/>
      <c r="AC351" s="6"/>
      <c r="AD351" s="6"/>
      <c r="AE351" s="6"/>
      <c r="AF351" s="6"/>
      <c r="AG351" s="6"/>
      <c r="AH351" s="6"/>
      <c r="AI351" s="6">
        <f>$B351</f>
        <v>130</v>
      </c>
      <c r="AJ351" s="6"/>
      <c r="AK351" s="6"/>
      <c r="AM351" s="6"/>
      <c r="AN351" s="6"/>
      <c r="AO351" s="6"/>
      <c r="AP351" s="6"/>
      <c r="AQ351" s="6"/>
      <c r="AR351" s="6"/>
      <c r="AS351" s="6"/>
      <c r="AT351" s="6"/>
      <c r="AU351" s="6"/>
    </row>
    <row r="352" spans="1:47" ht="15" customHeight="1" x14ac:dyDescent="0.3">
      <c r="A352" s="42">
        <v>531</v>
      </c>
      <c r="B352" s="42">
        <v>219</v>
      </c>
      <c r="C352" s="42">
        <v>4</v>
      </c>
      <c r="D352" s="42">
        <v>147</v>
      </c>
      <c r="E352">
        <v>1543</v>
      </c>
      <c r="F352" s="62">
        <v>4.3148148148148144E-2</v>
      </c>
      <c r="G352" s="41" t="s">
        <v>510</v>
      </c>
      <c r="H352" s="41" t="s">
        <v>268</v>
      </c>
      <c r="I352" s="42" t="s">
        <v>501</v>
      </c>
      <c r="J352" s="42" t="s">
        <v>27</v>
      </c>
      <c r="K352" s="42">
        <v>2</v>
      </c>
      <c r="L352" s="42" t="s">
        <v>34</v>
      </c>
      <c r="M352" s="6"/>
      <c r="N352" s="6"/>
      <c r="O352" s="6"/>
      <c r="P352" s="6"/>
      <c r="Q352" s="6">
        <f>$B352</f>
        <v>219</v>
      </c>
      <c r="R352" s="6"/>
      <c r="S352" s="6"/>
      <c r="U352" s="6"/>
      <c r="V352" s="6"/>
      <c r="W352" s="6"/>
      <c r="X352" s="6"/>
      <c r="Y352" s="6">
        <f>$D352</f>
        <v>147</v>
      </c>
      <c r="Z352" s="6"/>
      <c r="AA352" s="6"/>
      <c r="AC352" s="6"/>
      <c r="AD352" s="6"/>
      <c r="AE352" s="6"/>
      <c r="AF352" s="6"/>
      <c r="AG352" s="6"/>
      <c r="AH352" s="6"/>
      <c r="AI352" s="6"/>
      <c r="AJ352" s="6"/>
      <c r="AK352" s="6"/>
      <c r="AM352" s="6"/>
      <c r="AN352" s="6"/>
      <c r="AO352" s="6"/>
      <c r="AP352" s="6"/>
      <c r="AQ352" s="6"/>
      <c r="AR352" s="6"/>
      <c r="AS352" s="6"/>
      <c r="AT352" s="6"/>
      <c r="AU352" s="6"/>
    </row>
    <row r="353" spans="1:47" ht="15" customHeight="1" x14ac:dyDescent="0.3">
      <c r="A353" s="42">
        <v>533</v>
      </c>
      <c r="B353" s="42">
        <v>131</v>
      </c>
      <c r="C353" s="42">
        <v>36</v>
      </c>
      <c r="D353" s="42">
        <v>88</v>
      </c>
      <c r="E353">
        <v>1878</v>
      </c>
      <c r="F353" s="60">
        <v>4.3206018518518519E-2</v>
      </c>
      <c r="G353" s="41" t="s">
        <v>297</v>
      </c>
      <c r="H353" s="41" t="s">
        <v>539</v>
      </c>
      <c r="I353" s="42" t="s">
        <v>382</v>
      </c>
      <c r="J353" s="42" t="s">
        <v>22</v>
      </c>
      <c r="K353" s="42">
        <v>3</v>
      </c>
      <c r="L353" s="42" t="s">
        <v>34</v>
      </c>
      <c r="M353" s="6"/>
      <c r="N353" s="6"/>
      <c r="O353" s="6"/>
      <c r="P353" s="6"/>
      <c r="Q353" s="6"/>
      <c r="R353" s="6"/>
      <c r="S353" s="6"/>
      <c r="U353" s="6"/>
      <c r="V353" s="6"/>
      <c r="W353" s="6"/>
      <c r="X353" s="6"/>
      <c r="Y353" s="6"/>
      <c r="Z353" s="6"/>
      <c r="AA353" s="6"/>
      <c r="AC353" s="6"/>
      <c r="AD353" s="6"/>
      <c r="AE353" s="6"/>
      <c r="AF353" s="6"/>
      <c r="AG353" s="6"/>
      <c r="AH353" s="6"/>
      <c r="AI353" s="6"/>
      <c r="AJ353" s="6"/>
      <c r="AK353" s="6">
        <f>$B353</f>
        <v>131</v>
      </c>
      <c r="AM353" s="6"/>
      <c r="AN353" s="6"/>
      <c r="AO353" s="6"/>
      <c r="AP353" s="6"/>
      <c r="AQ353" s="6"/>
      <c r="AR353" s="6"/>
      <c r="AS353" s="6"/>
      <c r="AT353" s="6"/>
      <c r="AU353" s="6">
        <f>$D353</f>
        <v>88</v>
      </c>
    </row>
    <row r="354" spans="1:47" ht="15" customHeight="1" x14ac:dyDescent="0.3">
      <c r="A354" s="42">
        <v>534</v>
      </c>
      <c r="B354" s="42">
        <v>220</v>
      </c>
      <c r="C354" s="42">
        <v>81</v>
      </c>
      <c r="D354" s="42">
        <v>148</v>
      </c>
      <c r="E354">
        <v>1246</v>
      </c>
      <c r="F354" s="62">
        <v>4.3229166666666666E-2</v>
      </c>
      <c r="G354" s="41" t="s">
        <v>869</v>
      </c>
      <c r="H354" s="41" t="s">
        <v>870</v>
      </c>
      <c r="I354" s="42" t="s">
        <v>379</v>
      </c>
      <c r="J354" s="42" t="s">
        <v>31</v>
      </c>
      <c r="K354" s="42">
        <v>2</v>
      </c>
      <c r="L354" s="42" t="s">
        <v>34</v>
      </c>
      <c r="M354" s="6"/>
      <c r="N354" s="6"/>
      <c r="O354" s="6"/>
      <c r="P354" s="6">
        <f>$B354</f>
        <v>220</v>
      </c>
      <c r="Q354" s="6"/>
      <c r="R354" s="6"/>
      <c r="S354" s="6"/>
      <c r="U354" s="6"/>
      <c r="V354" s="6"/>
      <c r="W354" s="6"/>
      <c r="X354" s="6">
        <f>$D354</f>
        <v>148</v>
      </c>
      <c r="Y354" s="6"/>
      <c r="Z354" s="6"/>
      <c r="AA354" s="6"/>
      <c r="AC354" s="6"/>
      <c r="AD354" s="6"/>
      <c r="AE354" s="6"/>
      <c r="AF354" s="6"/>
      <c r="AG354" s="6"/>
      <c r="AH354" s="6"/>
      <c r="AI354" s="6"/>
      <c r="AJ354" s="6"/>
      <c r="AK354" s="6"/>
      <c r="AM354" s="6"/>
      <c r="AN354" s="6"/>
      <c r="AO354" s="6"/>
      <c r="AP354" s="6"/>
      <c r="AQ354" s="6"/>
      <c r="AR354" s="6"/>
      <c r="AS354" s="6"/>
      <c r="AT354" s="6"/>
      <c r="AU354" s="6"/>
    </row>
    <row r="355" spans="1:47" ht="15" customHeight="1" x14ac:dyDescent="0.3">
      <c r="A355" s="42">
        <v>538</v>
      </c>
      <c r="B355" s="42">
        <v>221</v>
      </c>
      <c r="C355" s="42">
        <v>40</v>
      </c>
      <c r="D355" s="42">
        <v>149</v>
      </c>
      <c r="E355">
        <v>2049</v>
      </c>
      <c r="F355" s="62">
        <v>4.3425925925925923E-2</v>
      </c>
      <c r="G355" s="41" t="s">
        <v>416</v>
      </c>
      <c r="H355" s="41" t="s">
        <v>871</v>
      </c>
      <c r="I355" s="42" t="s">
        <v>382</v>
      </c>
      <c r="J355" s="42" t="s">
        <v>27</v>
      </c>
      <c r="K355" s="42">
        <v>2</v>
      </c>
      <c r="L355" s="42" t="s">
        <v>34</v>
      </c>
      <c r="M355" s="6"/>
      <c r="N355" s="6"/>
      <c r="O355" s="6"/>
      <c r="P355" s="6"/>
      <c r="Q355" s="6">
        <f>$B355</f>
        <v>221</v>
      </c>
      <c r="R355" s="6"/>
      <c r="S355" s="6"/>
      <c r="U355" s="6"/>
      <c r="V355" s="6"/>
      <c r="W355" s="6"/>
      <c r="X355" s="6"/>
      <c r="Y355" s="6">
        <f>$D355</f>
        <v>149</v>
      </c>
      <c r="Z355" s="6"/>
      <c r="AA355" s="6"/>
      <c r="AC355" s="6"/>
      <c r="AD355" s="6"/>
      <c r="AE355" s="6"/>
      <c r="AF355" s="6"/>
      <c r="AG355" s="6"/>
      <c r="AH355" s="6"/>
      <c r="AI355" s="6"/>
      <c r="AJ355" s="6"/>
      <c r="AK355" s="6"/>
      <c r="AM355" s="6"/>
      <c r="AN355" s="6"/>
      <c r="AO355" s="6"/>
      <c r="AP355" s="6"/>
      <c r="AQ355" s="6"/>
      <c r="AR355" s="6"/>
      <c r="AS355" s="6"/>
      <c r="AT355" s="6"/>
      <c r="AU355" s="6"/>
    </row>
    <row r="356" spans="1:47" ht="15" customHeight="1" x14ac:dyDescent="0.3">
      <c r="A356" s="42">
        <v>540</v>
      </c>
      <c r="B356" s="42">
        <v>222</v>
      </c>
      <c r="C356">
        <v>25</v>
      </c>
      <c r="D356">
        <v>150</v>
      </c>
      <c r="E356">
        <v>979</v>
      </c>
      <c r="F356" s="62">
        <v>4.3657407407407409E-2</v>
      </c>
      <c r="G356" s="41" t="s">
        <v>317</v>
      </c>
      <c r="H356" s="41" t="s">
        <v>508</v>
      </c>
      <c r="I356" s="42" t="s">
        <v>401</v>
      </c>
      <c r="J356" s="42" t="s">
        <v>72</v>
      </c>
      <c r="K356" s="42">
        <v>2</v>
      </c>
      <c r="L356" s="42" t="s">
        <v>34</v>
      </c>
      <c r="M356" s="6"/>
      <c r="N356" s="6"/>
      <c r="O356" s="6"/>
      <c r="P356" s="6"/>
      <c r="Q356" s="6"/>
      <c r="R356" s="6">
        <f>$B356</f>
        <v>222</v>
      </c>
      <c r="S356" s="6"/>
      <c r="U356" s="6"/>
      <c r="V356" s="6"/>
      <c r="W356" s="6"/>
      <c r="X356" s="6"/>
      <c r="Y356" s="6"/>
      <c r="Z356" s="6">
        <f>$D356</f>
        <v>150</v>
      </c>
      <c r="AA356" s="6"/>
      <c r="AC356" s="6"/>
      <c r="AD356" s="6"/>
      <c r="AE356" s="6"/>
      <c r="AF356" s="6"/>
      <c r="AG356" s="6"/>
      <c r="AH356" s="6"/>
      <c r="AI356" s="6"/>
      <c r="AJ356" s="6"/>
      <c r="AK356" s="6"/>
      <c r="AM356" s="6"/>
      <c r="AN356" s="6"/>
      <c r="AO356" s="6"/>
      <c r="AP356" s="6"/>
      <c r="AQ356" s="6"/>
      <c r="AR356" s="6"/>
      <c r="AS356" s="6"/>
      <c r="AT356" s="6"/>
      <c r="AU356" s="6"/>
    </row>
    <row r="357" spans="1:47" ht="15" customHeight="1" x14ac:dyDescent="0.3">
      <c r="A357" s="42">
        <v>545</v>
      </c>
      <c r="B357" s="42">
        <v>223</v>
      </c>
      <c r="C357" s="42"/>
      <c r="D357" s="42"/>
      <c r="E357">
        <v>2055</v>
      </c>
      <c r="F357" s="60">
        <v>4.3819444444444446E-2</v>
      </c>
      <c r="G357" s="41" t="s">
        <v>872</v>
      </c>
      <c r="H357" s="41" t="s">
        <v>873</v>
      </c>
      <c r="I357" s="42" t="s">
        <v>82</v>
      </c>
      <c r="J357" s="42" t="s">
        <v>27</v>
      </c>
      <c r="K357" s="42">
        <v>2</v>
      </c>
      <c r="L357" s="42" t="s">
        <v>34</v>
      </c>
      <c r="M357" s="6"/>
      <c r="N357" s="6"/>
      <c r="O357" s="6"/>
      <c r="P357" s="6"/>
      <c r="Q357" s="6">
        <f>$B357</f>
        <v>223</v>
      </c>
      <c r="R357" s="6"/>
      <c r="S357" s="6"/>
      <c r="U357" s="6"/>
      <c r="V357" s="6"/>
      <c r="W357" s="6"/>
      <c r="X357" s="6"/>
      <c r="Y357" s="6"/>
      <c r="Z357" s="6"/>
      <c r="AA357" s="6"/>
      <c r="AC357" s="6"/>
      <c r="AD357" s="6"/>
      <c r="AE357" s="6"/>
      <c r="AF357" s="6"/>
      <c r="AG357" s="6"/>
      <c r="AH357" s="6"/>
      <c r="AI357" s="6"/>
      <c r="AJ357" s="6"/>
      <c r="AK357" s="6"/>
      <c r="AM357" s="6"/>
      <c r="AN357" s="6"/>
      <c r="AO357" s="6"/>
      <c r="AP357" s="6"/>
      <c r="AQ357" s="6"/>
      <c r="AR357" s="6"/>
      <c r="AS357" s="6"/>
      <c r="AT357" s="6"/>
      <c r="AU357" s="6"/>
    </row>
    <row r="358" spans="1:47" ht="15" customHeight="1" x14ac:dyDescent="0.3">
      <c r="A358" s="42">
        <v>546</v>
      </c>
      <c r="B358" s="42">
        <v>132</v>
      </c>
      <c r="C358" s="42">
        <v>7</v>
      </c>
      <c r="D358" s="42">
        <v>89</v>
      </c>
      <c r="E358">
        <v>1634</v>
      </c>
      <c r="F358" s="60">
        <v>4.4085648148148145E-2</v>
      </c>
      <c r="G358" s="41" t="s">
        <v>338</v>
      </c>
      <c r="H358" s="41" t="s">
        <v>874</v>
      </c>
      <c r="I358" s="42" t="s">
        <v>501</v>
      </c>
      <c r="J358" s="42" t="s">
        <v>30</v>
      </c>
      <c r="K358" s="42">
        <v>3</v>
      </c>
      <c r="L358" s="42" t="s">
        <v>34</v>
      </c>
      <c r="M358" s="6"/>
      <c r="N358" s="6"/>
      <c r="O358" s="6"/>
      <c r="P358" s="6"/>
      <c r="Q358" s="6"/>
      <c r="R358" s="6"/>
      <c r="S358" s="6"/>
      <c r="U358" s="6"/>
      <c r="V358" s="6"/>
      <c r="W358" s="6"/>
      <c r="X358" s="6"/>
      <c r="Y358" s="6"/>
      <c r="Z358" s="6"/>
      <c r="AA358" s="6"/>
      <c r="AC358" s="6">
        <f>$B358</f>
        <v>132</v>
      </c>
      <c r="AD358" s="6"/>
      <c r="AE358" s="6"/>
      <c r="AF358" s="6"/>
      <c r="AG358" s="6"/>
      <c r="AH358" s="6"/>
      <c r="AI358" s="6"/>
      <c r="AJ358" s="6"/>
      <c r="AK358" s="6"/>
      <c r="AM358" s="6">
        <f>$D358</f>
        <v>89</v>
      </c>
      <c r="AN358" s="6"/>
      <c r="AO358" s="6"/>
      <c r="AP358" s="6"/>
      <c r="AQ358" s="6"/>
      <c r="AR358" s="6"/>
      <c r="AS358" s="6"/>
      <c r="AT358" s="6"/>
      <c r="AU358" s="6"/>
    </row>
    <row r="359" spans="1:47" ht="15" customHeight="1" x14ac:dyDescent="0.3">
      <c r="A359" s="42">
        <v>552</v>
      </c>
      <c r="B359" s="42">
        <v>224</v>
      </c>
      <c r="C359" s="42">
        <v>82</v>
      </c>
      <c r="D359" s="42">
        <v>151</v>
      </c>
      <c r="E359">
        <v>2288</v>
      </c>
      <c r="F359" s="62">
        <v>4.449074074074074E-2</v>
      </c>
      <c r="G359" s="41" t="s">
        <v>419</v>
      </c>
      <c r="H359" s="41" t="s">
        <v>875</v>
      </c>
      <c r="I359" s="42" t="s">
        <v>379</v>
      </c>
      <c r="J359" s="42" t="s">
        <v>71</v>
      </c>
      <c r="K359" s="42">
        <v>2</v>
      </c>
      <c r="L359" s="42" t="s">
        <v>34</v>
      </c>
      <c r="M359" s="6"/>
      <c r="N359" s="6">
        <f>$B359</f>
        <v>224</v>
      </c>
      <c r="O359" s="6"/>
      <c r="P359" s="6"/>
      <c r="Q359" s="6"/>
      <c r="R359" s="6"/>
      <c r="S359" s="6"/>
      <c r="U359" s="6"/>
      <c r="V359" s="6">
        <f>$D359</f>
        <v>151</v>
      </c>
      <c r="W359" s="6"/>
      <c r="X359" s="6"/>
      <c r="Y359" s="6"/>
      <c r="Z359" s="6"/>
      <c r="AA359" s="6"/>
      <c r="AC359" s="6"/>
      <c r="AD359" s="6"/>
      <c r="AE359" s="6"/>
      <c r="AF359" s="6"/>
      <c r="AG359" s="6"/>
      <c r="AH359" s="6"/>
      <c r="AI359" s="6"/>
      <c r="AJ359" s="6"/>
      <c r="AK359" s="6"/>
      <c r="AM359" s="6"/>
      <c r="AN359" s="6"/>
      <c r="AO359" s="6"/>
      <c r="AP359" s="6"/>
      <c r="AQ359" s="6"/>
      <c r="AR359" s="6"/>
      <c r="AS359" s="6"/>
      <c r="AT359" s="6"/>
      <c r="AU359" s="6"/>
    </row>
    <row r="360" spans="1:47" ht="15" customHeight="1" x14ac:dyDescent="0.3">
      <c r="A360" s="42">
        <v>553</v>
      </c>
      <c r="B360" s="42">
        <v>133</v>
      </c>
      <c r="C360" s="42"/>
      <c r="D360" s="42"/>
      <c r="E360">
        <v>1952</v>
      </c>
      <c r="F360" s="60">
        <v>4.4571759259259255E-2</v>
      </c>
      <c r="G360" s="41" t="s">
        <v>876</v>
      </c>
      <c r="H360" s="41" t="s">
        <v>877</v>
      </c>
      <c r="I360" s="42" t="s">
        <v>82</v>
      </c>
      <c r="J360" s="42" t="s">
        <v>36</v>
      </c>
      <c r="K360" s="42">
        <v>3</v>
      </c>
      <c r="L360" s="42" t="s">
        <v>34</v>
      </c>
      <c r="M360" s="6"/>
      <c r="N360" s="6"/>
      <c r="O360" s="6"/>
      <c r="P360" s="6"/>
      <c r="Q360" s="6"/>
      <c r="R360" s="6"/>
      <c r="S360" s="6"/>
      <c r="U360" s="6"/>
      <c r="V360" s="6"/>
      <c r="W360" s="6"/>
      <c r="X360" s="6"/>
      <c r="Y360" s="6"/>
      <c r="Z360" s="6"/>
      <c r="AA360" s="6"/>
      <c r="AC360" s="6"/>
      <c r="AD360" s="6"/>
      <c r="AE360" s="6">
        <f>$B360</f>
        <v>133</v>
      </c>
      <c r="AF360" s="6"/>
      <c r="AG360" s="6"/>
      <c r="AH360" s="6"/>
      <c r="AI360" s="6"/>
      <c r="AJ360" s="6"/>
      <c r="AK360" s="6"/>
      <c r="AM360" s="6"/>
      <c r="AN360" s="6"/>
      <c r="AO360" s="6"/>
      <c r="AP360" s="6"/>
      <c r="AQ360" s="6"/>
      <c r="AR360" s="6"/>
      <c r="AS360" s="6"/>
      <c r="AT360" s="6"/>
      <c r="AU360" s="6"/>
    </row>
    <row r="361" spans="1:47" ht="15" customHeight="1" x14ac:dyDescent="0.3">
      <c r="A361" s="42">
        <v>560</v>
      </c>
      <c r="B361" s="42">
        <v>134</v>
      </c>
      <c r="C361" s="42">
        <v>37</v>
      </c>
      <c r="D361" s="42">
        <v>90</v>
      </c>
      <c r="E361">
        <v>1927</v>
      </c>
      <c r="F361" s="60">
        <v>4.5451388888888888E-2</v>
      </c>
      <c r="G361" s="41" t="s">
        <v>618</v>
      </c>
      <c r="H361" s="41" t="s">
        <v>619</v>
      </c>
      <c r="I361" s="42" t="s">
        <v>382</v>
      </c>
      <c r="J361" s="42" t="s">
        <v>36</v>
      </c>
      <c r="K361" s="42">
        <v>3</v>
      </c>
      <c r="L361" s="42" t="s">
        <v>34</v>
      </c>
      <c r="M361" s="6"/>
      <c r="N361" s="6"/>
      <c r="O361" s="6"/>
      <c r="P361" s="6"/>
      <c r="Q361" s="6"/>
      <c r="R361" s="6"/>
      <c r="S361" s="6"/>
      <c r="U361" s="6"/>
      <c r="V361" s="6"/>
      <c r="W361" s="6"/>
      <c r="X361" s="6"/>
      <c r="Y361" s="6"/>
      <c r="Z361" s="6"/>
      <c r="AA361" s="6"/>
      <c r="AC361" s="6"/>
      <c r="AD361" s="6"/>
      <c r="AE361" s="6">
        <f>$B361</f>
        <v>134</v>
      </c>
      <c r="AF361" s="6"/>
      <c r="AG361" s="6"/>
      <c r="AH361" s="6"/>
      <c r="AI361" s="6"/>
      <c r="AJ361" s="6"/>
      <c r="AK361" s="6"/>
      <c r="AM361" s="6"/>
      <c r="AN361" s="6"/>
      <c r="AO361" s="6">
        <f>$D361</f>
        <v>90</v>
      </c>
      <c r="AP361" s="6"/>
      <c r="AQ361" s="6"/>
      <c r="AR361" s="6"/>
      <c r="AS361" s="6"/>
      <c r="AT361" s="6"/>
      <c r="AU361" s="6"/>
    </row>
    <row r="362" spans="1:47" ht="15" customHeight="1" x14ac:dyDescent="0.3">
      <c r="A362" s="42">
        <v>562</v>
      </c>
      <c r="B362" s="42">
        <v>225</v>
      </c>
      <c r="C362" s="42">
        <v>26</v>
      </c>
      <c r="D362" s="42">
        <v>152</v>
      </c>
      <c r="E362">
        <v>2264</v>
      </c>
      <c r="F362" s="62">
        <v>4.5578703703703705E-2</v>
      </c>
      <c r="G362" s="41" t="s">
        <v>471</v>
      </c>
      <c r="H362" s="41" t="s">
        <v>131</v>
      </c>
      <c r="I362" s="42" t="s">
        <v>401</v>
      </c>
      <c r="J362" s="42" t="s">
        <v>72</v>
      </c>
      <c r="K362" s="42">
        <v>2</v>
      </c>
      <c r="L362" s="42" t="s">
        <v>34</v>
      </c>
      <c r="M362" s="6"/>
      <c r="N362" s="6"/>
      <c r="O362" s="6"/>
      <c r="P362" s="6"/>
      <c r="Q362" s="6"/>
      <c r="R362" s="6">
        <f>$B362</f>
        <v>225</v>
      </c>
      <c r="S362" s="6"/>
      <c r="U362" s="6"/>
      <c r="V362" s="6"/>
      <c r="W362" s="6"/>
      <c r="X362" s="6"/>
      <c r="Y362" s="6"/>
      <c r="Z362" s="6">
        <f>$D362</f>
        <v>152</v>
      </c>
      <c r="AA362" s="6"/>
      <c r="AC362" s="6"/>
      <c r="AD362" s="6"/>
      <c r="AE362" s="6"/>
      <c r="AF362" s="6"/>
      <c r="AG362" s="6"/>
      <c r="AH362" s="6"/>
      <c r="AI362" s="6"/>
      <c r="AJ362" s="6"/>
      <c r="AK362" s="6"/>
      <c r="AM362" s="6"/>
      <c r="AN362" s="6"/>
      <c r="AO362" s="6"/>
      <c r="AP362" s="6"/>
      <c r="AQ362" s="6"/>
      <c r="AR362" s="6"/>
      <c r="AS362" s="6"/>
      <c r="AT362" s="6"/>
      <c r="AU362" s="6"/>
    </row>
    <row r="363" spans="1:47" ht="15" customHeight="1" x14ac:dyDescent="0.3">
      <c r="A363" s="42">
        <v>564</v>
      </c>
      <c r="B363" s="42">
        <v>226</v>
      </c>
      <c r="C363" s="42"/>
      <c r="D363" s="42"/>
      <c r="E363">
        <v>1537</v>
      </c>
      <c r="F363" s="60">
        <v>4.565972222222222E-2</v>
      </c>
      <c r="G363" s="41" t="s">
        <v>374</v>
      </c>
      <c r="H363" s="41" t="s">
        <v>375</v>
      </c>
      <c r="I363" s="42" t="s">
        <v>82</v>
      </c>
      <c r="J363" s="42" t="s">
        <v>27</v>
      </c>
      <c r="K363" s="42">
        <v>2</v>
      </c>
      <c r="L363" s="42" t="s">
        <v>34</v>
      </c>
      <c r="M363" s="6"/>
      <c r="N363" s="6"/>
      <c r="O363" s="6"/>
      <c r="P363" s="6"/>
      <c r="Q363" s="6">
        <f>$B363</f>
        <v>226</v>
      </c>
      <c r="R363" s="6"/>
      <c r="S363" s="6"/>
      <c r="U363" s="6"/>
      <c r="V363" s="6"/>
      <c r="W363" s="6"/>
      <c r="X363" s="6"/>
      <c r="Y363" s="6"/>
      <c r="Z363" s="6"/>
      <c r="AA363" s="6"/>
      <c r="AC363" s="6"/>
      <c r="AD363" s="6"/>
      <c r="AE363" s="6"/>
      <c r="AF363" s="6"/>
      <c r="AG363" s="6"/>
      <c r="AH363" s="6"/>
      <c r="AI363" s="6"/>
      <c r="AJ363" s="6"/>
      <c r="AK363" s="6"/>
      <c r="AM363" s="6"/>
      <c r="AN363" s="6"/>
      <c r="AO363" s="6"/>
      <c r="AP363" s="6"/>
      <c r="AQ363" s="6"/>
      <c r="AR363" s="6"/>
      <c r="AS363" s="6"/>
      <c r="AT363" s="6"/>
      <c r="AU363" s="6"/>
    </row>
    <row r="364" spans="1:47" ht="15" customHeight="1" x14ac:dyDescent="0.3">
      <c r="A364" s="42">
        <v>567</v>
      </c>
      <c r="B364" s="42">
        <v>135</v>
      </c>
      <c r="C364" s="42">
        <v>19</v>
      </c>
      <c r="D364" s="42">
        <v>91</v>
      </c>
      <c r="E364">
        <v>1716</v>
      </c>
      <c r="F364" s="62">
        <v>4.5868055555555551E-2</v>
      </c>
      <c r="G364" s="41" t="s">
        <v>620</v>
      </c>
      <c r="H364" s="41" t="s">
        <v>342</v>
      </c>
      <c r="I364" s="42" t="s">
        <v>401</v>
      </c>
      <c r="J364" s="42" t="s">
        <v>25</v>
      </c>
      <c r="K364" s="42">
        <v>3</v>
      </c>
      <c r="L364" s="42" t="s">
        <v>34</v>
      </c>
      <c r="M364" s="6"/>
      <c r="N364" s="6"/>
      <c r="O364" s="6"/>
      <c r="P364" s="6"/>
      <c r="Q364" s="6"/>
      <c r="R364" s="6"/>
      <c r="S364" s="6"/>
      <c r="U364" s="6"/>
      <c r="V364" s="6"/>
      <c r="W364" s="6"/>
      <c r="X364" s="6"/>
      <c r="Y364" s="6"/>
      <c r="Z364" s="6"/>
      <c r="AA364" s="6"/>
      <c r="AC364" s="6"/>
      <c r="AD364" s="6"/>
      <c r="AE364" s="6"/>
      <c r="AF364" s="6"/>
      <c r="AG364" s="6"/>
      <c r="AH364" s="6"/>
      <c r="AI364" s="6"/>
      <c r="AJ364" s="6">
        <f>$B364</f>
        <v>135</v>
      </c>
      <c r="AK364" s="6"/>
      <c r="AM364" s="6"/>
      <c r="AN364" s="6"/>
      <c r="AO364" s="6"/>
      <c r="AP364" s="6"/>
      <c r="AQ364" s="6"/>
      <c r="AR364" s="6"/>
      <c r="AS364" s="6"/>
      <c r="AT364" s="6">
        <f>$D364</f>
        <v>91</v>
      </c>
      <c r="AU364" s="6"/>
    </row>
    <row r="365" spans="1:47" ht="15" customHeight="1" x14ac:dyDescent="0.3">
      <c r="A365" s="42">
        <v>572</v>
      </c>
      <c r="B365" s="42">
        <v>227</v>
      </c>
      <c r="C365" s="42">
        <v>41</v>
      </c>
      <c r="D365" s="42">
        <v>153</v>
      </c>
      <c r="E365">
        <v>1520</v>
      </c>
      <c r="F365" s="62">
        <v>4.6435185185185184E-2</v>
      </c>
      <c r="G365" s="41" t="s">
        <v>506</v>
      </c>
      <c r="H365" s="41" t="s">
        <v>214</v>
      </c>
      <c r="I365" s="42" t="s">
        <v>382</v>
      </c>
      <c r="J365" s="42" t="s">
        <v>27</v>
      </c>
      <c r="K365" s="42">
        <v>2</v>
      </c>
      <c r="L365" s="42" t="s">
        <v>34</v>
      </c>
      <c r="M365" s="6"/>
      <c r="N365" s="6"/>
      <c r="O365" s="6"/>
      <c r="P365" s="6"/>
      <c r="Q365" s="6">
        <f>$B365</f>
        <v>227</v>
      </c>
      <c r="R365" s="6"/>
      <c r="S365" s="6"/>
      <c r="U365" s="6"/>
      <c r="V365" s="6"/>
      <c r="W365" s="6"/>
      <c r="X365" s="6"/>
      <c r="Y365" s="6">
        <f>$D365</f>
        <v>153</v>
      </c>
      <c r="Z365" s="6"/>
      <c r="AA365" s="6"/>
      <c r="AC365" s="6"/>
      <c r="AD365" s="6"/>
      <c r="AE365" s="6"/>
      <c r="AF365" s="6"/>
      <c r="AG365" s="6"/>
      <c r="AH365" s="6"/>
      <c r="AI365" s="6"/>
      <c r="AJ365" s="6"/>
      <c r="AK365" s="6"/>
      <c r="AM365" s="6"/>
      <c r="AN365" s="6"/>
      <c r="AO365" s="6"/>
      <c r="AP365" s="6"/>
      <c r="AQ365" s="6"/>
      <c r="AR365" s="6"/>
      <c r="AS365" s="6"/>
      <c r="AT365" s="6"/>
      <c r="AU365" s="6"/>
    </row>
    <row r="366" spans="1:47" ht="15" customHeight="1" x14ac:dyDescent="0.3">
      <c r="A366" s="42">
        <v>575</v>
      </c>
      <c r="B366" s="42">
        <v>228</v>
      </c>
      <c r="C366" s="42">
        <v>42</v>
      </c>
      <c r="D366" s="42">
        <v>154</v>
      </c>
      <c r="E366">
        <v>1491</v>
      </c>
      <c r="F366" s="62">
        <v>4.732638888888889E-2</v>
      </c>
      <c r="G366" s="41" t="s">
        <v>491</v>
      </c>
      <c r="H366" s="41" t="s">
        <v>511</v>
      </c>
      <c r="I366" s="42" t="s">
        <v>382</v>
      </c>
      <c r="J366" s="42" t="s">
        <v>27</v>
      </c>
      <c r="K366" s="42">
        <v>2</v>
      </c>
      <c r="L366" s="42" t="s">
        <v>34</v>
      </c>
      <c r="M366" s="6"/>
      <c r="N366" s="6"/>
      <c r="O366" s="6"/>
      <c r="P366" s="6"/>
      <c r="Q366" s="6">
        <f>$B366</f>
        <v>228</v>
      </c>
      <c r="R366" s="6"/>
      <c r="S366" s="6"/>
      <c r="U366" s="6"/>
      <c r="V366" s="6"/>
      <c r="W366" s="6"/>
      <c r="X366" s="6"/>
      <c r="Y366" s="6">
        <f>$D366</f>
        <v>154</v>
      </c>
      <c r="Z366" s="6"/>
      <c r="AA366" s="6"/>
      <c r="AC366" s="6"/>
      <c r="AD366" s="6"/>
      <c r="AE366" s="6"/>
      <c r="AF366" s="6"/>
      <c r="AG366" s="6"/>
      <c r="AH366" s="6"/>
      <c r="AI366" s="6"/>
      <c r="AJ366" s="6"/>
      <c r="AK366" s="6"/>
      <c r="AM366" s="6"/>
      <c r="AN366" s="6"/>
      <c r="AO366" s="6"/>
      <c r="AP366" s="6"/>
      <c r="AQ366" s="6"/>
      <c r="AR366" s="6"/>
      <c r="AS366" s="6"/>
      <c r="AT366" s="6"/>
      <c r="AU366" s="6"/>
    </row>
    <row r="367" spans="1:47" ht="15" customHeight="1" x14ac:dyDescent="0.3">
      <c r="A367" s="42">
        <v>578</v>
      </c>
      <c r="B367" s="42">
        <v>229</v>
      </c>
      <c r="C367">
        <v>43</v>
      </c>
      <c r="D367">
        <v>155</v>
      </c>
      <c r="E367">
        <v>1485</v>
      </c>
      <c r="F367" s="62">
        <v>4.7731481481481479E-2</v>
      </c>
      <c r="G367" s="41" t="s">
        <v>419</v>
      </c>
      <c r="H367" s="41" t="s">
        <v>742</v>
      </c>
      <c r="I367" s="42" t="s">
        <v>382</v>
      </c>
      <c r="J367" s="42" t="s">
        <v>27</v>
      </c>
      <c r="K367" s="42">
        <v>2</v>
      </c>
      <c r="L367" s="42" t="s">
        <v>34</v>
      </c>
      <c r="M367" s="6"/>
      <c r="N367" s="6"/>
      <c r="O367" s="6"/>
      <c r="P367" s="6"/>
      <c r="Q367" s="6">
        <f>$B367</f>
        <v>229</v>
      </c>
      <c r="R367" s="6"/>
      <c r="S367" s="6"/>
      <c r="U367" s="6"/>
      <c r="V367" s="6"/>
      <c r="W367" s="6"/>
      <c r="X367" s="6"/>
      <c r="Y367" s="6">
        <f>$D367</f>
        <v>155</v>
      </c>
      <c r="Z367" s="6"/>
      <c r="AA367" s="6"/>
      <c r="AC367" s="6"/>
      <c r="AD367" s="6"/>
      <c r="AE367" s="6"/>
      <c r="AF367" s="6"/>
      <c r="AG367" s="6"/>
      <c r="AH367" s="6"/>
      <c r="AI367" s="6"/>
      <c r="AJ367" s="6"/>
      <c r="AK367" s="6"/>
      <c r="AM367" s="6"/>
      <c r="AN367" s="6"/>
      <c r="AO367" s="6"/>
      <c r="AP367" s="6"/>
      <c r="AQ367" s="6"/>
      <c r="AR367" s="6"/>
      <c r="AS367" s="6"/>
      <c r="AT367" s="6"/>
      <c r="AU367" s="6"/>
    </row>
    <row r="368" spans="1:47" ht="15" customHeight="1" x14ac:dyDescent="0.3">
      <c r="A368" s="42">
        <v>580</v>
      </c>
      <c r="B368" s="42">
        <v>230</v>
      </c>
      <c r="C368" s="42">
        <v>44</v>
      </c>
      <c r="D368" s="42">
        <v>156</v>
      </c>
      <c r="E368">
        <v>1213</v>
      </c>
      <c r="F368" s="62">
        <v>4.8159722222222222E-2</v>
      </c>
      <c r="G368" s="41" t="s">
        <v>437</v>
      </c>
      <c r="H368" s="41" t="s">
        <v>438</v>
      </c>
      <c r="I368" s="42" t="s">
        <v>382</v>
      </c>
      <c r="J368" s="42" t="s">
        <v>31</v>
      </c>
      <c r="K368" s="42">
        <v>2</v>
      </c>
      <c r="L368" s="42" t="s">
        <v>34</v>
      </c>
      <c r="M368" s="6"/>
      <c r="N368" s="6"/>
      <c r="O368" s="6"/>
      <c r="P368" s="6">
        <f>$B368</f>
        <v>230</v>
      </c>
      <c r="Q368" s="6"/>
      <c r="R368" s="6"/>
      <c r="S368" s="6"/>
      <c r="U368" s="6"/>
      <c r="V368" s="6"/>
      <c r="W368" s="6"/>
      <c r="X368" s="6">
        <f>$D368</f>
        <v>156</v>
      </c>
      <c r="Y368" s="6"/>
      <c r="Z368" s="6"/>
      <c r="AA368" s="6"/>
      <c r="AC368" s="6"/>
      <c r="AD368" s="6"/>
      <c r="AE368" s="6"/>
      <c r="AF368" s="6"/>
      <c r="AG368" s="6"/>
      <c r="AH368" s="6"/>
      <c r="AI368" s="6"/>
      <c r="AJ368" s="6"/>
      <c r="AK368" s="6"/>
      <c r="AM368" s="6"/>
      <c r="AN368" s="6"/>
      <c r="AO368" s="6"/>
      <c r="AP368" s="6"/>
      <c r="AQ368" s="6"/>
      <c r="AR368" s="6"/>
      <c r="AS368" s="6"/>
      <c r="AT368" s="6"/>
      <c r="AU368" s="6"/>
    </row>
    <row r="369" spans="1:47" ht="15" customHeight="1" x14ac:dyDescent="0.3">
      <c r="A369" s="42">
        <v>581</v>
      </c>
      <c r="B369" s="42">
        <v>136</v>
      </c>
      <c r="C369" s="42">
        <v>5</v>
      </c>
      <c r="D369" s="42"/>
      <c r="E369">
        <v>1866</v>
      </c>
      <c r="F369" s="60">
        <v>4.8182870370370369E-2</v>
      </c>
      <c r="G369" s="41" t="s">
        <v>541</v>
      </c>
      <c r="H369" s="41" t="s">
        <v>438</v>
      </c>
      <c r="I369" s="42" t="s">
        <v>248</v>
      </c>
      <c r="J369" s="42" t="s">
        <v>22</v>
      </c>
      <c r="K369" s="42">
        <v>3</v>
      </c>
      <c r="L369" s="42" t="s">
        <v>34</v>
      </c>
      <c r="M369" s="6"/>
      <c r="N369" s="6"/>
      <c r="O369" s="6"/>
      <c r="P369" s="6"/>
      <c r="Q369" s="6"/>
      <c r="R369" s="6"/>
      <c r="S369" s="6"/>
      <c r="U369" s="6"/>
      <c r="V369" s="6"/>
      <c r="W369" s="6"/>
      <c r="X369" s="6"/>
      <c r="Y369" s="6"/>
      <c r="Z369" s="6"/>
      <c r="AA369" s="6"/>
      <c r="AC369" s="6"/>
      <c r="AD369" s="6"/>
      <c r="AE369" s="6"/>
      <c r="AF369" s="6"/>
      <c r="AG369" s="6"/>
      <c r="AH369" s="6"/>
      <c r="AI369" s="6"/>
      <c r="AJ369" s="6"/>
      <c r="AK369" s="6">
        <f>$B369</f>
        <v>136</v>
      </c>
      <c r="AM369" s="6"/>
      <c r="AN369" s="6"/>
      <c r="AO369" s="6"/>
      <c r="AP369" s="6"/>
      <c r="AQ369" s="6"/>
      <c r="AR369" s="6"/>
      <c r="AS369" s="6"/>
      <c r="AT369" s="6"/>
      <c r="AU369" s="6"/>
    </row>
    <row r="370" spans="1:47" ht="15" customHeight="1" x14ac:dyDescent="0.3">
      <c r="A370" s="42">
        <v>582</v>
      </c>
      <c r="B370" s="42">
        <v>231</v>
      </c>
      <c r="C370" s="42">
        <v>5</v>
      </c>
      <c r="D370" s="42">
        <v>157</v>
      </c>
      <c r="E370">
        <v>968</v>
      </c>
      <c r="F370" s="62">
        <v>4.8402777777777774E-2</v>
      </c>
      <c r="G370" s="41" t="s">
        <v>499</v>
      </c>
      <c r="H370" s="41" t="s">
        <v>512</v>
      </c>
      <c r="I370" s="42" t="s">
        <v>501</v>
      </c>
      <c r="J370" s="42" t="s">
        <v>72</v>
      </c>
      <c r="K370" s="42">
        <v>2</v>
      </c>
      <c r="L370" s="42" t="s">
        <v>34</v>
      </c>
      <c r="M370" s="6"/>
      <c r="N370" s="6"/>
      <c r="O370" s="6"/>
      <c r="P370" s="6"/>
      <c r="Q370" s="6"/>
      <c r="R370" s="6">
        <f>$B370</f>
        <v>231</v>
      </c>
      <c r="S370" s="6"/>
      <c r="U370" s="6"/>
      <c r="V370" s="6"/>
      <c r="W370" s="6"/>
      <c r="X370" s="6"/>
      <c r="Y370" s="6"/>
      <c r="Z370" s="6">
        <f>$D370</f>
        <v>157</v>
      </c>
      <c r="AA370" s="6"/>
      <c r="AC370" s="6"/>
      <c r="AD370" s="6"/>
      <c r="AE370" s="6"/>
      <c r="AF370" s="6"/>
      <c r="AG370" s="6"/>
      <c r="AH370" s="6"/>
      <c r="AI370" s="6"/>
      <c r="AJ370" s="6"/>
      <c r="AK370" s="6"/>
      <c r="AM370" s="6"/>
      <c r="AN370" s="6"/>
      <c r="AO370" s="6"/>
      <c r="AP370" s="6"/>
      <c r="AQ370" s="6"/>
      <c r="AR370" s="6"/>
      <c r="AS370" s="6"/>
      <c r="AT370" s="6"/>
      <c r="AU370" s="6"/>
    </row>
    <row r="371" spans="1:47" ht="15" customHeight="1" x14ac:dyDescent="0.3">
      <c r="A371" s="42">
        <v>583</v>
      </c>
      <c r="B371" s="42">
        <v>232</v>
      </c>
      <c r="C371">
        <v>27</v>
      </c>
      <c r="D371">
        <v>158</v>
      </c>
      <c r="E371">
        <v>2274</v>
      </c>
      <c r="F371" s="62">
        <v>4.8611111111111112E-2</v>
      </c>
      <c r="G371" s="41" t="s">
        <v>297</v>
      </c>
      <c r="H371" s="41" t="s">
        <v>878</v>
      </c>
      <c r="I371" s="42" t="s">
        <v>401</v>
      </c>
      <c r="J371" s="42" t="s">
        <v>71</v>
      </c>
      <c r="K371" s="42">
        <v>2</v>
      </c>
      <c r="L371" s="42" t="s">
        <v>34</v>
      </c>
      <c r="M371" s="6"/>
      <c r="N371" s="6">
        <f>$B371</f>
        <v>232</v>
      </c>
      <c r="O371" s="6"/>
      <c r="P371" s="6"/>
      <c r="Q371" s="6"/>
      <c r="R371" s="6"/>
      <c r="S371" s="6"/>
      <c r="U371" s="6"/>
      <c r="V371" s="6">
        <f>$D371</f>
        <v>158</v>
      </c>
      <c r="W371" s="6"/>
      <c r="X371" s="6"/>
      <c r="Y371" s="6"/>
      <c r="Z371" s="6"/>
      <c r="AA371" s="6"/>
      <c r="AC371" s="6"/>
      <c r="AD371" s="6"/>
      <c r="AE371" s="6"/>
      <c r="AF371" s="6"/>
      <c r="AG371" s="6"/>
      <c r="AH371" s="6"/>
      <c r="AI371" s="6"/>
      <c r="AJ371" s="6"/>
      <c r="AK371" s="6"/>
      <c r="AM371" s="6"/>
      <c r="AN371" s="6"/>
      <c r="AO371" s="6"/>
      <c r="AP371" s="6"/>
      <c r="AQ371" s="6"/>
      <c r="AR371" s="6"/>
      <c r="AS371" s="6"/>
      <c r="AT371" s="6"/>
      <c r="AU371" s="6"/>
    </row>
    <row r="372" spans="1:47" ht="15" customHeight="1" x14ac:dyDescent="0.3">
      <c r="A372" s="42">
        <v>588</v>
      </c>
      <c r="B372" s="42">
        <v>233</v>
      </c>
      <c r="C372" s="42">
        <v>28</v>
      </c>
      <c r="D372" s="42">
        <v>159</v>
      </c>
      <c r="E372">
        <v>2280</v>
      </c>
      <c r="F372" s="62">
        <v>4.898148148148148E-2</v>
      </c>
      <c r="G372" s="41" t="s">
        <v>390</v>
      </c>
      <c r="H372" s="41" t="s">
        <v>879</v>
      </c>
      <c r="I372" s="42" t="s">
        <v>401</v>
      </c>
      <c r="J372" s="42" t="s">
        <v>71</v>
      </c>
      <c r="K372" s="42">
        <v>2</v>
      </c>
      <c r="L372" s="42" t="s">
        <v>34</v>
      </c>
      <c r="M372" s="6"/>
      <c r="N372" s="6">
        <f>$B372</f>
        <v>233</v>
      </c>
      <c r="O372" s="6"/>
      <c r="P372" s="6"/>
      <c r="Q372" s="6"/>
      <c r="R372" s="6"/>
      <c r="S372" s="6"/>
      <c r="U372" s="6"/>
      <c r="V372" s="6">
        <f>$D372</f>
        <v>159</v>
      </c>
      <c r="W372" s="6"/>
      <c r="X372" s="6"/>
      <c r="Y372" s="6"/>
      <c r="Z372" s="6"/>
      <c r="AA372" s="6"/>
      <c r="AC372" s="6"/>
      <c r="AD372" s="6"/>
      <c r="AE372" s="6"/>
      <c r="AF372" s="6"/>
      <c r="AG372" s="6"/>
      <c r="AH372" s="6"/>
      <c r="AI372" s="6"/>
      <c r="AJ372" s="6"/>
      <c r="AK372" s="6"/>
      <c r="AM372" s="6"/>
      <c r="AN372" s="6"/>
      <c r="AO372" s="6"/>
      <c r="AP372" s="6"/>
      <c r="AQ372" s="6"/>
      <c r="AR372" s="6"/>
      <c r="AS372" s="6"/>
      <c r="AT372" s="6"/>
      <c r="AU372" s="6"/>
    </row>
    <row r="373" spans="1:47" ht="15" customHeight="1" x14ac:dyDescent="0.3">
      <c r="A373" s="42">
        <v>590</v>
      </c>
      <c r="B373" s="42">
        <v>234</v>
      </c>
      <c r="C373" s="42">
        <v>45</v>
      </c>
      <c r="D373" s="42">
        <v>160</v>
      </c>
      <c r="E373">
        <v>2054</v>
      </c>
      <c r="F373" s="62">
        <v>4.9189814814814811E-2</v>
      </c>
      <c r="G373" s="41" t="s">
        <v>383</v>
      </c>
      <c r="H373" s="41" t="s">
        <v>880</v>
      </c>
      <c r="I373" s="42" t="s">
        <v>382</v>
      </c>
      <c r="J373" s="42" t="s">
        <v>27</v>
      </c>
      <c r="K373" s="42">
        <v>2</v>
      </c>
      <c r="L373" s="42" t="s">
        <v>34</v>
      </c>
      <c r="M373" s="6"/>
      <c r="N373" s="6"/>
      <c r="O373" s="6"/>
      <c r="P373" s="6"/>
      <c r="Q373" s="6">
        <f>$B373</f>
        <v>234</v>
      </c>
      <c r="R373" s="6"/>
      <c r="S373" s="6"/>
      <c r="U373" s="6"/>
      <c r="V373" s="6"/>
      <c r="W373" s="6"/>
      <c r="X373" s="6"/>
      <c r="Y373" s="6">
        <f>$D373</f>
        <v>160</v>
      </c>
      <c r="Z373" s="6"/>
      <c r="AA373" s="6"/>
      <c r="AC373" s="6"/>
      <c r="AD373" s="6"/>
      <c r="AE373" s="6"/>
      <c r="AF373" s="6"/>
      <c r="AG373" s="6"/>
      <c r="AH373" s="6"/>
      <c r="AI373" s="6"/>
      <c r="AJ373" s="6"/>
      <c r="AK373" s="6"/>
      <c r="AM373" s="6"/>
      <c r="AN373" s="6"/>
      <c r="AO373" s="6"/>
      <c r="AP373" s="6"/>
      <c r="AQ373" s="6"/>
      <c r="AR373" s="6"/>
      <c r="AS373" s="6"/>
      <c r="AT373" s="6"/>
      <c r="AU373" s="6"/>
    </row>
    <row r="374" spans="1:47" ht="15" customHeight="1" x14ac:dyDescent="0.3">
      <c r="A374" s="42">
        <v>593</v>
      </c>
      <c r="B374" s="42">
        <v>137</v>
      </c>
      <c r="C374" s="42">
        <v>28</v>
      </c>
      <c r="D374" s="42">
        <v>92</v>
      </c>
      <c r="E374">
        <v>1880</v>
      </c>
      <c r="F374" s="62">
        <v>4.9421296296296297E-2</v>
      </c>
      <c r="G374" s="41" t="s">
        <v>881</v>
      </c>
      <c r="H374" s="41" t="s">
        <v>882</v>
      </c>
      <c r="I374" s="42" t="s">
        <v>379</v>
      </c>
      <c r="J374" s="42" t="s">
        <v>22</v>
      </c>
      <c r="K374" s="42">
        <v>3</v>
      </c>
      <c r="L374" s="42" t="s">
        <v>34</v>
      </c>
      <c r="M374" s="6"/>
      <c r="N374" s="6"/>
      <c r="O374" s="6"/>
      <c r="P374" s="6"/>
      <c r="Q374" s="6"/>
      <c r="R374" s="6"/>
      <c r="S374" s="6"/>
      <c r="U374" s="6"/>
      <c r="V374" s="6"/>
      <c r="W374" s="6"/>
      <c r="X374" s="6"/>
      <c r="Y374" s="6"/>
      <c r="Z374" s="6"/>
      <c r="AA374" s="6"/>
      <c r="AC374" s="6"/>
      <c r="AD374" s="6"/>
      <c r="AE374" s="6"/>
      <c r="AF374" s="6"/>
      <c r="AG374" s="6"/>
      <c r="AH374" s="6"/>
      <c r="AI374" s="6"/>
      <c r="AJ374" s="6"/>
      <c r="AK374" s="6">
        <f>$B374</f>
        <v>137</v>
      </c>
      <c r="AM374" s="6"/>
      <c r="AN374" s="6"/>
      <c r="AO374" s="6"/>
      <c r="AP374" s="6"/>
      <c r="AQ374" s="6"/>
      <c r="AR374" s="6"/>
      <c r="AS374" s="6"/>
      <c r="AT374" s="6"/>
      <c r="AU374" s="6">
        <f>$D374</f>
        <v>92</v>
      </c>
    </row>
    <row r="375" spans="1:47" ht="15" customHeight="1" x14ac:dyDescent="0.3">
      <c r="A375" s="42">
        <v>594</v>
      </c>
      <c r="B375" s="42">
        <v>138</v>
      </c>
      <c r="C375" s="42">
        <v>8</v>
      </c>
      <c r="D375" s="42">
        <v>93</v>
      </c>
      <c r="E375">
        <v>1901</v>
      </c>
      <c r="F375" s="62">
        <v>4.9502314814814811E-2</v>
      </c>
      <c r="G375" s="41" t="s">
        <v>499</v>
      </c>
      <c r="H375" s="41" t="s">
        <v>883</v>
      </c>
      <c r="I375" s="42" t="s">
        <v>501</v>
      </c>
      <c r="J375" s="42" t="s">
        <v>19</v>
      </c>
      <c r="K375" s="42">
        <v>3</v>
      </c>
      <c r="L375" s="42" t="s">
        <v>34</v>
      </c>
      <c r="M375" s="6"/>
      <c r="N375" s="6"/>
      <c r="O375" s="6"/>
      <c r="P375" s="6"/>
      <c r="Q375" s="6"/>
      <c r="R375" s="6"/>
      <c r="S375" s="6"/>
      <c r="U375" s="6"/>
      <c r="V375" s="6"/>
      <c r="W375" s="6"/>
      <c r="X375" s="6"/>
      <c r="Y375" s="6"/>
      <c r="Z375" s="6"/>
      <c r="AA375" s="6"/>
      <c r="AC375" s="6"/>
      <c r="AD375" s="6"/>
      <c r="AE375" s="6"/>
      <c r="AF375" s="6"/>
      <c r="AG375" s="6"/>
      <c r="AH375" s="6">
        <f>$B375</f>
        <v>138</v>
      </c>
      <c r="AI375" s="6"/>
      <c r="AJ375" s="6"/>
      <c r="AK375" s="6"/>
      <c r="AM375" s="6"/>
      <c r="AN375" s="6"/>
      <c r="AO375" s="6"/>
      <c r="AP375" s="6"/>
      <c r="AQ375" s="6"/>
      <c r="AR375" s="6">
        <f>$D375</f>
        <v>93</v>
      </c>
      <c r="AS375" s="6"/>
      <c r="AT375" s="6"/>
      <c r="AU375" s="6"/>
    </row>
    <row r="376" spans="1:47" ht="15" customHeight="1" x14ac:dyDescent="0.3">
      <c r="A376" s="42">
        <v>600</v>
      </c>
      <c r="B376" s="42">
        <v>235</v>
      </c>
      <c r="C376" s="42">
        <v>46</v>
      </c>
      <c r="D376" s="42">
        <v>161</v>
      </c>
      <c r="E376">
        <v>1378</v>
      </c>
      <c r="F376" s="62">
        <v>5.1550925925925924E-2</v>
      </c>
      <c r="G376" s="41" t="s">
        <v>335</v>
      </c>
      <c r="H376" s="41" t="s">
        <v>884</v>
      </c>
      <c r="I376" s="42" t="s">
        <v>382</v>
      </c>
      <c r="J376" s="42" t="s">
        <v>32</v>
      </c>
      <c r="K376" s="42">
        <v>2</v>
      </c>
      <c r="L376" s="42" t="s">
        <v>34</v>
      </c>
      <c r="M376" s="6"/>
      <c r="N376" s="6"/>
      <c r="O376" s="6">
        <f>$B376</f>
        <v>235</v>
      </c>
      <c r="P376" s="6"/>
      <c r="Q376" s="6"/>
      <c r="R376" s="6"/>
      <c r="S376" s="6"/>
      <c r="U376" s="6"/>
      <c r="V376" s="6"/>
      <c r="W376" s="6">
        <f>$D376</f>
        <v>161</v>
      </c>
      <c r="X376" s="6"/>
      <c r="Y376" s="6"/>
      <c r="Z376" s="6"/>
      <c r="AA376" s="6"/>
      <c r="AC376" s="6"/>
      <c r="AD376" s="6"/>
      <c r="AE376" s="6"/>
      <c r="AF376" s="6"/>
      <c r="AG376" s="6"/>
      <c r="AH376" s="6"/>
      <c r="AI376" s="6"/>
      <c r="AJ376" s="6"/>
      <c r="AK376" s="6"/>
      <c r="AM376" s="6"/>
      <c r="AN376" s="6"/>
      <c r="AO376" s="6"/>
      <c r="AP376" s="6"/>
      <c r="AQ376" s="6"/>
      <c r="AR376" s="6"/>
      <c r="AS376" s="6"/>
      <c r="AT376" s="6"/>
      <c r="AU376" s="6"/>
    </row>
    <row r="377" spans="1:47" ht="15" customHeight="1" x14ac:dyDescent="0.3">
      <c r="A377" s="42">
        <v>603</v>
      </c>
      <c r="B377" s="42">
        <v>139</v>
      </c>
      <c r="C377" s="42"/>
      <c r="D377" s="42"/>
      <c r="E377">
        <v>1678</v>
      </c>
      <c r="F377" s="60">
        <v>5.2731481481481476E-2</v>
      </c>
      <c r="G377" s="41" t="s">
        <v>885</v>
      </c>
      <c r="H377" s="41" t="s">
        <v>752</v>
      </c>
      <c r="I377" s="42" t="s">
        <v>82</v>
      </c>
      <c r="J377" s="42" t="s">
        <v>23</v>
      </c>
      <c r="K377" s="42">
        <v>3</v>
      </c>
      <c r="L377" s="42" t="s">
        <v>34</v>
      </c>
      <c r="M377" s="6"/>
      <c r="N377" s="6"/>
      <c r="O377" s="6"/>
      <c r="P377" s="6"/>
      <c r="Q377" s="6"/>
      <c r="R377" s="6"/>
      <c r="S377" s="6"/>
      <c r="U377" s="6"/>
      <c r="V377" s="6"/>
      <c r="W377" s="6"/>
      <c r="X377" s="6"/>
      <c r="Y377" s="6"/>
      <c r="Z377" s="6"/>
      <c r="AA377" s="6"/>
      <c r="AC377" s="6"/>
      <c r="AD377" s="6"/>
      <c r="AE377" s="6"/>
      <c r="AF377" s="6"/>
      <c r="AG377" s="6"/>
      <c r="AH377" s="6"/>
      <c r="AI377" s="6">
        <f>$B377</f>
        <v>139</v>
      </c>
      <c r="AJ377" s="6"/>
      <c r="AK377" s="6"/>
      <c r="AM377" s="6"/>
      <c r="AN377" s="6"/>
      <c r="AO377" s="6"/>
      <c r="AP377" s="6"/>
      <c r="AQ377" s="6"/>
      <c r="AR377" s="6"/>
      <c r="AS377" s="6"/>
      <c r="AT377" s="6"/>
      <c r="AU377" s="6"/>
    </row>
    <row r="378" spans="1:47" ht="15" customHeight="1" x14ac:dyDescent="0.3">
      <c r="A378" s="42">
        <v>608</v>
      </c>
      <c r="B378" s="42"/>
      <c r="C378" s="42"/>
      <c r="D378" s="42"/>
      <c r="F378" s="62">
        <v>5.8958333333333335E-2</v>
      </c>
      <c r="G378" s="41" t="e">
        <v>#N/A</v>
      </c>
      <c r="H378" s="41" t="e">
        <v>#N/A</v>
      </c>
      <c r="I378" s="42" t="e">
        <v>#N/A</v>
      </c>
      <c r="J378" s="42" t="e">
        <v>#N/A</v>
      </c>
      <c r="K378" s="42">
        <v>2</v>
      </c>
      <c r="L378" s="42" t="e">
        <v>#N/A</v>
      </c>
      <c r="M378" s="6"/>
      <c r="N378" s="6"/>
      <c r="O378" s="6"/>
      <c r="P378" s="6"/>
      <c r="Q378" s="6"/>
      <c r="R378" s="6"/>
      <c r="S378" s="6"/>
      <c r="U378" s="6"/>
      <c r="V378" s="6"/>
      <c r="W378" s="6"/>
      <c r="X378" s="6"/>
      <c r="Y378" s="6"/>
      <c r="Z378" s="6"/>
      <c r="AA378" s="6"/>
      <c r="AC378" s="6"/>
      <c r="AD378" s="6"/>
      <c r="AE378" s="6"/>
      <c r="AF378" s="6"/>
      <c r="AG378" s="6"/>
      <c r="AH378" s="6"/>
      <c r="AI378" s="6"/>
      <c r="AJ378" s="6"/>
      <c r="AK378" s="6"/>
      <c r="AM378" s="6"/>
      <c r="AN378" s="6"/>
      <c r="AO378" s="6"/>
      <c r="AP378" s="6"/>
      <c r="AQ378" s="6"/>
      <c r="AR378" s="6"/>
      <c r="AS378" s="6"/>
      <c r="AT378" s="6"/>
      <c r="AU378" s="6"/>
    </row>
    <row r="379" spans="1:47" ht="15" customHeight="1" x14ac:dyDescent="0.3">
      <c r="A379" s="42"/>
      <c r="B379" s="42">
        <v>150</v>
      </c>
      <c r="D379" s="42">
        <v>103</v>
      </c>
      <c r="E379" s="42"/>
      <c r="F379" s="48"/>
      <c r="G379" s="41"/>
      <c r="H379" s="41"/>
      <c r="I379" s="42"/>
      <c r="J379" s="42"/>
      <c r="K379"/>
      <c r="L379" s="42"/>
      <c r="M379" s="6"/>
      <c r="N379" s="6"/>
      <c r="O379" s="6"/>
      <c r="P379" s="6"/>
      <c r="Q379" s="6"/>
      <c r="R379" s="6"/>
      <c r="S379" s="6"/>
      <c r="U379" s="6"/>
      <c r="V379" s="6"/>
      <c r="W379" s="6"/>
      <c r="X379" s="6"/>
      <c r="Y379" s="6"/>
      <c r="Z379" s="6"/>
      <c r="AA379" s="6"/>
      <c r="AC379" s="6"/>
      <c r="AD379" s="6"/>
      <c r="AE379" s="6"/>
      <c r="AF379" s="6"/>
      <c r="AG379" s="6">
        <f t="shared" ref="AG379:AG385" si="0">$B379</f>
        <v>150</v>
      </c>
      <c r="AH379" s="6">
        <f t="shared" ref="AH379:AJ387" si="1">$B379</f>
        <v>150</v>
      </c>
      <c r="AI379" s="6"/>
      <c r="AJ379" s="6">
        <f t="shared" si="1"/>
        <v>150</v>
      </c>
      <c r="AK379" s="6"/>
      <c r="AM379" s="6"/>
      <c r="AN379" s="6"/>
      <c r="AO379" s="6"/>
      <c r="AP379" s="6"/>
      <c r="AQ379" s="6">
        <f t="shared" ref="AQ379:AR382" si="2">$D379</f>
        <v>103</v>
      </c>
      <c r="AR379" s="6">
        <f t="shared" si="2"/>
        <v>103</v>
      </c>
      <c r="AS379" s="6"/>
      <c r="AT379" s="6"/>
      <c r="AU379" s="6"/>
    </row>
    <row r="380" spans="1:47" ht="15" customHeight="1" x14ac:dyDescent="0.3">
      <c r="A380" s="42"/>
      <c r="B380" s="42">
        <v>150</v>
      </c>
      <c r="D380" s="42">
        <v>103</v>
      </c>
      <c r="E380" s="42"/>
      <c r="F380" s="48"/>
      <c r="G380" s="41"/>
      <c r="H380" s="41"/>
      <c r="I380" s="42"/>
      <c r="J380" s="42"/>
      <c r="K380"/>
      <c r="L380" s="42"/>
      <c r="M380" s="6"/>
      <c r="N380" s="6"/>
      <c r="O380" s="6"/>
      <c r="P380" s="6"/>
      <c r="Q380" s="6"/>
      <c r="R380" s="6"/>
      <c r="S380" s="6"/>
      <c r="U380" s="6"/>
      <c r="V380" s="6"/>
      <c r="W380" s="6"/>
      <c r="X380" s="6"/>
      <c r="Y380" s="6"/>
      <c r="Z380" s="6"/>
      <c r="AA380" s="6"/>
      <c r="AC380" s="6"/>
      <c r="AD380" s="6"/>
      <c r="AE380" s="6"/>
      <c r="AF380" s="6"/>
      <c r="AG380" s="6">
        <f t="shared" si="0"/>
        <v>150</v>
      </c>
      <c r="AH380" s="6">
        <f t="shared" si="1"/>
        <v>150</v>
      </c>
      <c r="AI380" s="6"/>
      <c r="AJ380" s="6"/>
      <c r="AK380" s="6"/>
      <c r="AM380" s="6"/>
      <c r="AN380" s="6"/>
      <c r="AO380" s="6"/>
      <c r="AP380" s="6"/>
      <c r="AQ380" s="6">
        <f t="shared" si="2"/>
        <v>103</v>
      </c>
      <c r="AR380" s="6">
        <f t="shared" si="2"/>
        <v>103</v>
      </c>
      <c r="AS380" s="6"/>
      <c r="AT380" s="6"/>
      <c r="AU380" s="6"/>
    </row>
    <row r="381" spans="1:47" ht="15" customHeight="1" x14ac:dyDescent="0.3">
      <c r="A381" s="42"/>
      <c r="B381" s="42">
        <v>150</v>
      </c>
      <c r="D381" s="42">
        <v>103</v>
      </c>
      <c r="E381" s="42"/>
      <c r="F381" s="48"/>
      <c r="G381" s="41"/>
      <c r="H381" s="41"/>
      <c r="I381" s="42"/>
      <c r="J381" s="42"/>
      <c r="K381"/>
      <c r="L381" s="42"/>
      <c r="M381" s="6"/>
      <c r="N381" s="6"/>
      <c r="O381" s="6"/>
      <c r="P381" s="6"/>
      <c r="Q381" s="6"/>
      <c r="R381" s="6"/>
      <c r="S381" s="6"/>
      <c r="U381" s="6"/>
      <c r="V381" s="6"/>
      <c r="W381" s="6"/>
      <c r="X381" s="6"/>
      <c r="Y381" s="6"/>
      <c r="Z381" s="6"/>
      <c r="AA381" s="6"/>
      <c r="AC381" s="6"/>
      <c r="AD381" s="6"/>
      <c r="AE381" s="6"/>
      <c r="AF381" s="6"/>
      <c r="AG381" s="6">
        <f t="shared" si="0"/>
        <v>150</v>
      </c>
      <c r="AH381" s="6">
        <f t="shared" si="1"/>
        <v>150</v>
      </c>
      <c r="AI381" s="6"/>
      <c r="AJ381" s="6"/>
      <c r="AK381" s="6"/>
      <c r="AM381" s="6"/>
      <c r="AN381" s="6"/>
      <c r="AO381" s="6"/>
      <c r="AP381" s="6"/>
      <c r="AQ381" s="6">
        <f t="shared" si="2"/>
        <v>103</v>
      </c>
      <c r="AR381" s="6">
        <f t="shared" si="2"/>
        <v>103</v>
      </c>
      <c r="AS381" s="6"/>
      <c r="AT381" s="6"/>
      <c r="AU381" s="6"/>
    </row>
    <row r="382" spans="1:47" ht="15" customHeight="1" x14ac:dyDescent="0.3">
      <c r="A382" s="42"/>
      <c r="B382" s="42">
        <v>150</v>
      </c>
      <c r="D382" s="42">
        <v>103</v>
      </c>
      <c r="E382" s="42"/>
      <c r="F382" s="48"/>
      <c r="G382" s="41"/>
      <c r="H382" s="41"/>
      <c r="I382" s="42"/>
      <c r="J382" s="42"/>
      <c r="K382"/>
      <c r="L382" s="42"/>
      <c r="M382" s="6"/>
      <c r="N382" s="6"/>
      <c r="O382" s="6"/>
      <c r="P382" s="6"/>
      <c r="Q382" s="6"/>
      <c r="R382" s="6"/>
      <c r="S382" s="6"/>
      <c r="U382" s="6"/>
      <c r="V382" s="6"/>
      <c r="W382" s="6"/>
      <c r="X382" s="6"/>
      <c r="Y382" s="6"/>
      <c r="Z382" s="6"/>
      <c r="AA382" s="6"/>
      <c r="AC382" s="6"/>
      <c r="AD382" s="6"/>
      <c r="AE382" s="6"/>
      <c r="AF382" s="6"/>
      <c r="AG382" s="6">
        <f t="shared" si="0"/>
        <v>150</v>
      </c>
      <c r="AH382" s="6">
        <f t="shared" si="1"/>
        <v>150</v>
      </c>
      <c r="AI382" s="6"/>
      <c r="AJ382" s="6"/>
      <c r="AK382" s="6"/>
      <c r="AM382" s="6"/>
      <c r="AN382" s="6"/>
      <c r="AO382" s="6"/>
      <c r="AP382" s="6"/>
      <c r="AQ382" s="6">
        <f t="shared" si="2"/>
        <v>103</v>
      </c>
      <c r="AR382" s="6"/>
      <c r="AS382" s="6"/>
      <c r="AT382" s="6"/>
      <c r="AU382" s="6"/>
    </row>
    <row r="383" spans="1:47" ht="15" customHeight="1" x14ac:dyDescent="0.3">
      <c r="A383" s="42"/>
      <c r="B383" s="42">
        <v>150</v>
      </c>
      <c r="D383" s="42"/>
      <c r="E383" s="42"/>
      <c r="F383" s="48"/>
      <c r="G383" s="41"/>
      <c r="H383" s="41"/>
      <c r="I383" s="42"/>
      <c r="J383" s="42"/>
      <c r="K383"/>
      <c r="L383" s="42"/>
      <c r="M383" s="6"/>
      <c r="N383" s="6"/>
      <c r="O383" s="6"/>
      <c r="P383" s="6"/>
      <c r="Q383" s="6"/>
      <c r="R383" s="6"/>
      <c r="S383" s="6"/>
      <c r="U383" s="6"/>
      <c r="V383" s="6"/>
      <c r="W383" s="6"/>
      <c r="X383" s="6"/>
      <c r="Y383" s="6"/>
      <c r="Z383" s="6"/>
      <c r="AA383" s="6"/>
      <c r="AC383" s="6"/>
      <c r="AD383" s="6"/>
      <c r="AE383" s="6"/>
      <c r="AF383" s="6"/>
      <c r="AG383" s="6">
        <f t="shared" si="0"/>
        <v>150</v>
      </c>
      <c r="AH383" s="6">
        <f t="shared" si="1"/>
        <v>150</v>
      </c>
      <c r="AI383" s="6"/>
      <c r="AJ383" s="6"/>
      <c r="AK383" s="6"/>
      <c r="AM383" s="6"/>
      <c r="AN383" s="6"/>
      <c r="AO383" s="6"/>
      <c r="AP383" s="6"/>
      <c r="AQ383" s="6"/>
      <c r="AR383" s="6"/>
      <c r="AS383" s="6"/>
      <c r="AT383" s="6"/>
      <c r="AU383" s="6"/>
    </row>
    <row r="384" spans="1:47" ht="15" customHeight="1" x14ac:dyDescent="0.3">
      <c r="A384" s="42"/>
      <c r="B384" s="42">
        <v>150</v>
      </c>
      <c r="D384" s="42"/>
      <c r="E384" s="42"/>
      <c r="F384" s="48"/>
      <c r="G384" s="41"/>
      <c r="H384" s="41"/>
      <c r="I384" s="42"/>
      <c r="J384" s="42"/>
      <c r="K384"/>
      <c r="L384" s="42"/>
      <c r="M384" s="6"/>
      <c r="N384" s="6"/>
      <c r="O384" s="6"/>
      <c r="P384" s="6"/>
      <c r="Q384" s="6"/>
      <c r="R384" s="6"/>
      <c r="S384" s="6"/>
      <c r="U384" s="6"/>
      <c r="V384" s="6"/>
      <c r="W384" s="6"/>
      <c r="X384" s="6"/>
      <c r="Y384" s="6"/>
      <c r="Z384" s="6"/>
      <c r="AA384" s="6"/>
      <c r="AC384" s="6"/>
      <c r="AD384" s="6"/>
      <c r="AE384" s="6"/>
      <c r="AF384" s="6"/>
      <c r="AG384" s="6">
        <f t="shared" si="0"/>
        <v>150</v>
      </c>
      <c r="AH384" s="6">
        <f t="shared" si="1"/>
        <v>150</v>
      </c>
      <c r="AI384" s="6"/>
      <c r="AJ384" s="6"/>
      <c r="AK384" s="6"/>
      <c r="AM384" s="6"/>
      <c r="AN384" s="6"/>
      <c r="AO384" s="6"/>
      <c r="AP384" s="6"/>
      <c r="AQ384" s="6"/>
      <c r="AR384" s="6"/>
      <c r="AS384" s="6"/>
      <c r="AT384" s="6"/>
      <c r="AU384" s="6"/>
    </row>
    <row r="385" spans="1:47" ht="15" customHeight="1" x14ac:dyDescent="0.3">
      <c r="A385" s="42"/>
      <c r="B385" s="42">
        <v>150</v>
      </c>
      <c r="D385" s="42"/>
      <c r="E385" s="42"/>
      <c r="F385" s="48"/>
      <c r="G385" s="41"/>
      <c r="H385" s="41"/>
      <c r="I385" s="42"/>
      <c r="J385" s="42"/>
      <c r="K385"/>
      <c r="L385" s="42"/>
      <c r="M385" s="6"/>
      <c r="N385" s="6"/>
      <c r="O385" s="6"/>
      <c r="P385" s="6"/>
      <c r="Q385" s="6"/>
      <c r="R385" s="6"/>
      <c r="S385" s="6"/>
      <c r="U385" s="6"/>
      <c r="V385" s="6"/>
      <c r="W385" s="6"/>
      <c r="X385" s="6"/>
      <c r="Y385" s="6"/>
      <c r="Z385" s="6"/>
      <c r="AA385" s="6"/>
      <c r="AC385" s="6"/>
      <c r="AD385" s="6"/>
      <c r="AE385" s="6"/>
      <c r="AF385" s="6"/>
      <c r="AG385" s="6">
        <f t="shared" si="0"/>
        <v>150</v>
      </c>
      <c r="AH385" s="6">
        <f t="shared" si="1"/>
        <v>150</v>
      </c>
      <c r="AI385" s="6"/>
      <c r="AJ385" s="6"/>
      <c r="AK385" s="6"/>
      <c r="AM385" s="6"/>
      <c r="AN385" s="6"/>
      <c r="AO385" s="6"/>
      <c r="AP385" s="6"/>
      <c r="AQ385" s="6"/>
      <c r="AR385" s="6"/>
      <c r="AS385" s="6"/>
      <c r="AT385" s="6"/>
      <c r="AU385" s="6"/>
    </row>
    <row r="386" spans="1:47" ht="15" customHeight="1" x14ac:dyDescent="0.3">
      <c r="A386" s="42"/>
      <c r="B386" s="42">
        <v>150</v>
      </c>
      <c r="D386" s="42"/>
      <c r="E386" s="42"/>
      <c r="F386" s="48"/>
      <c r="G386" s="41"/>
      <c r="H386" s="41"/>
      <c r="I386" s="42"/>
      <c r="J386" s="42"/>
      <c r="K386"/>
      <c r="L386" s="42"/>
      <c r="M386" s="6"/>
      <c r="N386" s="6"/>
      <c r="O386" s="6"/>
      <c r="P386" s="6"/>
      <c r="Q386" s="6"/>
      <c r="R386" s="6"/>
      <c r="S386" s="6"/>
      <c r="U386" s="6"/>
      <c r="V386" s="6"/>
      <c r="W386" s="6"/>
      <c r="X386" s="6"/>
      <c r="Y386" s="6"/>
      <c r="Z386" s="6"/>
      <c r="AA386" s="6"/>
      <c r="AC386" s="6"/>
      <c r="AD386" s="6"/>
      <c r="AE386" s="6"/>
      <c r="AF386" s="6"/>
      <c r="AG386" s="6"/>
      <c r="AH386" s="6">
        <f t="shared" si="1"/>
        <v>150</v>
      </c>
      <c r="AI386" s="6"/>
      <c r="AJ386" s="6"/>
      <c r="AK386" s="6"/>
      <c r="AM386" s="6"/>
      <c r="AN386" s="6"/>
      <c r="AO386" s="6"/>
      <c r="AP386" s="6"/>
      <c r="AQ386" s="6"/>
      <c r="AR386" s="6"/>
      <c r="AS386" s="6"/>
      <c r="AT386" s="6"/>
      <c r="AU386" s="6"/>
    </row>
    <row r="387" spans="1:47" ht="15" customHeight="1" x14ac:dyDescent="0.3">
      <c r="A387" s="42"/>
      <c r="B387" s="42">
        <v>150</v>
      </c>
      <c r="D387" s="42"/>
      <c r="E387" s="42"/>
      <c r="F387" s="48"/>
      <c r="G387" s="41"/>
      <c r="H387" s="41"/>
      <c r="I387" s="42"/>
      <c r="J387" s="42"/>
      <c r="K387"/>
      <c r="L387" s="42"/>
      <c r="M387" s="6"/>
      <c r="N387" s="6"/>
      <c r="O387" s="6"/>
      <c r="P387" s="6"/>
      <c r="Q387" s="6"/>
      <c r="R387" s="6"/>
      <c r="S387" s="6"/>
      <c r="U387" s="6"/>
      <c r="V387" s="6"/>
      <c r="W387" s="6"/>
      <c r="X387" s="6"/>
      <c r="Y387" s="6"/>
      <c r="Z387" s="6"/>
      <c r="AA387" s="6"/>
      <c r="AC387" s="6"/>
      <c r="AD387" s="6"/>
      <c r="AE387" s="6"/>
      <c r="AF387" s="6"/>
      <c r="AG387" s="6"/>
      <c r="AH387" s="6">
        <f t="shared" si="1"/>
        <v>150</v>
      </c>
      <c r="AI387" s="6"/>
      <c r="AJ387" s="6"/>
      <c r="AK387" s="6"/>
      <c r="AM387" s="6"/>
      <c r="AN387" s="6"/>
      <c r="AO387" s="6"/>
      <c r="AP387" s="6"/>
      <c r="AQ387" s="6"/>
      <c r="AR387" s="6"/>
      <c r="AS387" s="6"/>
      <c r="AT387" s="6"/>
      <c r="AU387" s="6"/>
    </row>
    <row r="388" spans="1:47" ht="15" customHeight="1" x14ac:dyDescent="0.25">
      <c r="A388" s="1"/>
      <c r="G388" s="31" t="s">
        <v>26</v>
      </c>
    </row>
    <row r="389" spans="1:47" ht="15" customHeight="1" x14ac:dyDescent="0.25">
      <c r="A389" s="1"/>
      <c r="G389" s="31"/>
    </row>
    <row r="390" spans="1:47" ht="15" customHeight="1" x14ac:dyDescent="0.25">
      <c r="A390" s="38" t="s">
        <v>20</v>
      </c>
      <c r="B390">
        <f>COUNTIF(J:J,A390)</f>
        <v>35</v>
      </c>
      <c r="C390" s="1"/>
      <c r="H390" s="26" t="s">
        <v>14</v>
      </c>
      <c r="M390" s="26">
        <f>SUM(SMALL(M$5:M$387,{13,14,15,16,17,18,19,20,21,22,23,24}))</f>
        <v>1318</v>
      </c>
      <c r="N390" s="26">
        <f>SUM(SMALL(N$5:N$387,{13,14,15,16,17,18,19,20,21,22,23,24}))</f>
        <v>1312</v>
      </c>
      <c r="P390" s="26">
        <f>SUM(SMALL(P$5:P$387,{13,14,15,16,17,18,19,20,21,22,23,24}))</f>
        <v>941</v>
      </c>
      <c r="Q390" s="26">
        <f>SUM(SMALL(Q$5:Q$387,{13,14,15,16,17,18,19,20,21,22,23,24}))</f>
        <v>1974</v>
      </c>
      <c r="S390" s="26">
        <f>SUM(SMALL(S$5:S$387,{13,14,15,16,17,18,19,20,21,22,23,24}))</f>
        <v>712</v>
      </c>
      <c r="U390" s="26">
        <f>SUM(SMALL(U$5:U$387,{7,8,9,10,11,12}))</f>
        <v>317</v>
      </c>
      <c r="V390" s="26">
        <f>SUM(SMALL(V$5:V$387,{7,8,9,10,11,12}))</f>
        <v>375</v>
      </c>
      <c r="X390" s="26">
        <f>SUM(SMALL(X$5:X$387,{7,8,9,10,11,12}))</f>
        <v>222</v>
      </c>
      <c r="Y390" s="26">
        <f>SUM(SMALL(Y$5:Y$387,{7,8,9,10,11,12}))</f>
        <v>597</v>
      </c>
      <c r="Z390" s="26">
        <f>SUM(SMALL(Z$5:Z$387,{7,8,9,10,11,12}))</f>
        <v>687</v>
      </c>
      <c r="AA390" s="26">
        <f>SUM(SMALL(AA$5:AA$387,{7,8,9,10,11,12}))</f>
        <v>185</v>
      </c>
      <c r="AC390" s="26">
        <f>SUM(SMALL(AC$5:AC$387,{13,14,15,16,17,18,19,20,21,22,23,24}))</f>
        <v>1033</v>
      </c>
      <c r="AE390" s="26">
        <f>SUM(SMALL(AE$5:AE$387,{13,14,15,16,17,18,19,20,21,22,23,24}))</f>
        <v>1154</v>
      </c>
      <c r="AI390" s="26">
        <f>SUM(SMALL(AI$5:AI$387,{13,14,15,16,17,18,19,20,21,22,23,24}))</f>
        <v>990</v>
      </c>
      <c r="AM390" s="26">
        <f>SUM(SMALL(AM$5:AM$387,{7,8,9,10,11,12}))</f>
        <v>198</v>
      </c>
      <c r="AO390" s="26">
        <f>SUM(SMALL(AO$5:AO$387,{7,8,9,10,11,12}))</f>
        <v>329</v>
      </c>
      <c r="AP390" s="26">
        <f>SUM(SMALL(AP$5:AP$387,{7,8,9,10,11,12}))</f>
        <v>326</v>
      </c>
      <c r="AS390" s="26">
        <f>SUM(SMALL(AS$5:AS$387,{7,8,9,10,11,12}))</f>
        <v>344</v>
      </c>
    </row>
    <row r="391" spans="1:47" ht="15" customHeight="1" x14ac:dyDescent="0.25">
      <c r="A391" s="38" t="s">
        <v>71</v>
      </c>
      <c r="B391">
        <f>COUNTIF(J:J,A391)</f>
        <v>46</v>
      </c>
      <c r="H391" s="1"/>
      <c r="M391" s="26">
        <f>COUNT(SMALL(M$5:M$387,{13,14,15,16,17,18,19,20,21,22,23,24}))</f>
        <v>12</v>
      </c>
      <c r="N391" s="26">
        <f>COUNT(SMALL(N$5:N$387,{13,14,15,16,17,18,19,20,21,22,23,24}))</f>
        <v>12</v>
      </c>
      <c r="P391" s="26">
        <f>COUNT(SMALL(P$5:P$387,{13,14,15,16,17,18,19,20,21,22,23,24}))</f>
        <v>12</v>
      </c>
      <c r="Q391" s="26">
        <f>COUNT(SMALL(Q$5:Q$387,{13,14,15,16,17,18,19,20,21,22,23,24}))</f>
        <v>12</v>
      </c>
      <c r="S391" s="26">
        <f>COUNT(SMALL(S$5:S$387,{13,14,15,16,17,18,19,20,21,22,23,24}))</f>
        <v>12</v>
      </c>
      <c r="U391" s="26">
        <f>COUNT(SMALL(U$5:U$387,{7,8,9,10,11,12}))</f>
        <v>6</v>
      </c>
      <c r="V391" s="26">
        <f>COUNT(SMALL(V$5:V$387,{7,8,9,10,11,12}))</f>
        <v>6</v>
      </c>
      <c r="X391" s="26">
        <f>COUNT(SMALL(X$5:X$387,{7,8,9,10,11,12}))</f>
        <v>6</v>
      </c>
      <c r="Y391" s="26">
        <f>COUNT(SMALL(Y$5:Y$387,{7,8,9,10,11,12}))</f>
        <v>6</v>
      </c>
      <c r="Z391" s="26">
        <f>COUNT(SMALL(Z$5:Z$387,{7,8,9,10,11,12}))</f>
        <v>6</v>
      </c>
      <c r="AA391" s="26">
        <f>COUNT(SMALL(AA$5:AA$387,{7,8,9,10,11,12}))</f>
        <v>6</v>
      </c>
      <c r="AC391" s="26">
        <f>COUNT(SMALL(AC$5:AC$387,{13,14,15,16,17,18,19,20,21,22,23,24}))</f>
        <v>12</v>
      </c>
      <c r="AE391" s="26">
        <f>COUNT(SMALL(AE$5:AE$387,{13,14,15,16,17,18,19,20,21,22,23,24}))</f>
        <v>12</v>
      </c>
      <c r="AI391" s="26">
        <f>COUNT(SMALL(AI$5:AI$387,{13,14,15,16,17,18,19,20,21,22,23,24}))</f>
        <v>12</v>
      </c>
      <c r="AM391" s="26">
        <f>COUNT(SMALL(AM$5:AM$387,{7,8,9,10,11,12}))</f>
        <v>6</v>
      </c>
      <c r="AO391" s="26">
        <f>COUNT(SMALL(AO$5:AO$387,{7,8,9,10,11,12}))</f>
        <v>6</v>
      </c>
      <c r="AP391" s="26">
        <f>COUNT(SMALL(AP$5:AP$387,{7,8,9,10,11,12}))</f>
        <v>6</v>
      </c>
      <c r="AS391" s="26">
        <f>COUNT(SMALL(AS$5:AS$387,{7,8,9,10,11,12}))</f>
        <v>6</v>
      </c>
    </row>
    <row r="392" spans="1:47" ht="15" customHeight="1" x14ac:dyDescent="0.25">
      <c r="A392" s="38" t="s">
        <v>32</v>
      </c>
      <c r="B392">
        <f>COUNTIF(J:J,A392)</f>
        <v>18</v>
      </c>
      <c r="H392" s="1"/>
    </row>
    <row r="393" spans="1:47" ht="15" customHeight="1" x14ac:dyDescent="0.25">
      <c r="A393" s="38" t="s">
        <v>31</v>
      </c>
      <c r="B393">
        <f>COUNTIF(J:J,A393)</f>
        <v>46</v>
      </c>
      <c r="H393" s="27" t="s">
        <v>15</v>
      </c>
      <c r="N393" s="27">
        <f>SUM(SMALL(N$5:N$387,{25,26,27,28,29,30,31,32,33,34,35,36}))</f>
        <v>2020</v>
      </c>
      <c r="P393" s="27">
        <f>SUM(SMALL(P$5:P$387,{25,26,27,28,29,30,31,32,33,34,35,36}))</f>
        <v>1550</v>
      </c>
      <c r="Q393" s="27">
        <f>SUM(SMALL(Q$5:Q$387,{25,26,27,28,29,30,31,32,33,34,35,36}))</f>
        <v>2647</v>
      </c>
      <c r="U393" s="27">
        <f>SUM(SMALL(U$5:U$387,{13,14,15,16,17,18}))</f>
        <v>522</v>
      </c>
      <c r="V393" s="27">
        <f>SUM(SMALL(V$5:V$387,{13,14,15,16,17,18}))</f>
        <v>517</v>
      </c>
      <c r="X393" s="27">
        <f>SUM(SMALL(X$5:X$387,{13,14,15,16,17,18}))</f>
        <v>317</v>
      </c>
      <c r="Y393" s="27">
        <f>SUM(SMALL(Y$5:Y$387,{13,14,15,16,17,18}))</f>
        <v>809</v>
      </c>
      <c r="AA393" s="27">
        <f>SUM(SMALL(AA$5:AA$387,{13,14,15,16,17,18}))</f>
        <v>447</v>
      </c>
      <c r="AM393" s="27">
        <f>SUM(SMALL(AM$5:AM$387,{13,14,15,16,17,18}))</f>
        <v>401</v>
      </c>
    </row>
    <row r="394" spans="1:47" ht="15" customHeight="1" x14ac:dyDescent="0.25">
      <c r="A394" s="38" t="s">
        <v>27</v>
      </c>
      <c r="B394">
        <f>COUNTIF(J:J,A394)</f>
        <v>36</v>
      </c>
      <c r="H394" s="1"/>
      <c r="N394" s="27">
        <f>COUNT(SMALL(N$5:N$387,{25,26,27,28,29,30,31,32,33,34,35,36}))</f>
        <v>12</v>
      </c>
      <c r="P394" s="27">
        <f>COUNT(SMALL(P$5:P$387,{25,26,27,28,29,30,31,32,33,34,35,36}))</f>
        <v>12</v>
      </c>
      <c r="Q394" s="27">
        <f>COUNT(SMALL(Q$5:Q$387,{25,26,27,28,29,30,31,32,33,34,35,36}))</f>
        <v>12</v>
      </c>
      <c r="U394" s="27">
        <f>COUNT(SMALL(U$5:U$387,{13,14,15,16,17,18}))</f>
        <v>6</v>
      </c>
      <c r="V394" s="27">
        <f>COUNT(SMALL(V$5:V$387,{13,14,15,16,17,18}))</f>
        <v>6</v>
      </c>
      <c r="X394" s="27">
        <f>COUNT(SMALL(X$5:X$387,{13,14,15,16,17,18}))</f>
        <v>6</v>
      </c>
      <c r="Y394" s="27">
        <f>COUNT(SMALL(Y$5:Y$387,{13,14,15,16,17,18}))</f>
        <v>6</v>
      </c>
      <c r="AA394" s="27">
        <f>COUNT(SMALL(AA$5:AA$387,{13,14,15,16,17,18}))</f>
        <v>6</v>
      </c>
      <c r="AM394" s="27">
        <f>COUNT(SMALL(AM$5:AM$387,{13,14,15,16,17,18}))</f>
        <v>6</v>
      </c>
      <c r="AT394"/>
      <c r="AU394"/>
    </row>
    <row r="395" spans="1:47" ht="15" customHeight="1" x14ac:dyDescent="0.25">
      <c r="A395" s="38" t="s">
        <v>72</v>
      </c>
      <c r="B395">
        <f>COUNTIF(J:J,A395)</f>
        <v>18</v>
      </c>
      <c r="H395" s="1"/>
    </row>
    <row r="396" spans="1:47" ht="15" customHeight="1" x14ac:dyDescent="0.25">
      <c r="A396" s="38" t="s">
        <v>35</v>
      </c>
      <c r="B396">
        <f>COUNTIF(J:J,A396)</f>
        <v>34</v>
      </c>
      <c r="H396" s="37" t="s">
        <v>16</v>
      </c>
      <c r="U396" s="25">
        <f>SUM(SMALL(U$5:U$387,{19,20,21,22,23,24}))</f>
        <v>716</v>
      </c>
      <c r="V396" s="25">
        <f>SUM(SMALL(V$5:V$387,{19,20,21,22,23,24}))</f>
        <v>680</v>
      </c>
      <c r="X396" s="25">
        <f>SUM(SMALL(X$5:X$387,{19,20,21,22,23,24}))</f>
        <v>513</v>
      </c>
      <c r="Z396"/>
      <c r="AT396"/>
      <c r="AU396"/>
    </row>
    <row r="397" spans="1:47" ht="15" customHeight="1" x14ac:dyDescent="0.3">
      <c r="A397" s="38"/>
      <c r="B397" s="2">
        <f>SUM(B390:B396)</f>
        <v>233</v>
      </c>
      <c r="D397" s="42">
        <f>B397+10</f>
        <v>243</v>
      </c>
      <c r="H397" s="1"/>
      <c r="U397" s="25">
        <f>COUNT(SMALL(U$5:U$387,{19,20,21,22,23,24}))</f>
        <v>6</v>
      </c>
      <c r="V397" s="25">
        <f>COUNT(SMALL(V$5:V$387,{19,20,21,22,23,24}))</f>
        <v>6</v>
      </c>
      <c r="X397" s="25">
        <f>COUNT(SMALL(X$5:X$387,{19,20,21,22,23,24}))</f>
        <v>6</v>
      </c>
      <c r="Z397"/>
      <c r="AT397"/>
      <c r="AU397"/>
    </row>
    <row r="398" spans="1:47" ht="15" customHeight="1" x14ac:dyDescent="0.25">
      <c r="A398" s="38" t="s">
        <v>30</v>
      </c>
      <c r="B398">
        <f>COUNTIF(J:J,A398)</f>
        <v>25</v>
      </c>
      <c r="H398" s="1"/>
    </row>
    <row r="399" spans="1:47" ht="15" customHeight="1" x14ac:dyDescent="0.25">
      <c r="A399" s="38" t="s">
        <v>18</v>
      </c>
      <c r="B399">
        <f>COUNTIF(J:J,A399)</f>
        <v>13</v>
      </c>
      <c r="H399" s="38" t="s">
        <v>17</v>
      </c>
      <c r="V399" s="1">
        <f>SUM(SMALL(V$5:V$387,{25,26,27,28,29,30}))</f>
        <v>847</v>
      </c>
      <c r="X399" s="1">
        <f>SUM(SMALL(X$5:X$387,{25,26,27,28,29,30}))</f>
        <v>691</v>
      </c>
    </row>
    <row r="400" spans="1:47" ht="15" customHeight="1" x14ac:dyDescent="0.25">
      <c r="A400" s="38" t="s">
        <v>36</v>
      </c>
      <c r="B400">
        <f>COUNTIF(J:J,A400)</f>
        <v>25</v>
      </c>
      <c r="H400" s="38"/>
      <c r="V400" s="1">
        <f>COUNT(SMALL(V$5:V$387,{25,26,27,28,29,30}))</f>
        <v>6</v>
      </c>
      <c r="X400" s="1">
        <f>COUNT(SMALL(X$5:X$387,{25,26,27,28,29,30}))</f>
        <v>6</v>
      </c>
    </row>
    <row r="401" spans="1:47" ht="15" customHeight="1" x14ac:dyDescent="0.25">
      <c r="A401" s="38" t="s">
        <v>21</v>
      </c>
      <c r="B401">
        <f>COUNTIF(J:J,A401)</f>
        <v>15</v>
      </c>
      <c r="H401" s="1"/>
    </row>
    <row r="402" spans="1:47" ht="15" customHeight="1" x14ac:dyDescent="0.25">
      <c r="A402" s="38" t="s">
        <v>24</v>
      </c>
      <c r="B402">
        <f>COUNTIF(J:J,A402)</f>
        <v>5</v>
      </c>
      <c r="M402" s="1">
        <f>INT(COUNTA(M5:M388)/12)</f>
        <v>2</v>
      </c>
      <c r="N402" s="1">
        <f>INT(COUNTA(N5:N388)/12)</f>
        <v>3</v>
      </c>
      <c r="O402" s="1">
        <f>INT(COUNTA(O5:O388)/12)</f>
        <v>1</v>
      </c>
      <c r="P402" s="1">
        <f>INT(COUNTA(P5:P388)/12)</f>
        <v>3</v>
      </c>
      <c r="Q402" s="1">
        <f>INT(COUNTA(Q5:Q388)/12)</f>
        <v>3</v>
      </c>
      <c r="R402" s="1">
        <f>INT(COUNTA(R5:R388)/12)</f>
        <v>1</v>
      </c>
      <c r="S402" s="1">
        <f>INT(COUNTA(S5:S388)/12)</f>
        <v>2</v>
      </c>
      <c r="U402" s="1">
        <f>INT(COUNTA(U5:U388)/6)</f>
        <v>4</v>
      </c>
      <c r="V402" s="1">
        <f>INT(COUNTA(V5:V388)/6)</f>
        <v>5</v>
      </c>
      <c r="W402" s="1">
        <f>INT(COUNTA(W5:W388)/6)</f>
        <v>1</v>
      </c>
      <c r="X402" s="1">
        <f>INT(COUNTA(X5:X388)/6)</f>
        <v>5</v>
      </c>
      <c r="Y402" s="1">
        <f>INT(COUNTA(Y5:Y388)/6)</f>
        <v>3</v>
      </c>
      <c r="Z402" s="1">
        <f>INT(COUNTA(Z5:Z388)/6)</f>
        <v>2</v>
      </c>
      <c r="AA402" s="1">
        <f>INT(COUNTA(AA5:AA388)/6)</f>
        <v>3</v>
      </c>
      <c r="AC402" s="1">
        <f>INT(COUNTA(AC5:AC388)/12)</f>
        <v>2</v>
      </c>
      <c r="AD402" s="1">
        <f>INT(COUNTA(AD5:AD388)/12)</f>
        <v>1</v>
      </c>
      <c r="AE402" s="1">
        <f>INT(COUNTA(AE5:AE388)/12)</f>
        <v>2</v>
      </c>
      <c r="AF402" s="1">
        <f>INT(COUNTA(AF5:AF388)/12)</f>
        <v>1</v>
      </c>
      <c r="AG402" s="1">
        <f>INT(COUNTA(AG5:AG388)/12)</f>
        <v>1</v>
      </c>
      <c r="AH402" s="1">
        <f>INT(COUNTA(AH5:AH388)/12)</f>
        <v>1</v>
      </c>
      <c r="AI402" s="1">
        <f>INT(COUNTA(AI5:AI388)/12)</f>
        <v>2</v>
      </c>
      <c r="AJ402" s="1">
        <f>INT(COUNTA(AJ5:AJ388)/12)</f>
        <v>1</v>
      </c>
      <c r="AK402" s="1">
        <f>INT(COUNTA(AK5:AK388)/12)</f>
        <v>1</v>
      </c>
      <c r="AM402" s="1">
        <f>INT(COUNTA(AM5:AM388)/6)</f>
        <v>3</v>
      </c>
      <c r="AN402" s="1">
        <f>INT(COUNTA(AN5:AN388)/6)</f>
        <v>1</v>
      </c>
      <c r="AO402" s="1">
        <f>INT(COUNTA(AO5:AO388)/6)</f>
        <v>2</v>
      </c>
      <c r="AP402" s="1">
        <f>INT(COUNTA(AP5:AP388)/6)</f>
        <v>2</v>
      </c>
      <c r="AQ402" s="1">
        <f>INT(COUNTA(AQ5:AQ388)/6)</f>
        <v>1</v>
      </c>
      <c r="AR402" s="1">
        <f>INT(COUNTA(AR5:AR388)/6)</f>
        <v>1</v>
      </c>
      <c r="AS402" s="1">
        <f>INT(COUNTA(AS5:AS388)/6)</f>
        <v>2</v>
      </c>
      <c r="AT402" s="1">
        <f>INT(COUNTA(AT5:AT388)/6)</f>
        <v>1</v>
      </c>
      <c r="AU402" s="1">
        <f>INT(COUNTA(AU5:AU388)/6)</f>
        <v>1</v>
      </c>
    </row>
    <row r="403" spans="1:47" ht="15" customHeight="1" x14ac:dyDescent="0.25">
      <c r="A403" s="38" t="s">
        <v>19</v>
      </c>
      <c r="B403">
        <f>COUNTIF(J:J,A403)</f>
        <v>3</v>
      </c>
    </row>
    <row r="404" spans="1:47" ht="15" customHeight="1" x14ac:dyDescent="0.25">
      <c r="A404" s="38" t="s">
        <v>23</v>
      </c>
      <c r="B404">
        <f>COUNTIF(J:J,A404)</f>
        <v>29</v>
      </c>
    </row>
    <row r="405" spans="1:47" ht="15" customHeight="1" x14ac:dyDescent="0.25">
      <c r="A405" s="38" t="s">
        <v>25</v>
      </c>
      <c r="B405">
        <f>COUNTIF(J:J,A405)</f>
        <v>11</v>
      </c>
    </row>
    <row r="406" spans="1:47" ht="15" customHeight="1" x14ac:dyDescent="0.25">
      <c r="A406" s="38" t="s">
        <v>22</v>
      </c>
      <c r="B406">
        <f>COUNTIF(J:J,A406)</f>
        <v>14</v>
      </c>
    </row>
    <row r="407" spans="1:47" ht="15" customHeight="1" x14ac:dyDescent="0.3">
      <c r="B407" s="2">
        <f>SUM(B398:B406)</f>
        <v>140</v>
      </c>
      <c r="D407" s="42">
        <f>B407+10</f>
        <v>150</v>
      </c>
      <c r="E407">
        <v>104</v>
      </c>
    </row>
    <row r="408" spans="1:47" ht="15" customHeight="1" x14ac:dyDescent="0.25">
      <c r="G408" s="23"/>
    </row>
  </sheetData>
  <sortState xmlns:xlrd2="http://schemas.microsoft.com/office/spreadsheetml/2017/richdata2" ref="A5:AU378">
    <sortCondition ref="A5:A378"/>
  </sortState>
  <phoneticPr fontId="0" type="noConversion"/>
  <pageMargins left="0.75" right="0.75" top="1.1499999999999999" bottom="1.23" header="0.5" footer="0.5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Team</vt:lpstr>
      <vt:lpstr>Women</vt:lpstr>
      <vt:lpstr>Men</vt:lpstr>
      <vt:lpstr>D2NON</vt:lpstr>
      <vt:lpstr>D3NON</vt:lpstr>
      <vt:lpstr>D3NONVET</vt:lpstr>
      <vt:lpstr>Men!Print_Area</vt:lpstr>
      <vt:lpstr>Women!Print_Area</vt:lpstr>
      <vt:lpstr>Men!Print_Titles</vt:lpstr>
      <vt:lpstr>Women!Print_Titles</vt:lpstr>
    </vt:vector>
  </TitlesOfParts>
  <Company>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Holgate</dc:creator>
  <cp:lastModifiedBy>Paul Holgate</cp:lastModifiedBy>
  <cp:lastPrinted>2013-05-15T00:31:36Z</cp:lastPrinted>
  <dcterms:created xsi:type="dcterms:W3CDTF">2007-05-16T16:50:18Z</dcterms:created>
  <dcterms:modified xsi:type="dcterms:W3CDTF">2025-06-26T17:40:33Z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