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FVS\Files 1\FVS\MWL\2025\"/>
    </mc:Choice>
  </mc:AlternateContent>
  <xr:revisionPtr revIDLastSave="0" documentId="13_ncr:1_{30875B5F-1A49-41C0-B9EC-DF57BCAA60E3}" xr6:coauthVersionLast="47" xr6:coauthVersionMax="47" xr10:uidLastSave="{00000000-0000-0000-0000-000000000000}"/>
  <bookViews>
    <workbookView xWindow="-72" yWindow="0" windowWidth="15216" windowHeight="12360" xr2:uid="{00000000-000D-0000-FFFF-FFFF00000000}"/>
  </bookViews>
  <sheets>
    <sheet name="Team" sheetId="3" r:id="rId1"/>
    <sheet name="Women" sheetId="1" r:id="rId2"/>
    <sheet name="Men" sheetId="2" r:id="rId3"/>
  </sheets>
  <definedNames>
    <definedName name="_xlnm._FilterDatabase" localSheetId="1" hidden="1">Women!#REF!</definedName>
    <definedName name="_xlnm.Print_Area" localSheetId="2">Men!$A$1:$K$433</definedName>
    <definedName name="_xlnm.Print_Area" localSheetId="1">Women!$A$1:$K$230</definedName>
    <definedName name="_xlnm.Print_Titles" localSheetId="2">Men!$1:$3</definedName>
    <definedName name="_xlnm.Print_Titles" localSheetId="1">Women!$1:$3</definedName>
  </definedNames>
  <calcPr calcId="181029"/>
</workbook>
</file>

<file path=xl/calcChain.xml><?xml version="1.0" encoding="utf-8"?>
<calcChain xmlns="http://schemas.openxmlformats.org/spreadsheetml/2006/main">
  <c r="AU78" i="1" l="1"/>
  <c r="X78" i="1"/>
  <c r="AU240" i="2"/>
  <c r="X240" i="2"/>
  <c r="AJ357" i="2"/>
  <c r="M357" i="2"/>
  <c r="AY215" i="2" l="1"/>
  <c r="AB215" i="2"/>
  <c r="AJ199" i="1"/>
  <c r="AI105" i="1"/>
  <c r="AO271" i="2"/>
  <c r="R428" i="2" l="1"/>
  <c r="AO17" i="1"/>
  <c r="R17" i="1"/>
  <c r="AQ347" i="2" l="1"/>
  <c r="T347" i="2"/>
  <c r="AK274" i="2"/>
  <c r="AJ423" i="2"/>
  <c r="AO425" i="2"/>
  <c r="AO424" i="2"/>
  <c r="AO423" i="2"/>
  <c r="AR428" i="2"/>
  <c r="AR427" i="2"/>
  <c r="AR426" i="2"/>
  <c r="AR425" i="2"/>
  <c r="AR424" i="2"/>
  <c r="AR423" i="2"/>
  <c r="BD415" i="2"/>
  <c r="BD404" i="2"/>
  <c r="BD376" i="2"/>
  <c r="BD234" i="2"/>
  <c r="BD179" i="2"/>
  <c r="BD130" i="2"/>
  <c r="BD127" i="2"/>
  <c r="BD114" i="2"/>
  <c r="BD113" i="2"/>
  <c r="BD94" i="2"/>
  <c r="BD93" i="2"/>
  <c r="BD69" i="2"/>
  <c r="BD50" i="2"/>
  <c r="BD35" i="2"/>
  <c r="BD26" i="2"/>
  <c r="BD20" i="2"/>
  <c r="BD16" i="2"/>
  <c r="BC419" i="2"/>
  <c r="BC414" i="2"/>
  <c r="BC382" i="2"/>
  <c r="BC378" i="2"/>
  <c r="BC373" i="2"/>
  <c r="BC348" i="2"/>
  <c r="BC332" i="2"/>
  <c r="BC323" i="2"/>
  <c r="BC292" i="2"/>
  <c r="BC258" i="2"/>
  <c r="BC241" i="2"/>
  <c r="BC197" i="2"/>
  <c r="BC117" i="2"/>
  <c r="BC85" i="2"/>
  <c r="BC77" i="2"/>
  <c r="BC56" i="2"/>
  <c r="BC39" i="2"/>
  <c r="BC25" i="2"/>
  <c r="BB421" i="2"/>
  <c r="BB399" i="2"/>
  <c r="BB354" i="2"/>
  <c r="BB329" i="2"/>
  <c r="BB298" i="2"/>
  <c r="BB280" i="2"/>
  <c r="BB259" i="2"/>
  <c r="BB245" i="2"/>
  <c r="BB239" i="2"/>
  <c r="BB238" i="2"/>
  <c r="BB190" i="2"/>
  <c r="BB165" i="2"/>
  <c r="BB138" i="2"/>
  <c r="BB134" i="2"/>
  <c r="BB97" i="2"/>
  <c r="BB75" i="2"/>
  <c r="BB63" i="2"/>
  <c r="BB44" i="2"/>
  <c r="BB37" i="2"/>
  <c r="BB19" i="2"/>
  <c r="BA413" i="2"/>
  <c r="BA412" i="2"/>
  <c r="BA411" i="2"/>
  <c r="BA398" i="2"/>
  <c r="BA388" i="2"/>
  <c r="BA383" i="2"/>
  <c r="BA380" i="2"/>
  <c r="BA331" i="2"/>
  <c r="BA330" i="2"/>
  <c r="BA312" i="2"/>
  <c r="BA305" i="2"/>
  <c r="BA303" i="2"/>
  <c r="BA288" i="2"/>
  <c r="BA281" i="2"/>
  <c r="BA227" i="2"/>
  <c r="BA222" i="2"/>
  <c r="BA212" i="2"/>
  <c r="BA154" i="2"/>
  <c r="BA118" i="2"/>
  <c r="BA105" i="2"/>
  <c r="AZ394" i="2"/>
  <c r="AZ386" i="2"/>
  <c r="AZ316" i="2"/>
  <c r="AZ311" i="2"/>
  <c r="AZ277" i="2"/>
  <c r="AZ269" i="2"/>
  <c r="AZ188" i="2"/>
  <c r="AZ142" i="2"/>
  <c r="AY405" i="2"/>
  <c r="AY402" i="2"/>
  <c r="AY395" i="2"/>
  <c r="AY392" i="2"/>
  <c r="AY387" i="2"/>
  <c r="AY377" i="2"/>
  <c r="AY356" i="2"/>
  <c r="AY345" i="2"/>
  <c r="AY336" i="2"/>
  <c r="AY320" i="2"/>
  <c r="AY310" i="2"/>
  <c r="AY306" i="2"/>
  <c r="AY284" i="2"/>
  <c r="AY276" i="2"/>
  <c r="AY270" i="2"/>
  <c r="AY251" i="2"/>
  <c r="AY249" i="2"/>
  <c r="AY243" i="2"/>
  <c r="AY242" i="2"/>
  <c r="AY230" i="2"/>
  <c r="AY229" i="2"/>
  <c r="AY224" i="2"/>
  <c r="AY167" i="2"/>
  <c r="AY160" i="2"/>
  <c r="AY157" i="2"/>
  <c r="AY135" i="2"/>
  <c r="AY124" i="2"/>
  <c r="AY115" i="2"/>
  <c r="AY102" i="2"/>
  <c r="AY76" i="2"/>
  <c r="AY70" i="2"/>
  <c r="AY14" i="2"/>
  <c r="AX365" i="2"/>
  <c r="AX361" i="2"/>
  <c r="AX360" i="2"/>
  <c r="AX335" i="2"/>
  <c r="AX319" i="2"/>
  <c r="AX266" i="2"/>
  <c r="AX255" i="2"/>
  <c r="AX217" i="2"/>
  <c r="AX202" i="2"/>
  <c r="AX198" i="2"/>
  <c r="AX181" i="2"/>
  <c r="AX155" i="2"/>
  <c r="AX125" i="2"/>
  <c r="AX109" i="2"/>
  <c r="AX72" i="2"/>
  <c r="AX53" i="2"/>
  <c r="AX43" i="2"/>
  <c r="AW285" i="2"/>
  <c r="AW183" i="2"/>
  <c r="AW88" i="2"/>
  <c r="AW87" i="2"/>
  <c r="AW48" i="2"/>
  <c r="AW7" i="2"/>
  <c r="AV362" i="2"/>
  <c r="AV297" i="2"/>
  <c r="AV252" i="2"/>
  <c r="AV235" i="2"/>
  <c r="AV168" i="2"/>
  <c r="AV139" i="2"/>
  <c r="AV132" i="2"/>
  <c r="AV103" i="2"/>
  <c r="AV59" i="2"/>
  <c r="AV58" i="2"/>
  <c r="AU358" i="2"/>
  <c r="AU313" i="2"/>
  <c r="AU309" i="2"/>
  <c r="AU286" i="2"/>
  <c r="AU272" i="2"/>
  <c r="AU246" i="2"/>
  <c r="AU199" i="2"/>
  <c r="AT408" i="2"/>
  <c r="AT385" i="2"/>
  <c r="AT364" i="2"/>
  <c r="AT363" i="2"/>
  <c r="AT287" i="2"/>
  <c r="AT182" i="2"/>
  <c r="AT147" i="2"/>
  <c r="AS393" i="2"/>
  <c r="AS372" i="2"/>
  <c r="AS333" i="2"/>
  <c r="AS282" i="2"/>
  <c r="AS278" i="2"/>
  <c r="AS223" i="2"/>
  <c r="AS195" i="2"/>
  <c r="AQ410" i="2"/>
  <c r="AQ409" i="2"/>
  <c r="AQ397" i="2"/>
  <c r="AQ396" i="2"/>
  <c r="AQ384" i="2"/>
  <c r="AQ344" i="2"/>
  <c r="AQ343" i="2"/>
  <c r="AQ326" i="2"/>
  <c r="AQ315" i="2"/>
  <c r="AQ308" i="2"/>
  <c r="AQ290" i="2"/>
  <c r="AQ273" i="2"/>
  <c r="AQ265" i="2"/>
  <c r="AQ261" i="2"/>
  <c r="AQ248" i="2"/>
  <c r="AQ232" i="2"/>
  <c r="AQ128" i="2"/>
  <c r="AQ121" i="2"/>
  <c r="AQ116" i="2"/>
  <c r="AQ108" i="2"/>
  <c r="AQ100" i="2"/>
  <c r="AQ91" i="2"/>
  <c r="AQ86" i="2"/>
  <c r="AQ83" i="2"/>
  <c r="AQ73" i="2"/>
  <c r="AQ68" i="2"/>
  <c r="AQ62" i="2"/>
  <c r="AQ51" i="2"/>
  <c r="AQ31" i="2"/>
  <c r="AQ23" i="2"/>
  <c r="AP422" i="2"/>
  <c r="AP420" i="2"/>
  <c r="AP418" i="2"/>
  <c r="AP416" i="2"/>
  <c r="AP390" i="2"/>
  <c r="AP374" i="2"/>
  <c r="AP370" i="2"/>
  <c r="AP342" i="2"/>
  <c r="AP341" i="2"/>
  <c r="AP328" i="2"/>
  <c r="AP318" i="2"/>
  <c r="AP307" i="2"/>
  <c r="AP291" i="2"/>
  <c r="AP275" i="2"/>
  <c r="AP256" i="2"/>
  <c r="AP236" i="2"/>
  <c r="AP226" i="2"/>
  <c r="AP218" i="2"/>
  <c r="AP214" i="2"/>
  <c r="AP166" i="2"/>
  <c r="AP159" i="2"/>
  <c r="AP158" i="2"/>
  <c r="AP146" i="2"/>
  <c r="AP120" i="2"/>
  <c r="AP119" i="2"/>
  <c r="AP81" i="2"/>
  <c r="AP78" i="2"/>
  <c r="AP49" i="2"/>
  <c r="AO334" i="2"/>
  <c r="AO254" i="2"/>
  <c r="AN417" i="2"/>
  <c r="AN369" i="2"/>
  <c r="AN325" i="2"/>
  <c r="AN299" i="2"/>
  <c r="AN253" i="2"/>
  <c r="AN207" i="2"/>
  <c r="AN145" i="2"/>
  <c r="AN137" i="2"/>
  <c r="AN32" i="2"/>
  <c r="AM337" i="2"/>
  <c r="AM301" i="2"/>
  <c r="AM221" i="2"/>
  <c r="AM211" i="2"/>
  <c r="AM208" i="2"/>
  <c r="AM191" i="2"/>
  <c r="AM84" i="2"/>
  <c r="AL400" i="2"/>
  <c r="AL321" i="2"/>
  <c r="AL262" i="2"/>
  <c r="AL260" i="2"/>
  <c r="AL250" i="2"/>
  <c r="AL228" i="2"/>
  <c r="AL201" i="2"/>
  <c r="AL186" i="2"/>
  <c r="AL177" i="2"/>
  <c r="AL171" i="2"/>
  <c r="AL161" i="2"/>
  <c r="AL143" i="2"/>
  <c r="AL131" i="2"/>
  <c r="AL101" i="2"/>
  <c r="AL18" i="2"/>
  <c r="AK371" i="2"/>
  <c r="AK368" i="2"/>
  <c r="AK366" i="2"/>
  <c r="AK346" i="2"/>
  <c r="AK324" i="2"/>
  <c r="AK302" i="2"/>
  <c r="AK283" i="2"/>
  <c r="AK263" i="2"/>
  <c r="AK205" i="2"/>
  <c r="AK176" i="2"/>
  <c r="AK153" i="2"/>
  <c r="AK110" i="2"/>
  <c r="AK98" i="2"/>
  <c r="AJ367" i="2"/>
  <c r="AJ359" i="2"/>
  <c r="AJ327" i="2"/>
  <c r="AJ279" i="2"/>
  <c r="AI381" i="2"/>
  <c r="AI353" i="2"/>
  <c r="AI349" i="2"/>
  <c r="AI294" i="2"/>
  <c r="AI233" i="2"/>
  <c r="AI203" i="2"/>
  <c r="AI194" i="2"/>
  <c r="AI164" i="2"/>
  <c r="AI149" i="2"/>
  <c r="AI112" i="2"/>
  <c r="AI74" i="2"/>
  <c r="M428" i="2"/>
  <c r="M427" i="2"/>
  <c r="M426" i="2"/>
  <c r="M425" i="2"/>
  <c r="M424" i="2"/>
  <c r="M423" i="2"/>
  <c r="Q423" i="2"/>
  <c r="R427" i="2"/>
  <c r="R426" i="2"/>
  <c r="R425" i="2"/>
  <c r="R424" i="2"/>
  <c r="R423" i="2"/>
  <c r="U433" i="2"/>
  <c r="U432" i="2"/>
  <c r="U431" i="2"/>
  <c r="U430" i="2"/>
  <c r="U429" i="2"/>
  <c r="U428" i="2"/>
  <c r="U427" i="2"/>
  <c r="U426" i="2"/>
  <c r="U425" i="2"/>
  <c r="U424" i="2"/>
  <c r="U423" i="2"/>
  <c r="W424" i="2"/>
  <c r="W423" i="2"/>
  <c r="AG415" i="2"/>
  <c r="AG404" i="2"/>
  <c r="AG376" i="2"/>
  <c r="AG237" i="2"/>
  <c r="AG234" i="2"/>
  <c r="AG196" i="2"/>
  <c r="AG179" i="2"/>
  <c r="AG174" i="2"/>
  <c r="AG163" i="2"/>
  <c r="AG156" i="2"/>
  <c r="AG130" i="2"/>
  <c r="AG127" i="2"/>
  <c r="AG114" i="2"/>
  <c r="AG113" i="2"/>
  <c r="AG94" i="2"/>
  <c r="AG93" i="2"/>
  <c r="AG92" i="2"/>
  <c r="AG69" i="2"/>
  <c r="AG61" i="2"/>
  <c r="AG60" i="2"/>
  <c r="AG50" i="2"/>
  <c r="AG40" i="2"/>
  <c r="AG35" i="2"/>
  <c r="AG26" i="2"/>
  <c r="AG20" i="2"/>
  <c r="AG16" i="2"/>
  <c r="AG13" i="2"/>
  <c r="AG6" i="2"/>
  <c r="AF419" i="2"/>
  <c r="AF414" i="2"/>
  <c r="AF382" i="2"/>
  <c r="AF378" i="2"/>
  <c r="AF373" i="2"/>
  <c r="AF348" i="2"/>
  <c r="AF332" i="2"/>
  <c r="AF323" i="2"/>
  <c r="AF292" i="2"/>
  <c r="AF258" i="2"/>
  <c r="AF241" i="2"/>
  <c r="AF197" i="2"/>
  <c r="AF172" i="2"/>
  <c r="AF117" i="2"/>
  <c r="AF85" i="2"/>
  <c r="AF77" i="2"/>
  <c r="AF56" i="2"/>
  <c r="AF39" i="2"/>
  <c r="AF25" i="2"/>
  <c r="AF4" i="2"/>
  <c r="AE421" i="2"/>
  <c r="AE399" i="2"/>
  <c r="AE354" i="2"/>
  <c r="AE329" i="2"/>
  <c r="AE298" i="2"/>
  <c r="AE280" i="2"/>
  <c r="AE259" i="2"/>
  <c r="AE245" i="2"/>
  <c r="AE239" i="2"/>
  <c r="AE238" i="2"/>
  <c r="AE190" i="2"/>
  <c r="AE169" i="2"/>
  <c r="AE165" i="2"/>
  <c r="AE138" i="2"/>
  <c r="AE134" i="2"/>
  <c r="AE97" i="2"/>
  <c r="AE75" i="2"/>
  <c r="AE63" i="2"/>
  <c r="AE44" i="2"/>
  <c r="AE41" i="2"/>
  <c r="AE37" i="2"/>
  <c r="AE27" i="2"/>
  <c r="AE19" i="2"/>
  <c r="AE15" i="2"/>
  <c r="AD413" i="2"/>
  <c r="AD412" i="2"/>
  <c r="AD411" i="2"/>
  <c r="AD407" i="2"/>
  <c r="AD406" i="2"/>
  <c r="AD401" i="2"/>
  <c r="AD398" i="2"/>
  <c r="AD389" i="2"/>
  <c r="AD388" i="2"/>
  <c r="AD383" i="2"/>
  <c r="AD380" i="2"/>
  <c r="AD331" i="2"/>
  <c r="AD330" i="2"/>
  <c r="AD312" i="2"/>
  <c r="AD305" i="2"/>
  <c r="AD303" i="2"/>
  <c r="AD300" i="2"/>
  <c r="AD289" i="2"/>
  <c r="AD288" i="2"/>
  <c r="AD281" i="2"/>
  <c r="AD227" i="2"/>
  <c r="AD222" i="2"/>
  <c r="AD212" i="2"/>
  <c r="AD154" i="2"/>
  <c r="AD118" i="2"/>
  <c r="AD105" i="2"/>
  <c r="AD64" i="2"/>
  <c r="AD24" i="2"/>
  <c r="AC394" i="2"/>
  <c r="AC386" i="2"/>
  <c r="AC379" i="2"/>
  <c r="AC316" i="2"/>
  <c r="AC311" i="2"/>
  <c r="AC295" i="2"/>
  <c r="AC277" i="2"/>
  <c r="AC269" i="2"/>
  <c r="AC189" i="2"/>
  <c r="AC188" i="2"/>
  <c r="AC184" i="2"/>
  <c r="AC151" i="2"/>
  <c r="AC150" i="2"/>
  <c r="AC142" i="2"/>
  <c r="AB405" i="2"/>
  <c r="AB402" i="2"/>
  <c r="AB395" i="2"/>
  <c r="AB392" i="2"/>
  <c r="AB387" i="2"/>
  <c r="AB377" i="2"/>
  <c r="AB356" i="2"/>
  <c r="AB345" i="2"/>
  <c r="AB336" i="2"/>
  <c r="AB320" i="2"/>
  <c r="AB310" i="2"/>
  <c r="AB306" i="2"/>
  <c r="AB304" i="2"/>
  <c r="AB284" i="2"/>
  <c r="AB276" i="2"/>
  <c r="AB270" i="2"/>
  <c r="AB264" i="2"/>
  <c r="AB251" i="2"/>
  <c r="AB249" i="2"/>
  <c r="AB243" i="2"/>
  <c r="AB242" i="2"/>
  <c r="AB230" i="2"/>
  <c r="AB229" i="2"/>
  <c r="AB224" i="2"/>
  <c r="AB206" i="2"/>
  <c r="AB175" i="2"/>
  <c r="AB167" i="2"/>
  <c r="AB160" i="2"/>
  <c r="AB157" i="2"/>
  <c r="AB144" i="2"/>
  <c r="AB135" i="2"/>
  <c r="AB124" i="2"/>
  <c r="AB122" i="2"/>
  <c r="AB115" i="2"/>
  <c r="AB102" i="2"/>
  <c r="AB76" i="2"/>
  <c r="AB70" i="2"/>
  <c r="AB65" i="2"/>
  <c r="AB22" i="2"/>
  <c r="AB14" i="2"/>
  <c r="AB11" i="2"/>
  <c r="AB9" i="2"/>
  <c r="AA365" i="2"/>
  <c r="AA361" i="2"/>
  <c r="AA360" i="2"/>
  <c r="AA335" i="2"/>
  <c r="AA319" i="2"/>
  <c r="AA266" i="2"/>
  <c r="AA255" i="2"/>
  <c r="AA217" i="2"/>
  <c r="AA202" i="2"/>
  <c r="AA198" i="2"/>
  <c r="AA181" i="2"/>
  <c r="AA155" i="2"/>
  <c r="AA125" i="2"/>
  <c r="AA123" i="2"/>
  <c r="AA109" i="2"/>
  <c r="AA72" i="2"/>
  <c r="AA71" i="2"/>
  <c r="AA67" i="2"/>
  <c r="AA53" i="2"/>
  <c r="AA47" i="2"/>
  <c r="AA43" i="2"/>
  <c r="AA33" i="2"/>
  <c r="Z285" i="2"/>
  <c r="Z200" i="2"/>
  <c r="Z183" i="2"/>
  <c r="Z162" i="2"/>
  <c r="Z141" i="2"/>
  <c r="Z111" i="2"/>
  <c r="Z88" i="2"/>
  <c r="Z87" i="2"/>
  <c r="Z82" i="2"/>
  <c r="Z80" i="2"/>
  <c r="Z48" i="2"/>
  <c r="Z10" i="2"/>
  <c r="Z7" i="2"/>
  <c r="Y362" i="2"/>
  <c r="Y297" i="2"/>
  <c r="Y252" i="2"/>
  <c r="Y235" i="2"/>
  <c r="Y220" i="2"/>
  <c r="Y168" i="2"/>
  <c r="Y140" i="2"/>
  <c r="Y139" i="2"/>
  <c r="Y132" i="2"/>
  <c r="Y103" i="2"/>
  <c r="Y79" i="2"/>
  <c r="Y59" i="2"/>
  <c r="Y58" i="2"/>
  <c r="Y34" i="2"/>
  <c r="Y30" i="2"/>
  <c r="Y17" i="2"/>
  <c r="X358" i="2"/>
  <c r="X355" i="2"/>
  <c r="X313" i="2"/>
  <c r="X309" i="2"/>
  <c r="X296" i="2"/>
  <c r="X286" i="2"/>
  <c r="X272" i="2"/>
  <c r="X246" i="2"/>
  <c r="X199" i="2"/>
  <c r="X185" i="2"/>
  <c r="X129" i="2"/>
  <c r="X8" i="2"/>
  <c r="W408" i="2"/>
  <c r="W385" i="2"/>
  <c r="W375" i="2"/>
  <c r="W364" i="2"/>
  <c r="W363" i="2"/>
  <c r="W293" i="2"/>
  <c r="W287" i="2"/>
  <c r="W210" i="2"/>
  <c r="W182" i="2"/>
  <c r="W147" i="2"/>
  <c r="V393" i="2"/>
  <c r="V372" i="2"/>
  <c r="V351" i="2"/>
  <c r="V350" i="2"/>
  <c r="V333" i="2"/>
  <c r="V282" i="2"/>
  <c r="V278" i="2"/>
  <c r="V268" i="2"/>
  <c r="V267" i="2"/>
  <c r="V223" i="2"/>
  <c r="V195" i="2"/>
  <c r="V133" i="2"/>
  <c r="V99" i="2"/>
  <c r="U104" i="2"/>
  <c r="T410" i="2"/>
  <c r="T409" i="2"/>
  <c r="T397" i="2"/>
  <c r="T396" i="2"/>
  <c r="T384" i="2"/>
  <c r="T344" i="2"/>
  <c r="T343" i="2"/>
  <c r="T340" i="2"/>
  <c r="T326" i="2"/>
  <c r="T315" i="2"/>
  <c r="T308" i="2"/>
  <c r="T290" i="2"/>
  <c r="T273" i="2"/>
  <c r="T265" i="2"/>
  <c r="T261" i="2"/>
  <c r="T248" i="2"/>
  <c r="T244" i="2"/>
  <c r="T232" i="2"/>
  <c r="T225" i="2"/>
  <c r="T219" i="2"/>
  <c r="T213" i="2"/>
  <c r="T193" i="2"/>
  <c r="T187" i="2"/>
  <c r="T180" i="2"/>
  <c r="T136" i="2"/>
  <c r="T128" i="2"/>
  <c r="T121" i="2"/>
  <c r="T116" i="2"/>
  <c r="T108" i="2"/>
  <c r="T100" i="2"/>
  <c r="T96" i="2"/>
  <c r="T91" i="2"/>
  <c r="T89" i="2"/>
  <c r="T86" i="2"/>
  <c r="T83" i="2"/>
  <c r="T73" i="2"/>
  <c r="T68" i="2"/>
  <c r="T62" i="2"/>
  <c r="T57" i="2"/>
  <c r="T51" i="2"/>
  <c r="T45" i="2"/>
  <c r="T42" i="2"/>
  <c r="T31" i="2"/>
  <c r="T29" i="2"/>
  <c r="T23" i="2"/>
  <c r="T12" i="2"/>
  <c r="T5" i="2"/>
  <c r="S422" i="2"/>
  <c r="S420" i="2"/>
  <c r="S418" i="2"/>
  <c r="S416" i="2"/>
  <c r="S391" i="2"/>
  <c r="S390" i="2"/>
  <c r="S374" i="2"/>
  <c r="S370" i="2"/>
  <c r="S342" i="2"/>
  <c r="S341" i="2"/>
  <c r="S328" i="2"/>
  <c r="S318" i="2"/>
  <c r="S307" i="2"/>
  <c r="S291" i="2"/>
  <c r="S275" i="2"/>
  <c r="S257" i="2"/>
  <c r="S256" i="2"/>
  <c r="S236" i="2"/>
  <c r="S226" i="2"/>
  <c r="S218" i="2"/>
  <c r="S216" i="2"/>
  <c r="S214" i="2"/>
  <c r="S166" i="2"/>
  <c r="S159" i="2"/>
  <c r="S158" i="2"/>
  <c r="S152" i="2"/>
  <c r="S146" i="2"/>
  <c r="S120" i="2"/>
  <c r="S119" i="2"/>
  <c r="S81" i="2"/>
  <c r="S78" i="2"/>
  <c r="S52" i="2"/>
  <c r="S49" i="2"/>
  <c r="S46" i="2"/>
  <c r="S36" i="2"/>
  <c r="R352" i="2"/>
  <c r="R334" i="2"/>
  <c r="R271" i="2"/>
  <c r="R254" i="2"/>
  <c r="R178" i="2"/>
  <c r="R107" i="2"/>
  <c r="Q417" i="2"/>
  <c r="Q369" i="2"/>
  <c r="Q325" i="2"/>
  <c r="Q299" i="2"/>
  <c r="Q253" i="2"/>
  <c r="Q247" i="2"/>
  <c r="Q207" i="2"/>
  <c r="Q145" i="2"/>
  <c r="Q137" i="2"/>
  <c r="Q38" i="2"/>
  <c r="Q32" i="2"/>
  <c r="P403" i="2"/>
  <c r="P337" i="2"/>
  <c r="P301" i="2"/>
  <c r="P231" i="2"/>
  <c r="P221" i="2"/>
  <c r="P211" i="2"/>
  <c r="P208" i="2"/>
  <c r="P191" i="2"/>
  <c r="P173" i="2"/>
  <c r="P148" i="2"/>
  <c r="P106" i="2"/>
  <c r="P84" i="2"/>
  <c r="O400" i="2"/>
  <c r="O322" i="2"/>
  <c r="O321" i="2"/>
  <c r="O274" i="2"/>
  <c r="O262" i="2"/>
  <c r="O260" i="2"/>
  <c r="O250" i="2"/>
  <c r="O228" i="2"/>
  <c r="O201" i="2"/>
  <c r="O192" i="2"/>
  <c r="O186" i="2"/>
  <c r="O177" i="2"/>
  <c r="O171" i="2"/>
  <c r="O161" i="2"/>
  <c r="O143" i="2"/>
  <c r="O131" i="2"/>
  <c r="O101" i="2"/>
  <c r="O28" i="2"/>
  <c r="O18" i="2"/>
  <c r="N371" i="2"/>
  <c r="N368" i="2"/>
  <c r="N366" i="2"/>
  <c r="N346" i="2"/>
  <c r="N339" i="2"/>
  <c r="N338" i="2"/>
  <c r="N324" i="2"/>
  <c r="N314" i="2"/>
  <c r="N302" i="2"/>
  <c r="N283" i="2"/>
  <c r="N263" i="2"/>
  <c r="N205" i="2"/>
  <c r="N176" i="2"/>
  <c r="N170" i="2"/>
  <c r="N153" i="2"/>
  <c r="N110" i="2"/>
  <c r="N98" i="2"/>
  <c r="N66" i="2"/>
  <c r="N55" i="2"/>
  <c r="N21" i="2"/>
  <c r="M367" i="2"/>
  <c r="M359" i="2"/>
  <c r="M327" i="2"/>
  <c r="M279" i="2"/>
  <c r="M209" i="2"/>
  <c r="L381" i="2"/>
  <c r="L353" i="2"/>
  <c r="L349" i="2"/>
  <c r="L294" i="2"/>
  <c r="L233" i="2"/>
  <c r="L204" i="2"/>
  <c r="L203" i="2"/>
  <c r="L194" i="2"/>
  <c r="L164" i="2"/>
  <c r="L149" i="2"/>
  <c r="L126" i="2"/>
  <c r="L112" i="2"/>
  <c r="L95" i="2"/>
  <c r="L90" i="2"/>
  <c r="L74" i="2"/>
  <c r="L54" i="2"/>
  <c r="AO224" i="1"/>
  <c r="AO223" i="1"/>
  <c r="AR226" i="1"/>
  <c r="AR225" i="1"/>
  <c r="AR224" i="1"/>
  <c r="AR223" i="1"/>
  <c r="AU223" i="1"/>
  <c r="AZ223" i="1"/>
  <c r="BD189" i="1"/>
  <c r="BD159" i="1"/>
  <c r="BD67" i="1"/>
  <c r="BD62" i="1"/>
  <c r="BD23" i="1"/>
  <c r="BC214" i="1"/>
  <c r="BC213" i="1"/>
  <c r="BC191" i="1"/>
  <c r="BC183" i="1"/>
  <c r="BC148" i="1"/>
  <c r="BC136" i="1"/>
  <c r="BC113" i="1"/>
  <c r="BC97" i="1"/>
  <c r="BC92" i="1"/>
  <c r="BC73" i="1"/>
  <c r="BC72" i="1"/>
  <c r="BC63" i="1"/>
  <c r="BB186" i="1"/>
  <c r="BB179" i="1"/>
  <c r="BB150" i="1"/>
  <c r="BB149" i="1"/>
  <c r="BB146" i="1"/>
  <c r="BB134" i="1"/>
  <c r="BB122" i="1"/>
  <c r="BB80" i="1"/>
  <c r="BB79" i="1"/>
  <c r="BB64" i="1"/>
  <c r="BB42" i="1"/>
  <c r="BA222" i="1"/>
  <c r="BA202" i="1"/>
  <c r="BA196" i="1"/>
  <c r="BA195" i="1"/>
  <c r="BA194" i="1"/>
  <c r="BA193" i="1"/>
  <c r="BA172" i="1"/>
  <c r="BA142" i="1"/>
  <c r="AZ119" i="1"/>
  <c r="AZ59" i="1"/>
  <c r="AZ54" i="1"/>
  <c r="AY198" i="1"/>
  <c r="AY174" i="1"/>
  <c r="AY169" i="1"/>
  <c r="AY155" i="1"/>
  <c r="AY151" i="1"/>
  <c r="AY121" i="1"/>
  <c r="AY117" i="1"/>
  <c r="AY109" i="1"/>
  <c r="AY93" i="1"/>
  <c r="AY75" i="1"/>
  <c r="AY58" i="1"/>
  <c r="AY53" i="1"/>
  <c r="AY48" i="1"/>
  <c r="AY47" i="1"/>
  <c r="AY45" i="1"/>
  <c r="AY32" i="1"/>
  <c r="AY20" i="1"/>
  <c r="AY11" i="1"/>
  <c r="AY8" i="1"/>
  <c r="AX221" i="1"/>
  <c r="AX220" i="1"/>
  <c r="AX185" i="1"/>
  <c r="AX177" i="1"/>
  <c r="AX163" i="1"/>
  <c r="AX129" i="1"/>
  <c r="AX128" i="1"/>
  <c r="AX115" i="1"/>
  <c r="AX85" i="1"/>
  <c r="AX84" i="1"/>
  <c r="AX66" i="1"/>
  <c r="AX65" i="1"/>
  <c r="AW143" i="1"/>
  <c r="AW95" i="1"/>
  <c r="AW43" i="1"/>
  <c r="AW28" i="1"/>
  <c r="AV206" i="1"/>
  <c r="AV161" i="1"/>
  <c r="AV112" i="1"/>
  <c r="AV111" i="1"/>
  <c r="AV51" i="1"/>
  <c r="AV49" i="1"/>
  <c r="AV36" i="1"/>
  <c r="AV22" i="1"/>
  <c r="AV10" i="1"/>
  <c r="AU170" i="1"/>
  <c r="AU138" i="1"/>
  <c r="AU106" i="1"/>
  <c r="AT217" i="1"/>
  <c r="AT207" i="1"/>
  <c r="AT171" i="1"/>
  <c r="AT160" i="1"/>
  <c r="AT130" i="1"/>
  <c r="AT74" i="1"/>
  <c r="AT69" i="1"/>
  <c r="AT38" i="1"/>
  <c r="AS208" i="1"/>
  <c r="AS71" i="1"/>
  <c r="AS57" i="1"/>
  <c r="AS56" i="1"/>
  <c r="AQ140" i="1"/>
  <c r="AQ101" i="1"/>
  <c r="AQ77" i="1"/>
  <c r="AQ60" i="1"/>
  <c r="AQ40" i="1"/>
  <c r="AQ18" i="1"/>
  <c r="AP219" i="1"/>
  <c r="AP218" i="1"/>
  <c r="AP212" i="1"/>
  <c r="AP211" i="1"/>
  <c r="AP204" i="1"/>
  <c r="AP203" i="1"/>
  <c r="AP187" i="1"/>
  <c r="AP184" i="1"/>
  <c r="AP167" i="1"/>
  <c r="AP162" i="1"/>
  <c r="AP144" i="1"/>
  <c r="AP90" i="1"/>
  <c r="AP61" i="1"/>
  <c r="AP52" i="1"/>
  <c r="AO99" i="1"/>
  <c r="AN190" i="1"/>
  <c r="AN173" i="1"/>
  <c r="AN110" i="1"/>
  <c r="AN103" i="1"/>
  <c r="AN100" i="1"/>
  <c r="AN68" i="1"/>
  <c r="AN46" i="1"/>
  <c r="AN34" i="1"/>
  <c r="AN27" i="1"/>
  <c r="AM137" i="1"/>
  <c r="AM118" i="1"/>
  <c r="AM114" i="1"/>
  <c r="AM108" i="1"/>
  <c r="AM107" i="1"/>
  <c r="AM102" i="1"/>
  <c r="AM89" i="1"/>
  <c r="AM24" i="1"/>
  <c r="AL200" i="1"/>
  <c r="AL168" i="1"/>
  <c r="AL154" i="1"/>
  <c r="AL153" i="1"/>
  <c r="AL152" i="1"/>
  <c r="AL135" i="1"/>
  <c r="AL123" i="1"/>
  <c r="AL88" i="1"/>
  <c r="AL87" i="1"/>
  <c r="AL41" i="1"/>
  <c r="AL9" i="1"/>
  <c r="AL5" i="1"/>
  <c r="AK192" i="1"/>
  <c r="AK175" i="1"/>
  <c r="AK76" i="1"/>
  <c r="AK19" i="1"/>
  <c r="AJ181" i="1"/>
  <c r="AJ180" i="1"/>
  <c r="AJ166" i="1"/>
  <c r="AJ126" i="1"/>
  <c r="AJ91" i="1"/>
  <c r="AI215" i="1"/>
  <c r="AI210" i="1"/>
  <c r="AI205" i="1"/>
  <c r="AI197" i="1"/>
  <c r="AI178" i="1"/>
  <c r="AI164" i="1"/>
  <c r="AI127" i="1"/>
  <c r="AI104" i="1"/>
  <c r="AI96" i="1"/>
  <c r="AI37" i="1"/>
  <c r="N223" i="1"/>
  <c r="R225" i="1"/>
  <c r="R224" i="1"/>
  <c r="R223" i="1"/>
  <c r="U229" i="1"/>
  <c r="U228" i="1"/>
  <c r="U227" i="1"/>
  <c r="U226" i="1"/>
  <c r="U225" i="1"/>
  <c r="U224" i="1"/>
  <c r="U223" i="1"/>
  <c r="V225" i="1"/>
  <c r="V224" i="1"/>
  <c r="V223" i="1"/>
  <c r="X224" i="1"/>
  <c r="X223" i="1"/>
  <c r="Z226" i="1"/>
  <c r="Z225" i="1"/>
  <c r="Z224" i="1"/>
  <c r="Z223" i="1"/>
  <c r="AC227" i="1"/>
  <c r="AC226" i="1"/>
  <c r="AC225" i="1"/>
  <c r="AC224" i="1"/>
  <c r="AC223" i="1"/>
  <c r="AG189" i="1"/>
  <c r="AG159" i="1"/>
  <c r="AG158" i="1"/>
  <c r="AG98" i="1"/>
  <c r="AG67" i="1"/>
  <c r="AG62" i="1"/>
  <c r="AG23" i="1"/>
  <c r="AG4" i="1"/>
  <c r="AF214" i="1"/>
  <c r="AF213" i="1"/>
  <c r="AF191" i="1"/>
  <c r="AF183" i="1"/>
  <c r="AF148" i="1"/>
  <c r="AF136" i="1"/>
  <c r="AF113" i="1"/>
  <c r="AF97" i="1"/>
  <c r="AF92" i="1"/>
  <c r="AF73" i="1"/>
  <c r="AF72" i="1"/>
  <c r="AF63" i="1"/>
  <c r="AE186" i="1"/>
  <c r="AE179" i="1"/>
  <c r="AE150" i="1"/>
  <c r="AE149" i="1"/>
  <c r="AE146" i="1"/>
  <c r="AE134" i="1"/>
  <c r="AE122" i="1"/>
  <c r="AE80" i="1"/>
  <c r="AE79" i="1"/>
  <c r="AE64" i="1"/>
  <c r="AE42" i="1"/>
  <c r="AD222" i="1"/>
  <c r="AD202" i="1"/>
  <c r="AD196" i="1"/>
  <c r="AD195" i="1"/>
  <c r="AD194" i="1"/>
  <c r="AD193" i="1"/>
  <c r="AD188" i="1"/>
  <c r="AD172" i="1"/>
  <c r="AD165" i="1"/>
  <c r="AD142" i="1"/>
  <c r="AD141" i="1"/>
  <c r="AD44" i="1"/>
  <c r="AD31" i="1"/>
  <c r="AC119" i="1"/>
  <c r="AC59" i="1"/>
  <c r="AC54" i="1"/>
  <c r="AB198" i="1"/>
  <c r="AB176" i="1"/>
  <c r="AB174" i="1"/>
  <c r="AB169" i="1"/>
  <c r="AB155" i="1"/>
  <c r="AB151" i="1"/>
  <c r="AB121" i="1"/>
  <c r="AB117" i="1"/>
  <c r="AB109" i="1"/>
  <c r="AB93" i="1"/>
  <c r="AB75" i="1"/>
  <c r="AB58" i="1"/>
  <c r="AB53" i="1"/>
  <c r="AB48" i="1"/>
  <c r="AB47" i="1"/>
  <c r="AB45" i="1"/>
  <c r="AB39" i="1"/>
  <c r="AB32" i="1"/>
  <c r="AB26" i="1"/>
  <c r="AB25" i="1"/>
  <c r="AB21" i="1"/>
  <c r="AB20" i="1"/>
  <c r="AB16" i="1"/>
  <c r="AB14" i="1"/>
  <c r="AB13" i="1"/>
  <c r="AB11" i="1"/>
  <c r="AB8" i="1"/>
  <c r="AB6" i="1"/>
  <c r="AA221" i="1"/>
  <c r="AA220" i="1"/>
  <c r="AA185" i="1"/>
  <c r="AA177" i="1"/>
  <c r="AA163" i="1"/>
  <c r="AA131" i="1"/>
  <c r="AA129" i="1"/>
  <c r="AA128" i="1"/>
  <c r="AA115" i="1"/>
  <c r="AA94" i="1"/>
  <c r="AA86" i="1"/>
  <c r="AA85" i="1"/>
  <c r="AA84" i="1"/>
  <c r="AA83" i="1"/>
  <c r="AA82" i="1"/>
  <c r="AA81" i="1"/>
  <c r="AA66" i="1"/>
  <c r="AA65" i="1"/>
  <c r="Z143" i="1"/>
  <c r="Z95" i="1"/>
  <c r="Z43" i="1"/>
  <c r="Z28" i="1"/>
  <c r="Y206" i="1"/>
  <c r="Y161" i="1"/>
  <c r="Y112" i="1"/>
  <c r="Y111" i="1"/>
  <c r="Y70" i="1"/>
  <c r="Y51" i="1"/>
  <c r="Y49" i="1"/>
  <c r="Y36" i="1"/>
  <c r="Y22" i="1"/>
  <c r="Y10" i="1"/>
  <c r="X170" i="1"/>
  <c r="X147" i="1"/>
  <c r="X139" i="1"/>
  <c r="X138" i="1"/>
  <c r="X106" i="1"/>
  <c r="W217" i="1"/>
  <c r="W207" i="1"/>
  <c r="W171" i="1"/>
  <c r="W160" i="1"/>
  <c r="W130" i="1"/>
  <c r="W74" i="1"/>
  <c r="W69" i="1"/>
  <c r="W38" i="1"/>
  <c r="W33" i="1"/>
  <c r="W15" i="1"/>
  <c r="V208" i="1"/>
  <c r="V201" i="1"/>
  <c r="V71" i="1"/>
  <c r="V57" i="1"/>
  <c r="V56" i="1"/>
  <c r="U7" i="1"/>
  <c r="T145" i="1"/>
  <c r="T140" i="1"/>
  <c r="T101" i="1"/>
  <c r="T77" i="1"/>
  <c r="T60" i="1"/>
  <c r="T40" i="1"/>
  <c r="T30" i="1"/>
  <c r="T18" i="1"/>
  <c r="T12" i="1"/>
  <c r="S219" i="1"/>
  <c r="S218" i="1"/>
  <c r="S212" i="1"/>
  <c r="S211" i="1"/>
  <c r="S204" i="1"/>
  <c r="S203" i="1"/>
  <c r="S187" i="1"/>
  <c r="S184" i="1"/>
  <c r="S182" i="1"/>
  <c r="S167" i="1"/>
  <c r="S162" i="1"/>
  <c r="S156" i="1"/>
  <c r="S144" i="1"/>
  <c r="S125" i="1"/>
  <c r="S124" i="1"/>
  <c r="S90" i="1"/>
  <c r="S61" i="1"/>
  <c r="S52" i="1"/>
  <c r="R157" i="1"/>
  <c r="R132" i="1"/>
  <c r="R99" i="1"/>
  <c r="R55" i="1"/>
  <c r="Q190" i="1"/>
  <c r="Q173" i="1"/>
  <c r="Q110" i="1"/>
  <c r="Q103" i="1"/>
  <c r="Q100" i="1"/>
  <c r="Q68" i="1"/>
  <c r="Q46" i="1"/>
  <c r="Q34" i="1"/>
  <c r="Q27" i="1"/>
  <c r="P137" i="1"/>
  <c r="P118" i="1"/>
  <c r="P114" i="1"/>
  <c r="P108" i="1"/>
  <c r="P107" i="1"/>
  <c r="P102" i="1"/>
  <c r="P89" i="1"/>
  <c r="P50" i="1"/>
  <c r="P24" i="1"/>
  <c r="O200" i="1"/>
  <c r="O168" i="1"/>
  <c r="O154" i="1"/>
  <c r="O153" i="1"/>
  <c r="O152" i="1"/>
  <c r="O135" i="1"/>
  <c r="O123" i="1"/>
  <c r="O88" i="1"/>
  <c r="O87" i="1"/>
  <c r="O41" i="1"/>
  <c r="O9" i="1"/>
  <c r="O5" i="1"/>
  <c r="N216" i="1"/>
  <c r="N192" i="1"/>
  <c r="N175" i="1"/>
  <c r="N120" i="1"/>
  <c r="N116" i="1"/>
  <c r="N76" i="1"/>
  <c r="N19" i="1"/>
  <c r="M209" i="1"/>
  <c r="M199" i="1"/>
  <c r="M181" i="1"/>
  <c r="M180" i="1"/>
  <c r="M166" i="1"/>
  <c r="M133" i="1"/>
  <c r="M126" i="1"/>
  <c r="M91" i="1"/>
  <c r="M29" i="1"/>
  <c r="L215" i="1"/>
  <c r="L210" i="1"/>
  <c r="L205" i="1"/>
  <c r="L197" i="1"/>
  <c r="L178" i="1"/>
  <c r="L164" i="1"/>
  <c r="L127" i="1"/>
  <c r="L105" i="1"/>
  <c r="L104" i="1"/>
  <c r="L96" i="1"/>
  <c r="L37" i="1"/>
  <c r="L35" i="1"/>
  <c r="J119" i="3" l="1"/>
  <c r="J48" i="3"/>
  <c r="B249" i="1"/>
  <c r="C453" i="2" s="1"/>
  <c r="P2" i="1" a="1"/>
  <c r="P2" i="1" s="1"/>
  <c r="N13" i="3" s="1"/>
  <c r="P240" i="1"/>
  <c r="AM240" i="1"/>
  <c r="AM3" i="1"/>
  <c r="AM2" i="1"/>
  <c r="N74" i="3" s="1"/>
  <c r="B453" i="2"/>
  <c r="P447" i="2"/>
  <c r="P3" i="2"/>
  <c r="P2" i="2"/>
  <c r="G21" i="3" s="1"/>
  <c r="AM447" i="2"/>
  <c r="AM3" i="2"/>
  <c r="AM2" i="2"/>
  <c r="G81" i="3" s="1"/>
  <c r="D453" i="2" l="1"/>
  <c r="P3" i="1"/>
  <c r="AI2" i="1" l="1" a="1"/>
  <c r="J110" i="3" l="1"/>
  <c r="J109" i="3"/>
  <c r="J107" i="3"/>
  <c r="J112" i="3"/>
  <c r="J108" i="3"/>
  <c r="J111" i="3"/>
  <c r="J117" i="3"/>
  <c r="J113" i="3"/>
  <c r="J115" i="3"/>
  <c r="J57" i="3"/>
  <c r="J59" i="3"/>
  <c r="J56" i="3"/>
  <c r="J58" i="3"/>
  <c r="J51" i="3"/>
  <c r="J52" i="3"/>
  <c r="J41" i="3"/>
  <c r="J49" i="3"/>
  <c r="J55" i="3"/>
  <c r="J53" i="3"/>
  <c r="J42" i="3"/>
  <c r="J44" i="3"/>
  <c r="J46" i="3"/>
  <c r="J45" i="3"/>
  <c r="J47" i="3"/>
  <c r="J50" i="3"/>
  <c r="J54" i="3"/>
  <c r="J43" i="3"/>
  <c r="J40" i="3"/>
  <c r="J39" i="3"/>
  <c r="J38" i="3"/>
  <c r="AZ240" i="1"/>
  <c r="AR240" i="1"/>
  <c r="AO240" i="1"/>
  <c r="BD240" i="1"/>
  <c r="BC240" i="1"/>
  <c r="BB240" i="1"/>
  <c r="BA240" i="1"/>
  <c r="AX240" i="1"/>
  <c r="AW240" i="1"/>
  <c r="AV240" i="1"/>
  <c r="AU240" i="1"/>
  <c r="AT240" i="1"/>
  <c r="AS240" i="1"/>
  <c r="AP240" i="1"/>
  <c r="AN240" i="1"/>
  <c r="AK240" i="1"/>
  <c r="AJ240" i="1"/>
  <c r="R240" i="1"/>
  <c r="AG240" i="1"/>
  <c r="AF240" i="1"/>
  <c r="AE240" i="1"/>
  <c r="AC240" i="1"/>
  <c r="AA240" i="1"/>
  <c r="W240" i="1"/>
  <c r="V240" i="1"/>
  <c r="U240" i="1"/>
  <c r="O240" i="1"/>
  <c r="N240" i="1"/>
  <c r="M240" i="1"/>
  <c r="L240" i="1" l="1"/>
  <c r="Q240" i="1"/>
  <c r="T240" i="1"/>
  <c r="X240" i="1"/>
  <c r="Y240" i="1"/>
  <c r="Z240" i="1"/>
  <c r="AD240" i="1"/>
  <c r="S240" i="1"/>
  <c r="B461" i="2" l="1"/>
  <c r="B450" i="2"/>
  <c r="B254" i="1"/>
  <c r="C458" i="2" s="1"/>
  <c r="B257" i="1"/>
  <c r="C461" i="2" s="1"/>
  <c r="B246" i="1"/>
  <c r="C450" i="2" s="1"/>
  <c r="B248" i="1"/>
  <c r="C452" i="2" s="1"/>
  <c r="B452" i="2"/>
  <c r="AL447" i="2"/>
  <c r="O447" i="2"/>
  <c r="O3" i="2"/>
  <c r="O2" i="2"/>
  <c r="G16" i="3" s="1"/>
  <c r="B266" i="1"/>
  <c r="C470" i="2" s="1"/>
  <c r="B265" i="1"/>
  <c r="C469" i="2" s="1"/>
  <c r="B264" i="1"/>
  <c r="C468" i="2" s="1"/>
  <c r="B263" i="1"/>
  <c r="C467" i="2" s="1"/>
  <c r="B262" i="1"/>
  <c r="C466" i="2" s="1"/>
  <c r="B261" i="1"/>
  <c r="C465" i="2" s="1"/>
  <c r="B260" i="1"/>
  <c r="C464" i="2" s="1"/>
  <c r="B259" i="1"/>
  <c r="C463" i="2" s="1"/>
  <c r="B258" i="1"/>
  <c r="C462" i="2" s="1"/>
  <c r="B256" i="1"/>
  <c r="C460" i="2" s="1"/>
  <c r="B255" i="1"/>
  <c r="C459" i="2" s="1"/>
  <c r="B253" i="1"/>
  <c r="C457" i="2" s="1"/>
  <c r="B252" i="1"/>
  <c r="C456" i="2" s="1"/>
  <c r="B251" i="1"/>
  <c r="C455" i="2" s="1"/>
  <c r="B250" i="1"/>
  <c r="C454" i="2" s="1"/>
  <c r="B247" i="1"/>
  <c r="C451" i="2" s="1"/>
  <c r="B245" i="1"/>
  <c r="C449" i="2" s="1"/>
  <c r="B470" i="2"/>
  <c r="B469" i="2"/>
  <c r="B468" i="2"/>
  <c r="B467" i="2"/>
  <c r="B466" i="2"/>
  <c r="B465" i="2"/>
  <c r="B464" i="2"/>
  <c r="B463" i="2"/>
  <c r="B462" i="2"/>
  <c r="B460" i="2"/>
  <c r="B459" i="2"/>
  <c r="B458" i="2"/>
  <c r="B457" i="2"/>
  <c r="B456" i="2"/>
  <c r="B455" i="2"/>
  <c r="B454" i="2"/>
  <c r="B451" i="2"/>
  <c r="B449" i="2"/>
  <c r="B2" i="1"/>
  <c r="A2" i="2"/>
  <c r="BD447" i="2"/>
  <c r="AG2" i="2"/>
  <c r="G5" i="3" s="1"/>
  <c r="AG447" i="2"/>
  <c r="AG3" i="2"/>
  <c r="Q3" i="2"/>
  <c r="BB447" i="2"/>
  <c r="AZ447" i="2"/>
  <c r="AY436" i="2"/>
  <c r="AW447" i="2"/>
  <c r="AT447" i="2"/>
  <c r="AR447" i="2"/>
  <c r="AP447" i="2"/>
  <c r="AO447" i="2"/>
  <c r="AN447" i="2"/>
  <c r="AF2" i="2"/>
  <c r="G14" i="3" s="1"/>
  <c r="AF3" i="2"/>
  <c r="AE3" i="2"/>
  <c r="AD3" i="2"/>
  <c r="AC447" i="2"/>
  <c r="AB447" i="2"/>
  <c r="Z447" i="2"/>
  <c r="Y3" i="2"/>
  <c r="W447" i="2"/>
  <c r="V447" i="2"/>
  <c r="U2" i="2"/>
  <c r="G35" i="3" s="1"/>
  <c r="U3" i="2"/>
  <c r="X3" i="2"/>
  <c r="T447" i="2"/>
  <c r="S3" i="2"/>
  <c r="S447" i="2"/>
  <c r="R2" i="2"/>
  <c r="N3" i="2"/>
  <c r="M2" i="2"/>
  <c r="G34" i="3" s="1"/>
  <c r="AF447" i="2"/>
  <c r="AY435" i="2"/>
  <c r="G77" i="3" s="1"/>
  <c r="AS447" i="2"/>
  <c r="Q447" i="2"/>
  <c r="AD447" i="2"/>
  <c r="Y447" i="2"/>
  <c r="X447" i="2"/>
  <c r="AD2" i="2"/>
  <c r="G19" i="3" s="1"/>
  <c r="AE447" i="2"/>
  <c r="AA2" i="2"/>
  <c r="G9" i="3" s="1"/>
  <c r="V2" i="2"/>
  <c r="G27" i="3" s="1"/>
  <c r="W2" i="2"/>
  <c r="G30" i="3" s="1"/>
  <c r="AB436" i="2"/>
  <c r="AB435" i="2"/>
  <c r="G20" i="3" s="1"/>
  <c r="Q2" i="2"/>
  <c r="G25" i="3" s="1"/>
  <c r="Z3" i="2"/>
  <c r="AY447" i="2"/>
  <c r="AQ439" i="2"/>
  <c r="N2" i="2"/>
  <c r="G18" i="3" s="1"/>
  <c r="AC3" i="2"/>
  <c r="AI447" i="2"/>
  <c r="BC447" i="2"/>
  <c r="AV447" i="2"/>
  <c r="AJ447" i="2"/>
  <c r="N447" i="2"/>
  <c r="AX447" i="2"/>
  <c r="Z2" i="2"/>
  <c r="G12" i="3" s="1"/>
  <c r="R3" i="2"/>
  <c r="S2" i="2"/>
  <c r="G11" i="3" s="1"/>
  <c r="T2" i="2"/>
  <c r="G6" i="3" s="1"/>
  <c r="W3" i="2"/>
  <c r="AK447" i="2"/>
  <c r="AQ438" i="2"/>
  <c r="G82" i="3" s="1"/>
  <c r="R447" i="2"/>
  <c r="M3" i="2"/>
  <c r="J127" i="3"/>
  <c r="AB3" i="2"/>
  <c r="X2" i="2"/>
  <c r="G22" i="3" s="1"/>
  <c r="AE2" i="2"/>
  <c r="G7" i="3" s="1"/>
  <c r="J122" i="3"/>
  <c r="Y2" i="2"/>
  <c r="G10" i="3" s="1"/>
  <c r="T435" i="2"/>
  <c r="G13" i="3" s="1"/>
  <c r="T436" i="2"/>
  <c r="AB2" i="2"/>
  <c r="G8" i="3" s="1"/>
  <c r="BA447" i="2"/>
  <c r="L447" i="2"/>
  <c r="U447" i="2"/>
  <c r="AA447" i="2"/>
  <c r="AQ447" i="2"/>
  <c r="M447" i="2"/>
  <c r="AC2" i="2"/>
  <c r="G23" i="3" s="1"/>
  <c r="T3" i="2"/>
  <c r="L2" i="2"/>
  <c r="G15" i="3" s="1"/>
  <c r="L3" i="2"/>
  <c r="AA3" i="2"/>
  <c r="V3" i="2"/>
  <c r="AU447" i="2"/>
  <c r="J128" i="3"/>
  <c r="G31" i="3" l="1"/>
  <c r="D464" i="2"/>
  <c r="D470" i="2"/>
  <c r="D455" i="2"/>
  <c r="D454" i="2"/>
  <c r="D465" i="2"/>
  <c r="D458" i="2"/>
  <c r="D467" i="2"/>
  <c r="D466" i="2"/>
  <c r="D456" i="2"/>
  <c r="D463" i="2"/>
  <c r="D469" i="2"/>
  <c r="D468" i="2"/>
  <c r="D460" i="2"/>
  <c r="B267" i="1"/>
  <c r="D462" i="2"/>
  <c r="D459" i="2"/>
  <c r="D457" i="2"/>
  <c r="D450" i="2"/>
  <c r="D461" i="2"/>
  <c r="D452" i="2"/>
  <c r="D449" i="2"/>
  <c r="B471" i="2"/>
  <c r="D451" i="2" l="1"/>
  <c r="D471" i="2" s="1"/>
  <c r="C471" i="2"/>
  <c r="BD3" i="1" l="1"/>
  <c r="BC3" i="1"/>
  <c r="BB3" i="1"/>
  <c r="BA3" i="1"/>
  <c r="AZ3" i="1"/>
  <c r="AX3" i="1"/>
  <c r="AW3" i="1"/>
  <c r="AV3" i="1"/>
  <c r="AT3" i="1"/>
  <c r="AS3" i="1"/>
  <c r="AR3" i="1"/>
  <c r="AU3" i="1"/>
  <c r="AP3" i="1"/>
  <c r="AO3" i="1"/>
  <c r="AN3" i="1"/>
  <c r="AJ3" i="1"/>
  <c r="AK3" i="1"/>
  <c r="AG3" i="1"/>
  <c r="AF3" i="1"/>
  <c r="AE3" i="1"/>
  <c r="AD3" i="1"/>
  <c r="AC3" i="1"/>
  <c r="AA3" i="1"/>
  <c r="Z3" i="1"/>
  <c r="Y3" i="1"/>
  <c r="W3" i="1"/>
  <c r="V3" i="1"/>
  <c r="U3" i="1"/>
  <c r="X3" i="1"/>
  <c r="T3" i="1"/>
  <c r="S3" i="1"/>
  <c r="R3" i="1"/>
  <c r="Q3" i="1"/>
  <c r="O3" i="1"/>
  <c r="M3" i="1"/>
  <c r="N3" i="1"/>
  <c r="L3" i="1"/>
  <c r="BD2" i="1"/>
  <c r="N72" i="3" s="1"/>
  <c r="BC2" i="1"/>
  <c r="N70" i="3" s="1"/>
  <c r="BB2" i="1"/>
  <c r="N68" i="3" s="1"/>
  <c r="BA2" i="1"/>
  <c r="N95" i="3" s="1"/>
  <c r="AX2" i="1"/>
  <c r="N69" i="3" s="1"/>
  <c r="AW2" i="1"/>
  <c r="N71" i="3" s="1"/>
  <c r="AV2" i="1"/>
  <c r="N63" i="3" s="1"/>
  <c r="AT2" i="1"/>
  <c r="N73" i="3" s="1"/>
  <c r="AS2" i="1"/>
  <c r="N78" i="3" s="1"/>
  <c r="AU2" i="1"/>
  <c r="N84" i="3" s="1"/>
  <c r="AP2" i="1"/>
  <c r="N77" i="3" s="1"/>
  <c r="AN2" i="1"/>
  <c r="N65" i="3" s="1"/>
  <c r="AJ2" i="1"/>
  <c r="N90" i="3" s="1"/>
  <c r="AK2" i="1"/>
  <c r="N80" i="3" s="1"/>
  <c r="J116" i="3"/>
  <c r="J118" i="3"/>
  <c r="J123" i="3"/>
  <c r="J125" i="3"/>
  <c r="J121" i="3"/>
  <c r="J120" i="3"/>
  <c r="J124" i="3"/>
  <c r="J126" i="3"/>
  <c r="J114" i="3"/>
  <c r="AZ2" i="1" l="1"/>
  <c r="N81" i="3" s="1"/>
  <c r="AR2" i="1"/>
  <c r="N101" i="3" s="1"/>
  <c r="AO2" i="1"/>
  <c r="N91" i="3" l="1"/>
  <c r="AG2" i="1" a="1"/>
  <c r="AG2" i="1" s="1"/>
  <c r="AF2" i="1" a="1"/>
  <c r="AF2" i="1" s="1"/>
  <c r="N15" i="3" s="1"/>
  <c r="K45" i="3" s="1"/>
  <c r="AE2" i="1" a="1"/>
  <c r="AE2" i="1" s="1"/>
  <c r="N16" i="3" s="1"/>
  <c r="K43" i="3" s="1"/>
  <c r="AD2" i="1" a="1"/>
  <c r="AD2" i="1" s="1"/>
  <c r="AC2" i="1" a="1"/>
  <c r="AC2" i="1" s="1"/>
  <c r="AB2" i="1" a="1"/>
  <c r="AA2" i="1" a="1"/>
  <c r="AA2" i="1" s="1"/>
  <c r="Z2" i="1" a="1"/>
  <c r="Z2" i="1" s="1"/>
  <c r="N25" i="3" s="1"/>
  <c r="K50" i="3" s="1"/>
  <c r="Y2" i="1" a="1"/>
  <c r="Y2" i="1" s="1"/>
  <c r="N7" i="3" s="1"/>
  <c r="K40" i="3" s="1"/>
  <c r="W2" i="1" a="1"/>
  <c r="W2" i="1" s="1"/>
  <c r="N12" i="3" s="1"/>
  <c r="K51" i="3" s="1"/>
  <c r="V2" i="1" a="1"/>
  <c r="V2" i="1" s="1"/>
  <c r="X2" i="1" a="1"/>
  <c r="X2" i="1" s="1"/>
  <c r="N26" i="3" s="1"/>
  <c r="K54" i="3" s="1"/>
  <c r="T2" i="1" a="1"/>
  <c r="T2" i="1" s="1"/>
  <c r="N8" i="3" s="1"/>
  <c r="K39" i="3" s="1"/>
  <c r="S2" i="1" a="1"/>
  <c r="S2" i="1" s="1"/>
  <c r="N19" i="3" s="1"/>
  <c r="K46" i="3" s="1"/>
  <c r="Q2" i="1" a="1"/>
  <c r="Q2" i="1" s="1"/>
  <c r="O2" i="1" a="1"/>
  <c r="O2" i="1" s="1"/>
  <c r="N10" i="3" s="1"/>
  <c r="K44" i="3" s="1"/>
  <c r="M2" i="1" a="1"/>
  <c r="M2" i="1" s="1"/>
  <c r="N2" i="1" a="1"/>
  <c r="N2" i="1" s="1"/>
  <c r="L2" i="1" a="1"/>
  <c r="L2" i="1" s="1"/>
  <c r="N9" i="3" l="1"/>
  <c r="K41" i="3" s="1"/>
  <c r="N21" i="3"/>
  <c r="K55" i="3" s="1"/>
  <c r="N14" i="3"/>
  <c r="K42" i="3" s="1"/>
  <c r="N23" i="3"/>
  <c r="K53" i="3" s="1"/>
  <c r="N17" i="3"/>
  <c r="K47" i="3" s="1"/>
  <c r="N27" i="3"/>
  <c r="K58" i="3" s="1"/>
  <c r="N11" i="3"/>
  <c r="K49" i="3" s="1"/>
  <c r="N20" i="3"/>
  <c r="K52" i="3" s="1"/>
  <c r="N28" i="3"/>
  <c r="K56" i="3" s="1"/>
  <c r="U2" i="1" a="1"/>
  <c r="U2" i="1" s="1"/>
  <c r="R2" i="1" a="1"/>
  <c r="R2" i="1" s="1"/>
  <c r="AI3" i="2"/>
  <c r="AI2" i="2"/>
  <c r="G74" i="3" s="1"/>
  <c r="AK2" i="2"/>
  <c r="AJ2" i="2"/>
  <c r="AL2" i="2"/>
  <c r="G73" i="3" s="1"/>
  <c r="AN2" i="2"/>
  <c r="G78" i="3" s="1"/>
  <c r="K116" i="3" s="1"/>
  <c r="AO2" i="2"/>
  <c r="AP2" i="2"/>
  <c r="AQ2" i="2"/>
  <c r="G63" i="3" s="1"/>
  <c r="AU2" i="2"/>
  <c r="G87" i="3" s="1"/>
  <c r="K125" i="3" s="1"/>
  <c r="AR2" i="2"/>
  <c r="AS2" i="2"/>
  <c r="G90" i="3" s="1"/>
  <c r="K123" i="3" s="1"/>
  <c r="AT2" i="2"/>
  <c r="G91" i="3" s="1"/>
  <c r="K121" i="3" s="1"/>
  <c r="AV2" i="2"/>
  <c r="G70" i="3" s="1"/>
  <c r="K110" i="3" s="1"/>
  <c r="AW2" i="2"/>
  <c r="G72" i="3" s="1"/>
  <c r="K115" i="3" s="1"/>
  <c r="AX2" i="2"/>
  <c r="G67" i="3" s="1"/>
  <c r="K113" i="3" s="1"/>
  <c r="AY2" i="2"/>
  <c r="G66" i="3" s="1"/>
  <c r="AZ2" i="2"/>
  <c r="BA2" i="2"/>
  <c r="BB2" i="2"/>
  <c r="G64" i="3" s="1"/>
  <c r="K109" i="3" s="1"/>
  <c r="BC2" i="2"/>
  <c r="G65" i="3" s="1"/>
  <c r="K112" i="3" s="1"/>
  <c r="BD2" i="2"/>
  <c r="G62" i="3" s="1"/>
  <c r="K111" i="3" s="1"/>
  <c r="AK3" i="2"/>
  <c r="AJ3" i="2"/>
  <c r="AL3" i="2"/>
  <c r="AN3" i="2"/>
  <c r="AO3" i="2"/>
  <c r="AP3" i="2"/>
  <c r="AQ3" i="2"/>
  <c r="AU3" i="2"/>
  <c r="AR3" i="2"/>
  <c r="AS3" i="2"/>
  <c r="AT3" i="2"/>
  <c r="AV3" i="2"/>
  <c r="AW3" i="2"/>
  <c r="AX3" i="2"/>
  <c r="AY3" i="2"/>
  <c r="AZ3" i="2"/>
  <c r="BA3" i="2"/>
  <c r="BB3" i="2"/>
  <c r="BC3" i="2"/>
  <c r="BD3" i="2"/>
  <c r="AQ435" i="2"/>
  <c r="G68" i="3" s="1"/>
  <c r="AQ436" i="2"/>
  <c r="K119" i="3" l="1"/>
  <c r="G99" i="3"/>
  <c r="G69" i="3"/>
  <c r="K117" i="3" s="1"/>
  <c r="G86" i="3"/>
  <c r="K122" i="3" s="1"/>
  <c r="G76" i="3"/>
  <c r="K124" i="3" s="1"/>
  <c r="G104" i="3"/>
  <c r="K128" i="3" s="1"/>
  <c r="G75" i="3"/>
  <c r="K120" i="3" s="1"/>
  <c r="G97" i="3"/>
  <c r="K126" i="3" s="1"/>
  <c r="N30" i="3"/>
  <c r="K59" i="3" s="1"/>
  <c r="N24" i="3"/>
  <c r="K127" i="3"/>
  <c r="K48" i="3"/>
  <c r="K57" i="3"/>
  <c r="AI231" i="1" l="1"/>
  <c r="N92" i="3"/>
  <c r="AI232" i="1"/>
  <c r="AY237" i="1"/>
  <c r="N88" i="3"/>
  <c r="AY238" i="1"/>
  <c r="AY240" i="1"/>
  <c r="AQ240" i="1"/>
  <c r="AL240" i="1"/>
  <c r="AI240" i="1"/>
  <c r="AB240" i="1"/>
  <c r="AY235" i="1"/>
  <c r="AY234" i="1"/>
  <c r="N75" i="3"/>
  <c r="AY232" i="1"/>
  <c r="AY231" i="1"/>
  <c r="N66" i="3"/>
  <c r="AB232" i="1"/>
  <c r="AB231" i="1"/>
  <c r="N6" i="3"/>
  <c r="AY3" i="1"/>
  <c r="AQ3" i="1"/>
  <c r="AL3" i="1"/>
  <c r="AI3" i="1"/>
  <c r="AB3" i="1"/>
  <c r="AB2" i="1"/>
  <c r="N5" i="3"/>
  <c r="K38" i="3"/>
  <c r="AL232" i="1"/>
  <c r="AL231" i="1"/>
  <c r="N86" i="3"/>
  <c r="AI2" i="1"/>
  <c r="N76" i="3"/>
  <c r="K118" i="3"/>
  <c r="AL2" i="1"/>
  <c r="N64" i="3"/>
  <c r="K114" i="3"/>
  <c r="AQ2" i="1"/>
  <c r="N67" i="3"/>
  <c r="K108" i="3"/>
  <c r="AY2" i="1"/>
  <c r="N62" i="3"/>
  <c r="K107" i="3"/>
  <c r="AB235" i="1"/>
  <c r="AB234" i="1"/>
  <c r="N18" i="3"/>
  <c r="S232" i="1"/>
  <c r="S231" i="1"/>
  <c r="N29" i="3"/>
  <c r="AA232" i="1"/>
  <c r="AA231" i="1"/>
  <c r="N22" i="3"/>
  <c r="BC235" i="1"/>
  <c r="BC234" i="1"/>
  <c r="N97" i="3" s="1"/>
  <c r="AX235" i="1"/>
  <c r="AX234" i="1"/>
  <c r="N98" i="3" s="1"/>
  <c r="AP235" i="1"/>
  <c r="AP234" i="1"/>
  <c r="N100" i="3" s="1"/>
  <c r="AL235" i="1"/>
  <c r="AL234" i="1"/>
  <c r="N93" i="3"/>
  <c r="AX232" i="1"/>
  <c r="AX231" i="1"/>
  <c r="N87" i="3"/>
  <c r="BC232" i="1"/>
  <c r="BC231" i="1"/>
  <c r="N85" i="3"/>
  <c r="BB232" i="1"/>
  <c r="BB231" i="1"/>
  <c r="N89" i="3"/>
  <c r="BA232" i="1"/>
  <c r="BA231" i="1"/>
  <c r="N99" i="3" s="1"/>
  <c r="AV232" i="1"/>
  <c r="AV231" i="1"/>
  <c r="N79" i="3"/>
  <c r="AT232" i="1"/>
  <c r="AT231" i="1"/>
  <c r="N96" i="3" s="1"/>
  <c r="AP232" i="1"/>
  <c r="AP231" i="1"/>
  <c r="AN232" i="1"/>
  <c r="AN231" i="1"/>
  <c r="N83" i="3"/>
  <c r="AM232" i="1"/>
  <c r="AM231" i="1"/>
  <c r="N82" i="3"/>
  <c r="N94" i="3"/>
  <c r="T439" i="2"/>
  <c r="T438" i="2"/>
  <c r="G24" i="3"/>
  <c r="AB439" i="2"/>
  <c r="AB438" i="2"/>
  <c r="G29" i="3"/>
  <c r="AG436" i="2"/>
  <c r="AG435" i="2"/>
  <c r="G17" i="3"/>
  <c r="AE436" i="2"/>
  <c r="AE435" i="2"/>
  <c r="G28" i="3"/>
  <c r="AD436" i="2"/>
  <c r="AD435" i="2"/>
  <c r="G33" i="3"/>
  <c r="S436" i="2"/>
  <c r="S435" i="2"/>
  <c r="G26" i="3"/>
  <c r="AQ442" i="2"/>
  <c r="AQ441" i="2"/>
  <c r="G95" i="3" s="1"/>
  <c r="AP442" i="2"/>
  <c r="AP441" i="2"/>
  <c r="G98" i="3" s="1"/>
  <c r="BC439" i="2"/>
  <c r="BB439" i="2"/>
  <c r="BA439" i="2"/>
  <c r="BC438" i="2"/>
  <c r="G103" i="3"/>
  <c r="BB438" i="2"/>
  <c r="G92" i="3"/>
  <c r="BA438" i="2"/>
  <c r="G102" i="3"/>
  <c r="AY439" i="2"/>
  <c r="AY438" i="2"/>
  <c r="G85" i="3"/>
  <c r="AP439" i="2"/>
  <c r="AP438" i="2"/>
  <c r="G89" i="3"/>
  <c r="BD436" i="2"/>
  <c r="BC436" i="2"/>
  <c r="BB436" i="2"/>
  <c r="BD435" i="2"/>
  <c r="G71" i="3"/>
  <c r="BC435" i="2"/>
  <c r="G88" i="3"/>
  <c r="BB435" i="2"/>
  <c r="G79" i="3"/>
  <c r="BA436" i="2"/>
  <c r="BA435" i="2"/>
  <c r="G94" i="3"/>
  <c r="AX436" i="2"/>
  <c r="AX435" i="2"/>
  <c r="G84" i="3"/>
  <c r="AP436" i="2"/>
  <c r="AP435" i="2"/>
  <c r="G80" i="3"/>
  <c r="AL436" i="2"/>
  <c r="AK436" i="2"/>
  <c r="AL435" i="2"/>
  <c r="G83" i="3"/>
  <c r="AK435" i="2"/>
  <c r="G96" i="3"/>
  <c r="AY445" i="2"/>
  <c r="AY444" i="2"/>
  <c r="G100" i="3"/>
  <c r="AY442" i="2"/>
  <c r="AY441" i="2"/>
  <c r="G93" i="3"/>
  <c r="AQ445" i="2"/>
  <c r="AQ444" i="2"/>
  <c r="G101" i="3"/>
  <c r="T442" i="2" l="1"/>
  <c r="T441" i="2"/>
  <c r="G32" i="3"/>
</calcChain>
</file>

<file path=xl/sharedStrings.xml><?xml version="1.0" encoding="utf-8"?>
<sst xmlns="http://schemas.openxmlformats.org/spreadsheetml/2006/main" count="3574" uniqueCount="962">
  <si>
    <t>M</t>
  </si>
  <si>
    <t>F</t>
  </si>
  <si>
    <t>Pos</t>
  </si>
  <si>
    <t>Vet</t>
  </si>
  <si>
    <t>No.</t>
  </si>
  <si>
    <t>Time</t>
  </si>
  <si>
    <t>Name</t>
  </si>
  <si>
    <t>Surname</t>
  </si>
  <si>
    <t>Cat.</t>
  </si>
  <si>
    <t>Club</t>
  </si>
  <si>
    <t>M/F</t>
  </si>
  <si>
    <t>MEN</t>
  </si>
  <si>
    <t>Score</t>
  </si>
  <si>
    <t>Points</t>
  </si>
  <si>
    <t>WOMEN</t>
  </si>
  <si>
    <t>OVERALL</t>
  </si>
  <si>
    <t>VET MEN</t>
  </si>
  <si>
    <t>VET WOMEN</t>
  </si>
  <si>
    <t>Cat</t>
  </si>
  <si>
    <t>Race</t>
  </si>
  <si>
    <t>B-TEAM</t>
  </si>
  <si>
    <t>C-TEAM</t>
  </si>
  <si>
    <t>D-TEAM</t>
  </si>
  <si>
    <t>BRX</t>
  </si>
  <si>
    <t>HPX</t>
  </si>
  <si>
    <t>ORH</t>
  </si>
  <si>
    <t>ROY</t>
  </si>
  <si>
    <t>TPK</t>
  </si>
  <si>
    <t>Broxbourne Running Club</t>
  </si>
  <si>
    <t>Herts Phoenix AC</t>
  </si>
  <si>
    <t>Royston Runners</t>
  </si>
  <si>
    <t>Trent Park Running Club</t>
  </si>
  <si>
    <t>Orion Harriers</t>
  </si>
  <si>
    <t>B&amp;D</t>
  </si>
  <si>
    <t>BSRC</t>
  </si>
  <si>
    <t>FVS</t>
  </si>
  <si>
    <t>GCR</t>
  </si>
  <si>
    <t>NHRR</t>
  </si>
  <si>
    <t>SAS</t>
  </si>
  <si>
    <t>Garden City Runners</t>
  </si>
  <si>
    <t>St Albans Striders</t>
  </si>
  <si>
    <t>Barnet &amp; District AC</t>
  </si>
  <si>
    <t>Fairlands Valley Spartans</t>
  </si>
  <si>
    <t>North Herts Road Runners</t>
  </si>
  <si>
    <t>Bishop Stortford Running Club</t>
  </si>
  <si>
    <t>SAS 'B'</t>
  </si>
  <si>
    <t>GCR 'B'</t>
  </si>
  <si>
    <t>SAS 'C'</t>
  </si>
  <si>
    <t>GCR 'C'</t>
  </si>
  <si>
    <t>EDM</t>
  </si>
  <si>
    <t>Edmonton Running Club</t>
  </si>
  <si>
    <t>Hitchin Running Club</t>
  </si>
  <si>
    <t>SNH</t>
  </si>
  <si>
    <t>Stevenage &amp; North Herts AC</t>
  </si>
  <si>
    <t>FVS 'B'</t>
  </si>
  <si>
    <t>FRE</t>
  </si>
  <si>
    <t>Freedom Tri</t>
  </si>
  <si>
    <t>Harpendon Arrows</t>
  </si>
  <si>
    <t>OVERALL VETS</t>
  </si>
  <si>
    <t>SS</t>
  </si>
  <si>
    <t>Stevenage Striders</t>
  </si>
  <si>
    <t>HRP</t>
  </si>
  <si>
    <t>HRC</t>
  </si>
  <si>
    <t>WAT</t>
  </si>
  <si>
    <t>Watford Joggers</t>
  </si>
  <si>
    <t>WJ</t>
  </si>
  <si>
    <t>Ware Joggers</t>
  </si>
  <si>
    <t>HRTC</t>
  </si>
  <si>
    <t>Total</t>
  </si>
  <si>
    <t>Dacorum AC</t>
  </si>
  <si>
    <t>DAC</t>
  </si>
  <si>
    <t>DAC 'B'</t>
  </si>
  <si>
    <t>EC</t>
  </si>
  <si>
    <t>Enfield Chasers</t>
  </si>
  <si>
    <t>Harlow Run &amp; Tri Club</t>
  </si>
  <si>
    <t>B&amp;D 'B'</t>
  </si>
  <si>
    <t>FVS 'C'</t>
  </si>
  <si>
    <t>FVS 'D'</t>
  </si>
  <si>
    <t>SAS 'D'</t>
  </si>
  <si>
    <t>Mob Match - WGC 10k - Wednesday 9th July 2025</t>
  </si>
  <si>
    <t>Lucy</t>
  </si>
  <si>
    <t>Barnes</t>
  </si>
  <si>
    <t>S</t>
  </si>
  <si>
    <t>Christina</t>
  </si>
  <si>
    <t>Durbin</t>
  </si>
  <si>
    <t>Alicia</t>
  </si>
  <si>
    <t>Found</t>
  </si>
  <si>
    <t>Philippa</t>
  </si>
  <si>
    <t>Doughty</t>
  </si>
  <si>
    <t>Hannah</t>
  </si>
  <si>
    <t>Burkhardt</t>
  </si>
  <si>
    <t>Rebecca</t>
  </si>
  <si>
    <t>Doidge</t>
  </si>
  <si>
    <t>Chloe</t>
  </si>
  <si>
    <t>Cooke</t>
  </si>
  <si>
    <t>Jess</t>
  </si>
  <si>
    <t>Laitner</t>
  </si>
  <si>
    <t>Phoebe</t>
  </si>
  <si>
    <t>Baxter</t>
  </si>
  <si>
    <t>Maddy</t>
  </si>
  <si>
    <t>Henderson</t>
  </si>
  <si>
    <t>Alex</t>
  </si>
  <si>
    <t>Faulkner</t>
  </si>
  <si>
    <t>Crocker</t>
  </si>
  <si>
    <t>Christine</t>
  </si>
  <si>
    <t>Evans</t>
  </si>
  <si>
    <t>Charlotte</t>
  </si>
  <si>
    <t>Michael</t>
  </si>
  <si>
    <t>Butler</t>
  </si>
  <si>
    <t>Storm</t>
  </si>
  <si>
    <t>Moore</t>
  </si>
  <si>
    <t>Bethan</t>
  </si>
  <si>
    <t>Jones</t>
  </si>
  <si>
    <t>Rosie</t>
  </si>
  <si>
    <t>Wignall</t>
  </si>
  <si>
    <t>Georgina</t>
  </si>
  <si>
    <t>Quayle</t>
  </si>
  <si>
    <t>Robyn</t>
  </si>
  <si>
    <t>Barfield</t>
  </si>
  <si>
    <t>Romy</t>
  </si>
  <si>
    <t>Sydney</t>
  </si>
  <si>
    <t>Woodman</t>
  </si>
  <si>
    <t>Poppy</t>
  </si>
  <si>
    <t>Norris</t>
  </si>
  <si>
    <t>Harriet</t>
  </si>
  <si>
    <t>Cruickshank</t>
  </si>
  <si>
    <t>Anna</t>
  </si>
  <si>
    <t>Mowbray</t>
  </si>
  <si>
    <t>Olivia</t>
  </si>
  <si>
    <t>Megan</t>
  </si>
  <si>
    <t>Sutton</t>
  </si>
  <si>
    <t>Nation</t>
  </si>
  <si>
    <t>Nicola</t>
  </si>
  <si>
    <t>Ashman</t>
  </si>
  <si>
    <t>Lizzy</t>
  </si>
  <si>
    <t>Pearson</t>
  </si>
  <si>
    <t>Gyetvai</t>
  </si>
  <si>
    <t>Ella</t>
  </si>
  <si>
    <t>Wager</t>
  </si>
  <si>
    <t>Kerri</t>
  </si>
  <si>
    <t>Littlechild</t>
  </si>
  <si>
    <t>Daisy</t>
  </si>
  <si>
    <t>Nicole</t>
  </si>
  <si>
    <t>Harris</t>
  </si>
  <si>
    <t>Jessica</t>
  </si>
  <si>
    <t>Clarke</t>
  </si>
  <si>
    <t>Samantha</t>
  </si>
  <si>
    <t>Tinsley</t>
  </si>
  <si>
    <t>Rose</t>
  </si>
  <si>
    <t>Gemma</t>
  </si>
  <si>
    <t>Smith</t>
  </si>
  <si>
    <t>Odell</t>
  </si>
  <si>
    <t>Ellen</t>
  </si>
  <si>
    <t>Ilott</t>
  </si>
  <si>
    <t>Eva</t>
  </si>
  <si>
    <t>Dixon</t>
  </si>
  <si>
    <t>U 20</t>
  </si>
  <si>
    <t>Isla</t>
  </si>
  <si>
    <t>Threlfall</t>
  </si>
  <si>
    <t>Emily</t>
  </si>
  <si>
    <t>Clements</t>
  </si>
  <si>
    <t>Kate</t>
  </si>
  <si>
    <t>Rennie</t>
  </si>
  <si>
    <t>V 45</t>
  </si>
  <si>
    <t>Claire</t>
  </si>
  <si>
    <t>Hallissey</t>
  </si>
  <si>
    <t>V 35</t>
  </si>
  <si>
    <t>Rhia</t>
  </si>
  <si>
    <t>Botha</t>
  </si>
  <si>
    <t>Tamsyn</t>
  </si>
  <si>
    <t>Clark</t>
  </si>
  <si>
    <t>Caroline</t>
  </si>
  <si>
    <t>Jaggard</t>
  </si>
  <si>
    <t>Hale</t>
  </si>
  <si>
    <t>V 55</t>
  </si>
  <si>
    <t>Vicky</t>
  </si>
  <si>
    <t>Simpson</t>
  </si>
  <si>
    <t>Helen</t>
  </si>
  <si>
    <t>Cartlidge</t>
  </si>
  <si>
    <t>Tracey</t>
  </si>
  <si>
    <t>Pitcairn</t>
  </si>
  <si>
    <t>Tungatt</t>
  </si>
  <si>
    <t>Rachel</t>
  </si>
  <si>
    <t>Dervish</t>
  </si>
  <si>
    <t>Georgie</t>
  </si>
  <si>
    <t>Robbins</t>
  </si>
  <si>
    <t>Katie</t>
  </si>
  <si>
    <t>Moey</t>
  </si>
  <si>
    <t>Julie</t>
  </si>
  <si>
    <t>Pond</t>
  </si>
  <si>
    <t>Nicky</t>
  </si>
  <si>
    <t>Jan</t>
  </si>
  <si>
    <t>Hazirci</t>
  </si>
  <si>
    <t>Paula</t>
  </si>
  <si>
    <t>Holm</t>
  </si>
  <si>
    <t>Marshall</t>
  </si>
  <si>
    <t>Aisling</t>
  </si>
  <si>
    <t>Patterson</t>
  </si>
  <si>
    <t>Barden</t>
  </si>
  <si>
    <t>Sarah</t>
  </si>
  <si>
    <t>Roberts</t>
  </si>
  <si>
    <t>V 75</t>
  </si>
  <si>
    <t>Sue</t>
  </si>
  <si>
    <t>Thomas</t>
  </si>
  <si>
    <t>Karen</t>
  </si>
  <si>
    <t>Lyons</t>
  </si>
  <si>
    <t>Louise</t>
  </si>
  <si>
    <t>Bentham</t>
  </si>
  <si>
    <t>Marilyn</t>
  </si>
  <si>
    <t>Martin</t>
  </si>
  <si>
    <t>Bailes</t>
  </si>
  <si>
    <t>Mayes</t>
  </si>
  <si>
    <t>Katrina</t>
  </si>
  <si>
    <t>Slisane</t>
  </si>
  <si>
    <t>Natalie</t>
  </si>
  <si>
    <t>Phillips</t>
  </si>
  <si>
    <t>Hooper</t>
  </si>
  <si>
    <t>Wendy</t>
  </si>
  <si>
    <t>Walsh</t>
  </si>
  <si>
    <t xml:space="preserve">Jasmine </t>
  </si>
  <si>
    <t>Forde</t>
  </si>
  <si>
    <t>Sheetal</t>
  </si>
  <si>
    <t>Burrard-Lucas</t>
  </si>
  <si>
    <t>Ward</t>
  </si>
  <si>
    <t>Jewkes</t>
  </si>
  <si>
    <t xml:space="preserve">Jodie </t>
  </si>
  <si>
    <t>Kantas</t>
  </si>
  <si>
    <t>Veronica</t>
  </si>
  <si>
    <t>Shadbolt</t>
  </si>
  <si>
    <t>V 65</t>
  </si>
  <si>
    <t>Marie</t>
  </si>
  <si>
    <t>Colucci</t>
  </si>
  <si>
    <t>Dupuis</t>
  </si>
  <si>
    <t>Joanna</t>
  </si>
  <si>
    <t>Perry</t>
  </si>
  <si>
    <t>Melissa</t>
  </si>
  <si>
    <t>O'Hare</t>
  </si>
  <si>
    <t>Kayleigh</t>
  </si>
  <si>
    <t>Williams</t>
  </si>
  <si>
    <t>Lauren</t>
  </si>
  <si>
    <t>Davison</t>
  </si>
  <si>
    <t>Anthea</t>
  </si>
  <si>
    <t>Francis</t>
  </si>
  <si>
    <t>Rita</t>
  </si>
  <si>
    <t>Moran</t>
  </si>
  <si>
    <t>Jo</t>
  </si>
  <si>
    <t>Davies</t>
  </si>
  <si>
    <t xml:space="preserve">Siobhan </t>
  </si>
  <si>
    <t xml:space="preserve">Palmer </t>
  </si>
  <si>
    <t>Hawkins</t>
  </si>
  <si>
    <t>Gail</t>
  </si>
  <si>
    <t>Winter</t>
  </si>
  <si>
    <t>Isabel</t>
  </si>
  <si>
    <t>Green</t>
  </si>
  <si>
    <t>Laura</t>
  </si>
  <si>
    <t>Lane</t>
  </si>
  <si>
    <t>Serena</t>
  </si>
  <si>
    <t>Beresford</t>
  </si>
  <si>
    <t>Sofie</t>
  </si>
  <si>
    <t>Marchant</t>
  </si>
  <si>
    <t>Theodosia</t>
  </si>
  <si>
    <t>Claudia</t>
  </si>
  <si>
    <t>Canova</t>
  </si>
  <si>
    <t>Burr</t>
  </si>
  <si>
    <t>Zoe</t>
  </si>
  <si>
    <t>Taylor</t>
  </si>
  <si>
    <t>Ashton</t>
  </si>
  <si>
    <t>Aimee</t>
  </si>
  <si>
    <t>Peacock</t>
  </si>
  <si>
    <t>Clement</t>
  </si>
  <si>
    <t>Tracy</t>
  </si>
  <si>
    <t>Pez</t>
  </si>
  <si>
    <t>Becky</t>
  </si>
  <si>
    <t>Last</t>
  </si>
  <si>
    <t>Simona</t>
  </si>
  <si>
    <t>Cristea</t>
  </si>
  <si>
    <t>Sheard</t>
  </si>
  <si>
    <t>Plumb</t>
  </si>
  <si>
    <t>Kathy</t>
  </si>
  <si>
    <t>Dominy</t>
  </si>
  <si>
    <t>Annie</t>
  </si>
  <si>
    <t>Kemp</t>
  </si>
  <si>
    <t>Bibi</t>
  </si>
  <si>
    <t>DeLacey-Mould</t>
  </si>
  <si>
    <t>Ai-Seng</t>
  </si>
  <si>
    <t>Paul</t>
  </si>
  <si>
    <t>Felicity</t>
  </si>
  <si>
    <t>Wadley</t>
  </si>
  <si>
    <t>Songour</t>
  </si>
  <si>
    <t>Aggie</t>
  </si>
  <si>
    <t>Minas</t>
  </si>
  <si>
    <t>Ng</t>
  </si>
  <si>
    <t>Michelle</t>
  </si>
  <si>
    <t>Hyde</t>
  </si>
  <si>
    <t>Sophie</t>
  </si>
  <si>
    <t>Stockman</t>
  </si>
  <si>
    <t>Brown</t>
  </si>
  <si>
    <t>Johanna</t>
  </si>
  <si>
    <t>Houlahan</t>
  </si>
  <si>
    <t>Kelly</t>
  </si>
  <si>
    <t>O'Connor</t>
  </si>
  <si>
    <t>Dawn</t>
  </si>
  <si>
    <t>Power</t>
  </si>
  <si>
    <t>Blackwell</t>
  </si>
  <si>
    <t>Katy</t>
  </si>
  <si>
    <t>Laurence</t>
  </si>
  <si>
    <t>Moat</t>
  </si>
  <si>
    <t>Didi</t>
  </si>
  <si>
    <t>Petit de la Roche</t>
  </si>
  <si>
    <t>Lynn</t>
  </si>
  <si>
    <t>Katka</t>
  </si>
  <si>
    <t xml:space="preserve">Laughton </t>
  </si>
  <si>
    <t>Alison</t>
  </si>
  <si>
    <t>Massey</t>
  </si>
  <si>
    <t>Mimnagh</t>
  </si>
  <si>
    <t>Janice</t>
  </si>
  <si>
    <t>Briggs</t>
  </si>
  <si>
    <t>Quinn</t>
  </si>
  <si>
    <t>Gilligan</t>
  </si>
  <si>
    <t>Carolyn</t>
  </si>
  <si>
    <t>Reid</t>
  </si>
  <si>
    <t>Jennifer</t>
  </si>
  <si>
    <t>Makewell</t>
  </si>
  <si>
    <t>Vitoria</t>
  </si>
  <si>
    <t>Wilkinson</t>
  </si>
  <si>
    <t>Walker</t>
  </si>
  <si>
    <t>Denise</t>
  </si>
  <si>
    <t>Burford</t>
  </si>
  <si>
    <t>Victoria</t>
  </si>
  <si>
    <t>Anna-Louise</t>
  </si>
  <si>
    <t>O'Toole</t>
  </si>
  <si>
    <t>Spires</t>
  </si>
  <si>
    <t>Merrigan</t>
  </si>
  <si>
    <t>Kinsella</t>
  </si>
  <si>
    <t>Pearce</t>
  </si>
  <si>
    <t>Emmerson</t>
  </si>
  <si>
    <t>Nathalia</t>
  </si>
  <si>
    <t>Kamonlakorn</t>
  </si>
  <si>
    <t>Morgan</t>
  </si>
  <si>
    <t>Zagerman Vaughan</t>
  </si>
  <si>
    <t>Hawker</t>
  </si>
  <si>
    <t>Bartlett</t>
  </si>
  <si>
    <t>Ruth</t>
  </si>
  <si>
    <t>Crowther</t>
  </si>
  <si>
    <t>Carole</t>
  </si>
  <si>
    <t>Pitts</t>
  </si>
  <si>
    <t>Louisa</t>
  </si>
  <si>
    <t>Hopper</t>
  </si>
  <si>
    <t>Cassidy</t>
  </si>
  <si>
    <t>Diane</t>
  </si>
  <si>
    <t>Hunt</t>
  </si>
  <si>
    <t>Sharon</t>
  </si>
  <si>
    <t>Acton</t>
  </si>
  <si>
    <t>Nikkki</t>
  </si>
  <si>
    <t>Wright</t>
  </si>
  <si>
    <t>Judy</t>
  </si>
  <si>
    <t>King</t>
  </si>
  <si>
    <t>Tina</t>
  </si>
  <si>
    <t>Filby</t>
  </si>
  <si>
    <t>Rosamond</t>
  </si>
  <si>
    <t>De La Bertauche</t>
  </si>
  <si>
    <t>Aime</t>
  </si>
  <si>
    <t>Perrin</t>
  </si>
  <si>
    <t>Penny</t>
  </si>
  <si>
    <t>Schenkel</t>
  </si>
  <si>
    <t>Pulis</t>
  </si>
  <si>
    <t>Aldridge</t>
  </si>
  <si>
    <t>Elizabeth</t>
  </si>
  <si>
    <t>Tessa</t>
  </si>
  <si>
    <t>Whitmore</t>
  </si>
  <si>
    <t>Plumpton</t>
  </si>
  <si>
    <t>Margaret</t>
  </si>
  <si>
    <t>Watkinson</t>
  </si>
  <si>
    <t>Mumford</t>
  </si>
  <si>
    <t>Fay</t>
  </si>
  <si>
    <t>Dodgen</t>
  </si>
  <si>
    <t>Clare</t>
  </si>
  <si>
    <t>Wybrow</t>
  </si>
  <si>
    <t>Anneli</t>
  </si>
  <si>
    <t>Sydenham</t>
  </si>
  <si>
    <t>Allen</t>
  </si>
  <si>
    <t>Emma</t>
  </si>
  <si>
    <t>Castle</t>
  </si>
  <si>
    <t>Wicks</t>
  </si>
  <si>
    <t>Sophia</t>
  </si>
  <si>
    <t>Stylianou</t>
  </si>
  <si>
    <t>Sam</t>
  </si>
  <si>
    <t>Gentry</t>
  </si>
  <si>
    <t>Daines</t>
  </si>
  <si>
    <t>Jane</t>
  </si>
  <si>
    <t>Moss</t>
  </si>
  <si>
    <t>Crowley</t>
  </si>
  <si>
    <t>Maureen</t>
  </si>
  <si>
    <t>Hurt</t>
  </si>
  <si>
    <t>Darya</t>
  </si>
  <si>
    <t>Paun</t>
  </si>
  <si>
    <t>Parker</t>
  </si>
  <si>
    <t>Cutler</t>
  </si>
  <si>
    <t>Pegg</t>
  </si>
  <si>
    <t>Jeannette</t>
  </si>
  <si>
    <t>Chrissie</t>
  </si>
  <si>
    <t>Esperanza</t>
  </si>
  <si>
    <t>Castro</t>
  </si>
  <si>
    <t>Mary</t>
  </si>
  <si>
    <t>Magdalena</t>
  </si>
  <si>
    <t>Petrus</t>
  </si>
  <si>
    <t>Joanne</t>
  </si>
  <si>
    <t>Tang</t>
  </si>
  <si>
    <t>Sujatha</t>
  </si>
  <si>
    <t>Alexander</t>
  </si>
  <si>
    <t>Liz</t>
  </si>
  <si>
    <t>Carvell</t>
  </si>
  <si>
    <t>Sara</t>
  </si>
  <si>
    <t>Atkin</t>
  </si>
  <si>
    <t>Carina</t>
  </si>
  <si>
    <t>Horrocks</t>
  </si>
  <si>
    <t>Horner</t>
  </si>
  <si>
    <t>Rosalind</t>
  </si>
  <si>
    <t>Thompson</t>
  </si>
  <si>
    <t>Callie</t>
  </si>
  <si>
    <t>Chapman</t>
  </si>
  <si>
    <t>Hazel</t>
  </si>
  <si>
    <t>Cinzia</t>
  </si>
  <si>
    <t>Ricci</t>
  </si>
  <si>
    <t>Jackie</t>
  </si>
  <si>
    <t>Armstrong</t>
  </si>
  <si>
    <t>Anne</t>
  </si>
  <si>
    <t>Wood</t>
  </si>
  <si>
    <t>Watts</t>
  </si>
  <si>
    <t>Sally</t>
  </si>
  <si>
    <t>Amanda</t>
  </si>
  <si>
    <t>Vickers</t>
  </si>
  <si>
    <t>Pattison</t>
  </si>
  <si>
    <t>Shanelle</t>
  </si>
  <si>
    <t>Kohler</t>
  </si>
  <si>
    <t>Goodyear</t>
  </si>
  <si>
    <t>StA F</t>
  </si>
  <si>
    <t>* indicates 2nd claim</t>
  </si>
  <si>
    <t>ROY 'B'</t>
  </si>
  <si>
    <t>EC 'B'</t>
  </si>
  <si>
    <t>EDM 'B'</t>
  </si>
  <si>
    <t>HRP 'B'</t>
  </si>
  <si>
    <t>NHRR 'B'</t>
  </si>
  <si>
    <t>SS 'B'</t>
  </si>
  <si>
    <t>TPK 'B'</t>
  </si>
  <si>
    <t>WAT 'B'</t>
  </si>
  <si>
    <t>ROY 'C'</t>
  </si>
  <si>
    <t>DAC 'C'</t>
  </si>
  <si>
    <t>E-TEAM</t>
  </si>
  <si>
    <t>SAS 'E'</t>
  </si>
  <si>
    <t>WAT 'C'</t>
  </si>
  <si>
    <t>Jude</t>
  </si>
  <si>
    <t>Bell</t>
  </si>
  <si>
    <t>Bradley</t>
  </si>
  <si>
    <t>Birch</t>
  </si>
  <si>
    <t>Waddington</t>
  </si>
  <si>
    <t>Westley</t>
  </si>
  <si>
    <t>Will</t>
  </si>
  <si>
    <t>Lindsey</t>
  </si>
  <si>
    <t>Adam</t>
  </si>
  <si>
    <t>Yorwerth</t>
  </si>
  <si>
    <t>Danny</t>
  </si>
  <si>
    <t>Figg</t>
  </si>
  <si>
    <t>Liam</t>
  </si>
  <si>
    <t>Struwe</t>
  </si>
  <si>
    <t>Luke</t>
  </si>
  <si>
    <t>Barker</t>
  </si>
  <si>
    <t>Ben</t>
  </si>
  <si>
    <t>Sewell</t>
  </si>
  <si>
    <t>Aaron</t>
  </si>
  <si>
    <t>Clarke*</t>
  </si>
  <si>
    <t>Croft</t>
  </si>
  <si>
    <t>Matthew</t>
  </si>
  <si>
    <t>Robinson</t>
  </si>
  <si>
    <t>Bowman</t>
  </si>
  <si>
    <t>Mark</t>
  </si>
  <si>
    <t>Baines*</t>
  </si>
  <si>
    <t>Joe</t>
  </si>
  <si>
    <t>Ansbro</t>
  </si>
  <si>
    <t>Conor</t>
  </si>
  <si>
    <t>O'Hara-Barrett*</t>
  </si>
  <si>
    <t>Tom</t>
  </si>
  <si>
    <t>Combe</t>
  </si>
  <si>
    <t>Abdullah</t>
  </si>
  <si>
    <t>Athar</t>
  </si>
  <si>
    <t>Adrian</t>
  </si>
  <si>
    <t>Busolini</t>
  </si>
  <si>
    <t>James</t>
  </si>
  <si>
    <t>Vicente</t>
  </si>
  <si>
    <t>Ian</t>
  </si>
  <si>
    <t>Perrins</t>
  </si>
  <si>
    <t>Jamie</t>
  </si>
  <si>
    <t>Callan</t>
  </si>
  <si>
    <t>Daniel</t>
  </si>
  <si>
    <t>Pudner</t>
  </si>
  <si>
    <t>Nick</t>
  </si>
  <si>
    <t>Gill</t>
  </si>
  <si>
    <t>Charlie</t>
  </si>
  <si>
    <t>White</t>
  </si>
  <si>
    <t>George</t>
  </si>
  <si>
    <t>Murray</t>
  </si>
  <si>
    <t>Stephen</t>
  </si>
  <si>
    <t>Yates</t>
  </si>
  <si>
    <t>Andrew</t>
  </si>
  <si>
    <t>Thomlinson</t>
  </si>
  <si>
    <t>David</t>
  </si>
  <si>
    <t>Craddock</t>
  </si>
  <si>
    <t>William</t>
  </si>
  <si>
    <t>Caunce</t>
  </si>
  <si>
    <t>Joslin</t>
  </si>
  <si>
    <t>Gillard</t>
  </si>
  <si>
    <t>Jonathan</t>
  </si>
  <si>
    <t>Derrick</t>
  </si>
  <si>
    <t>Tim</t>
  </si>
  <si>
    <t>Jones*</t>
  </si>
  <si>
    <t>Thom</t>
  </si>
  <si>
    <t>Buzzard</t>
  </si>
  <si>
    <t>Henry</t>
  </si>
  <si>
    <t>Giddens</t>
  </si>
  <si>
    <t>Huish</t>
  </si>
  <si>
    <t>Nehil</t>
  </si>
  <si>
    <t>Lavey-Khan</t>
  </si>
  <si>
    <t>Iain</t>
  </si>
  <si>
    <t>McMurray</t>
  </si>
  <si>
    <t>Marschalek</t>
  </si>
  <si>
    <t>Peter</t>
  </si>
  <si>
    <t>Males</t>
  </si>
  <si>
    <t>Cameron</t>
  </si>
  <si>
    <t>Bailey</t>
  </si>
  <si>
    <t>Amatruda</t>
  </si>
  <si>
    <t>Richard</t>
  </si>
  <si>
    <t>Springall</t>
  </si>
  <si>
    <t>Stafford</t>
  </si>
  <si>
    <t>Sean</t>
  </si>
  <si>
    <t>Boyd</t>
  </si>
  <si>
    <t>Chris</t>
  </si>
  <si>
    <t>Holton</t>
  </si>
  <si>
    <t xml:space="preserve">Ryan </t>
  </si>
  <si>
    <t>Raymond</t>
  </si>
  <si>
    <t>Longman</t>
  </si>
  <si>
    <t>Darral</t>
  </si>
  <si>
    <t>Watson</t>
  </si>
  <si>
    <t>Hobson</t>
  </si>
  <si>
    <t>Fisher</t>
  </si>
  <si>
    <t>Owen</t>
  </si>
  <si>
    <t>O'Neill</t>
  </si>
  <si>
    <t>Ford</t>
  </si>
  <si>
    <t>Kavanagh</t>
  </si>
  <si>
    <t>Pawel</t>
  </si>
  <si>
    <t>Bogacki</t>
  </si>
  <si>
    <t>Dan</t>
  </si>
  <si>
    <t>Harris-Walker</t>
  </si>
  <si>
    <t>Morris</t>
  </si>
  <si>
    <t>Andy</t>
  </si>
  <si>
    <t>Featherstone</t>
  </si>
  <si>
    <t>Germany</t>
  </si>
  <si>
    <t>Mella</t>
  </si>
  <si>
    <t>Robertson</t>
  </si>
  <si>
    <t>Jake</t>
  </si>
  <si>
    <t>Hill</t>
  </si>
  <si>
    <t>Dom</t>
  </si>
  <si>
    <t>Russell</t>
  </si>
  <si>
    <t>Cook</t>
  </si>
  <si>
    <t>Rodgers</t>
  </si>
  <si>
    <t>Singer*</t>
  </si>
  <si>
    <t>Rory</t>
  </si>
  <si>
    <t>Lambert</t>
  </si>
  <si>
    <t>Dylan</t>
  </si>
  <si>
    <t>Foan</t>
  </si>
  <si>
    <t>Lee</t>
  </si>
  <si>
    <t>Daniele</t>
  </si>
  <si>
    <t>Socci</t>
  </si>
  <si>
    <t>McGeehan</t>
  </si>
  <si>
    <t>Jean-Luc</t>
  </si>
  <si>
    <t>Whipp</t>
  </si>
  <si>
    <t>Christopher</t>
  </si>
  <si>
    <t>Bradnam</t>
  </si>
  <si>
    <t>Wackett</t>
  </si>
  <si>
    <t>Malleson</t>
  </si>
  <si>
    <t>Melvin</t>
  </si>
  <si>
    <t>Auburn</t>
  </si>
  <si>
    <t>Rigby</t>
  </si>
  <si>
    <t>Skinner</t>
  </si>
  <si>
    <t xml:space="preserve">Mark </t>
  </si>
  <si>
    <t>Dunthorne</t>
  </si>
  <si>
    <t>Liddle</t>
  </si>
  <si>
    <t>Healy</t>
  </si>
  <si>
    <t>Neil</t>
  </si>
  <si>
    <t>Jack</t>
  </si>
  <si>
    <t>Hegarty</t>
  </si>
  <si>
    <t>Archie</t>
  </si>
  <si>
    <t>Gilbey</t>
  </si>
  <si>
    <t>McNally</t>
  </si>
  <si>
    <t>Tomas</t>
  </si>
  <si>
    <t>Osprey</t>
  </si>
  <si>
    <t>Lewis</t>
  </si>
  <si>
    <t>Lant</t>
  </si>
  <si>
    <t>Poole</t>
  </si>
  <si>
    <t>Niall</t>
  </si>
  <si>
    <t>Holden</t>
  </si>
  <si>
    <t>Harry</t>
  </si>
  <si>
    <t>Woods</t>
  </si>
  <si>
    <t>Wallis</t>
  </si>
  <si>
    <t>Reilly</t>
  </si>
  <si>
    <t>Dean</t>
  </si>
  <si>
    <t>John</t>
  </si>
  <si>
    <t>Harrison</t>
  </si>
  <si>
    <t>Jeffrey</t>
  </si>
  <si>
    <t>Jay</t>
  </si>
  <si>
    <t>Papa</t>
  </si>
  <si>
    <t xml:space="preserve">Michael </t>
  </si>
  <si>
    <t>Tillett</t>
  </si>
  <si>
    <t>Cem</t>
  </si>
  <si>
    <t>Ucur</t>
  </si>
  <si>
    <t>Harwood</t>
  </si>
  <si>
    <t>Max</t>
  </si>
  <si>
    <t>Edward</t>
  </si>
  <si>
    <t>Turner</t>
  </si>
  <si>
    <t>Isaac</t>
  </si>
  <si>
    <t>Whitten</t>
  </si>
  <si>
    <t>Ted</t>
  </si>
  <si>
    <t>Allaway</t>
  </si>
  <si>
    <t>Lund</t>
  </si>
  <si>
    <t>Thomson</t>
  </si>
  <si>
    <t>Healey</t>
  </si>
  <si>
    <t>Leo</t>
  </si>
  <si>
    <t>Samuels</t>
  </si>
  <si>
    <t>Revell</t>
  </si>
  <si>
    <t>Graham</t>
  </si>
  <si>
    <t>V 40</t>
  </si>
  <si>
    <t>Buckle</t>
  </si>
  <si>
    <t>Kevin</t>
  </si>
  <si>
    <t>Douglas</t>
  </si>
  <si>
    <t>Coleman</t>
  </si>
  <si>
    <t>Ames</t>
  </si>
  <si>
    <t>Hardy</t>
  </si>
  <si>
    <t>Baylis</t>
  </si>
  <si>
    <t>Akerman</t>
  </si>
  <si>
    <t>Pas</t>
  </si>
  <si>
    <t>Arrowsmith</t>
  </si>
  <si>
    <t>O'Sullivan</t>
  </si>
  <si>
    <t>Brennan</t>
  </si>
  <si>
    <t>Mike</t>
  </si>
  <si>
    <t>Jeffs</t>
  </si>
  <si>
    <t>Matt</t>
  </si>
  <si>
    <t>Ryan</t>
  </si>
  <si>
    <t>De Vooght-Johnson</t>
  </si>
  <si>
    <t>Stewart</t>
  </si>
  <si>
    <t>Overton</t>
  </si>
  <si>
    <t>Simon</t>
  </si>
  <si>
    <t>Bostock</t>
  </si>
  <si>
    <t>Weir</t>
  </si>
  <si>
    <t>Steven</t>
  </si>
  <si>
    <t>Diffey</t>
  </si>
  <si>
    <t>McInerney</t>
  </si>
  <si>
    <t xml:space="preserve">Calvin </t>
  </si>
  <si>
    <t>Wu</t>
  </si>
  <si>
    <t>Gregg</t>
  </si>
  <si>
    <t>Harris-Cherguit</t>
  </si>
  <si>
    <t>Hukin</t>
  </si>
  <si>
    <t xml:space="preserve">Graeme </t>
  </si>
  <si>
    <t>McSorley</t>
  </si>
  <si>
    <t>Timothy</t>
  </si>
  <si>
    <t>Brignall</t>
  </si>
  <si>
    <t>Axam</t>
  </si>
  <si>
    <t>Charles</t>
  </si>
  <si>
    <t>Bruce</t>
  </si>
  <si>
    <t>Newton</t>
  </si>
  <si>
    <t>Baker</t>
  </si>
  <si>
    <t>Marc</t>
  </si>
  <si>
    <t>Burne</t>
  </si>
  <si>
    <t>Nicholas</t>
  </si>
  <si>
    <t>Andrews</t>
  </si>
  <si>
    <t>Herbie</t>
  </si>
  <si>
    <t>Hopkins</t>
  </si>
  <si>
    <t>Newman</t>
  </si>
  <si>
    <t>Bull</t>
  </si>
  <si>
    <t>Sheffield</t>
  </si>
  <si>
    <t>Jonathon</t>
  </si>
  <si>
    <t>Pitkin</t>
  </si>
  <si>
    <t xml:space="preserve">Richard </t>
  </si>
  <si>
    <t>Longley</t>
  </si>
  <si>
    <t>Pete</t>
  </si>
  <si>
    <t>Gentle</t>
  </si>
  <si>
    <t>Summers</t>
  </si>
  <si>
    <t>McKenzie</t>
  </si>
  <si>
    <t>Higgs</t>
  </si>
  <si>
    <t>Dungate</t>
  </si>
  <si>
    <t>Edwards</t>
  </si>
  <si>
    <t>Geoff</t>
  </si>
  <si>
    <t>Donohoe</t>
  </si>
  <si>
    <t>Searle</t>
  </si>
  <si>
    <t>Leese</t>
  </si>
  <si>
    <t>Johnathan</t>
  </si>
  <si>
    <t>Gray</t>
  </si>
  <si>
    <t>Mould</t>
  </si>
  <si>
    <t>Ollie</t>
  </si>
  <si>
    <t>Garbas</t>
  </si>
  <si>
    <t>Langton</t>
  </si>
  <si>
    <t>Terry</t>
  </si>
  <si>
    <t>Sawyer</t>
  </si>
  <si>
    <t>Alan</t>
  </si>
  <si>
    <t>Collins</t>
  </si>
  <si>
    <t>Dave</t>
  </si>
  <si>
    <t>Fellowes</t>
  </si>
  <si>
    <t>Biggs</t>
  </si>
  <si>
    <t>Haynes</t>
  </si>
  <si>
    <t>Ahern</t>
  </si>
  <si>
    <t>Eden</t>
  </si>
  <si>
    <t>Brian</t>
  </si>
  <si>
    <t>Lallaway</t>
  </si>
  <si>
    <t>Witham</t>
  </si>
  <si>
    <t>Kelvin</t>
  </si>
  <si>
    <t>Southgate</t>
  </si>
  <si>
    <t>Craig</t>
  </si>
  <si>
    <t>Vanniasingham</t>
  </si>
  <si>
    <t>Scales</t>
  </si>
  <si>
    <t>Alexey</t>
  </si>
  <si>
    <t>Zherdev</t>
  </si>
  <si>
    <t>Pablo</t>
  </si>
  <si>
    <t>Plaza-Lastras</t>
  </si>
  <si>
    <t>Pilbeam</t>
  </si>
  <si>
    <t>Elmer</t>
  </si>
  <si>
    <t>Carter</t>
  </si>
  <si>
    <t>Keith</t>
  </si>
  <si>
    <t>Hooker</t>
  </si>
  <si>
    <t>Bannon</t>
  </si>
  <si>
    <t>Stuart</t>
  </si>
  <si>
    <t>Richardson</t>
  </si>
  <si>
    <t>Rob</t>
  </si>
  <si>
    <t>Dilley</t>
  </si>
  <si>
    <t>O’Neill</t>
  </si>
  <si>
    <t>Donnelly</t>
  </si>
  <si>
    <t>Scanlon</t>
  </si>
  <si>
    <t>Gary</t>
  </si>
  <si>
    <t>Freer</t>
  </si>
  <si>
    <t>Graeme</t>
  </si>
  <si>
    <t>Auld</t>
  </si>
  <si>
    <t>Meadows</t>
  </si>
  <si>
    <t>McKinnon</t>
  </si>
  <si>
    <t>Williams*</t>
  </si>
  <si>
    <t>Lloyd</t>
  </si>
  <si>
    <t>Chirag</t>
  </si>
  <si>
    <t>Desai</t>
  </si>
  <si>
    <t>Huw</t>
  </si>
  <si>
    <t>Hamer</t>
  </si>
  <si>
    <t>Duncan</t>
  </si>
  <si>
    <t>Godfrey</t>
  </si>
  <si>
    <t xml:space="preserve">Adam </t>
  </si>
  <si>
    <t>Phil</t>
  </si>
  <si>
    <t>Cooper</t>
  </si>
  <si>
    <t>Eric</t>
  </si>
  <si>
    <t>Steve</t>
  </si>
  <si>
    <t>Grant</t>
  </si>
  <si>
    <t>Scott</t>
  </si>
  <si>
    <t>Leger</t>
  </si>
  <si>
    <t>Neal</t>
  </si>
  <si>
    <t>Groves</t>
  </si>
  <si>
    <t>Bethell</t>
  </si>
  <si>
    <t>Stevens</t>
  </si>
  <si>
    <t>Ed</t>
  </si>
  <si>
    <t>De Los Rios</t>
  </si>
  <si>
    <t>V 50</t>
  </si>
  <si>
    <t>Sambridge</t>
  </si>
  <si>
    <t>Guy</t>
  </si>
  <si>
    <t>Makowski</t>
  </si>
  <si>
    <t>Bob</t>
  </si>
  <si>
    <t>Glasgow</t>
  </si>
  <si>
    <t>Hume</t>
  </si>
  <si>
    <t>Darren</t>
  </si>
  <si>
    <t>McLatchey</t>
  </si>
  <si>
    <t>Kris</t>
  </si>
  <si>
    <t>Mitchell</t>
  </si>
  <si>
    <t>Aiken</t>
  </si>
  <si>
    <t>Casserley</t>
  </si>
  <si>
    <t>Giancarlo</t>
  </si>
  <si>
    <t>Maccini</t>
  </si>
  <si>
    <t>Ellerd-Elliott</t>
  </si>
  <si>
    <t>Jon</t>
  </si>
  <si>
    <t>Whitehouse*</t>
  </si>
  <si>
    <t>Davis</t>
  </si>
  <si>
    <t>Banister</t>
  </si>
  <si>
    <t>Chun</t>
  </si>
  <si>
    <t>Middleton</t>
  </si>
  <si>
    <t>Nigel</t>
  </si>
  <si>
    <t>Aston</t>
  </si>
  <si>
    <t>Carmack</t>
  </si>
  <si>
    <t>Mully</t>
  </si>
  <si>
    <t>Styles</t>
  </si>
  <si>
    <t>Shelley</t>
  </si>
  <si>
    <t>Kitchener</t>
  </si>
  <si>
    <t>Koloko</t>
  </si>
  <si>
    <t>Butcher</t>
  </si>
  <si>
    <t>Muiris</t>
  </si>
  <si>
    <t>O'Connell</t>
  </si>
  <si>
    <t>Wilson</t>
  </si>
  <si>
    <t xml:space="preserve">Gregory </t>
  </si>
  <si>
    <t>Fade</t>
  </si>
  <si>
    <t>Fryatt</t>
  </si>
  <si>
    <t>Bowie</t>
  </si>
  <si>
    <t>Bacon</t>
  </si>
  <si>
    <t>Dennis</t>
  </si>
  <si>
    <t>Dewar</t>
  </si>
  <si>
    <t>Goodier</t>
  </si>
  <si>
    <t>Neill</t>
  </si>
  <si>
    <t>Jefferson*</t>
  </si>
  <si>
    <t>Marcus</t>
  </si>
  <si>
    <t>De' Freitas</t>
  </si>
  <si>
    <t>Bird</t>
  </si>
  <si>
    <t>Anthony</t>
  </si>
  <si>
    <t>Nicolson</t>
  </si>
  <si>
    <t>Simmons</t>
  </si>
  <si>
    <t>Carl</t>
  </si>
  <si>
    <t>Whay</t>
  </si>
  <si>
    <t>Jasko</t>
  </si>
  <si>
    <t>Wheeler</t>
  </si>
  <si>
    <t>Howard</t>
  </si>
  <si>
    <t>Datlen</t>
  </si>
  <si>
    <t>Bullen</t>
  </si>
  <si>
    <t>Robert</t>
  </si>
  <si>
    <t>Hughes</t>
  </si>
  <si>
    <t>Blackaby</t>
  </si>
  <si>
    <t>Gavin</t>
  </si>
  <si>
    <t>Clifton</t>
  </si>
  <si>
    <t>Nelson</t>
  </si>
  <si>
    <t>Singleton</t>
  </si>
  <si>
    <t>March</t>
  </si>
  <si>
    <t>Ross</t>
  </si>
  <si>
    <t>Sharp</t>
  </si>
  <si>
    <t>Ebsworth</t>
  </si>
  <si>
    <t>Taras</t>
  </si>
  <si>
    <t>Huzar</t>
  </si>
  <si>
    <t>Justin</t>
  </si>
  <si>
    <t>Swallow</t>
  </si>
  <si>
    <t>Haigh</t>
  </si>
  <si>
    <t>Mauro</t>
  </si>
  <si>
    <t>Fasti</t>
  </si>
  <si>
    <t>Ellis</t>
  </si>
  <si>
    <t>Orr</t>
  </si>
  <si>
    <t>Dearlove</t>
  </si>
  <si>
    <t>Prior</t>
  </si>
  <si>
    <t>Davidson</t>
  </si>
  <si>
    <t>Crawley</t>
  </si>
  <si>
    <t>Jim</t>
  </si>
  <si>
    <t>Sidney</t>
  </si>
  <si>
    <t>Valentine</t>
  </si>
  <si>
    <t>Nelms</t>
  </si>
  <si>
    <t>Campbell</t>
  </si>
  <si>
    <t>Tony</t>
  </si>
  <si>
    <t>Muldoon</t>
  </si>
  <si>
    <t>Alabaster</t>
  </si>
  <si>
    <t>Reynolds</t>
  </si>
  <si>
    <t>Blessing</t>
  </si>
  <si>
    <t>Matthieu</t>
  </si>
  <si>
    <t>Militon</t>
  </si>
  <si>
    <t>Casey</t>
  </si>
  <si>
    <t>Small</t>
  </si>
  <si>
    <t>Sypula</t>
  </si>
  <si>
    <t>Karl</t>
  </si>
  <si>
    <t>Newstead</t>
  </si>
  <si>
    <t>Vincent</t>
  </si>
  <si>
    <t>Clifford</t>
  </si>
  <si>
    <t>Shreeve</t>
  </si>
  <si>
    <t>Latto</t>
  </si>
  <si>
    <t>Pickard</t>
  </si>
  <si>
    <t>Scutt</t>
  </si>
  <si>
    <t>Zelin</t>
  </si>
  <si>
    <t>Goosetree</t>
  </si>
  <si>
    <t>Sutherland</t>
  </si>
  <si>
    <t>Paraskeva</t>
  </si>
  <si>
    <t>Hobbs</t>
  </si>
  <si>
    <t xml:space="preserve">Frank </t>
  </si>
  <si>
    <t>V 60</t>
  </si>
  <si>
    <t>Ralph</t>
  </si>
  <si>
    <t>Dadswell*</t>
  </si>
  <si>
    <t>Townsend</t>
  </si>
  <si>
    <t>Pettit</t>
  </si>
  <si>
    <t>Sibbett</t>
  </si>
  <si>
    <t>Ernesto</t>
  </si>
  <si>
    <t>Johnson</t>
  </si>
  <si>
    <t>Schilling</t>
  </si>
  <si>
    <t>Jerry</t>
  </si>
  <si>
    <t>Bryan</t>
  </si>
  <si>
    <t>Arnold</t>
  </si>
  <si>
    <t>McLellan</t>
  </si>
  <si>
    <t>Cunningham</t>
  </si>
  <si>
    <t>Orton</t>
  </si>
  <si>
    <t>Manktelow</t>
  </si>
  <si>
    <t>Dobinson</t>
  </si>
  <si>
    <t>Colin</t>
  </si>
  <si>
    <t>Braybrook</t>
  </si>
  <si>
    <t>Bibaud</t>
  </si>
  <si>
    <t>Forrester</t>
  </si>
  <si>
    <t>Trevor</t>
  </si>
  <si>
    <t>Mason</t>
  </si>
  <si>
    <t>Callaghan</t>
  </si>
  <si>
    <t>Westcough</t>
  </si>
  <si>
    <t>Blackaller</t>
  </si>
  <si>
    <t>Aitchison</t>
  </si>
  <si>
    <t>Flynn</t>
  </si>
  <si>
    <t>Philip</t>
  </si>
  <si>
    <t>Pugh</t>
  </si>
  <si>
    <t>Patrick</t>
  </si>
  <si>
    <t>Grattan</t>
  </si>
  <si>
    <t>Nitin</t>
  </si>
  <si>
    <t>Tank</t>
  </si>
  <si>
    <t>Byrne</t>
  </si>
  <si>
    <t>Robson</t>
  </si>
  <si>
    <t>Honnywill</t>
  </si>
  <si>
    <t>Pickering</t>
  </si>
  <si>
    <t>Jacob</t>
  </si>
  <si>
    <t>Joyce</t>
  </si>
  <si>
    <t>Robin</t>
  </si>
  <si>
    <t>Cattle</t>
  </si>
  <si>
    <t>Harper</t>
  </si>
  <si>
    <t>Ransley</t>
  </si>
  <si>
    <t>Malcolm</t>
  </si>
  <si>
    <t>Coakley</t>
  </si>
  <si>
    <t>Rafferty</t>
  </si>
  <si>
    <t>Ray</t>
  </si>
  <si>
    <t>Russ</t>
  </si>
  <si>
    <t>Clive</t>
  </si>
  <si>
    <t>Holgate</t>
  </si>
  <si>
    <t>Kleanthous</t>
  </si>
  <si>
    <t>Desmond</t>
  </si>
  <si>
    <t>V 70</t>
  </si>
  <si>
    <t>Naresh</t>
  </si>
  <si>
    <t>Trivedi</t>
  </si>
  <si>
    <t>Chas</t>
  </si>
  <si>
    <t>Tennant</t>
  </si>
  <si>
    <t>Kenison</t>
  </si>
  <si>
    <t>Ken</t>
  </si>
  <si>
    <t>Hall</t>
  </si>
  <si>
    <t xml:space="preserve">Tim </t>
  </si>
  <si>
    <t>Pine</t>
  </si>
  <si>
    <t>Pick</t>
  </si>
  <si>
    <t>F Tri</t>
  </si>
  <si>
    <t>WJ 'B'</t>
  </si>
  <si>
    <t>BSRC 'B'</t>
  </si>
  <si>
    <t>SS 'C'</t>
  </si>
  <si>
    <t>TPK 'C'</t>
  </si>
  <si>
    <t>GCR 'D'</t>
  </si>
  <si>
    <t>GCR 'E'</t>
  </si>
  <si>
    <t>Irvine</t>
  </si>
  <si>
    <t>Brad</t>
  </si>
  <si>
    <t>Odoki</t>
  </si>
  <si>
    <t>2025 MID WEEK LEAGUE sponsored by</t>
  </si>
  <si>
    <t>Donovan</t>
  </si>
  <si>
    <t>Hawke</t>
  </si>
  <si>
    <t>#</t>
  </si>
  <si>
    <t>Sammy</t>
  </si>
  <si>
    <t>Bream</t>
  </si>
  <si>
    <t>Hoa</t>
  </si>
  <si>
    <t>Jolly</t>
  </si>
  <si>
    <t>Errington</t>
  </si>
  <si>
    <t xml:space="preserve">Fiona </t>
  </si>
  <si>
    <t>Olu</t>
  </si>
  <si>
    <t>Gooden</t>
  </si>
  <si>
    <t>Tant</t>
  </si>
  <si>
    <t>1=</t>
  </si>
  <si>
    <t>Unknown</t>
  </si>
  <si>
    <t>Runner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</si>
</sst>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:ss"/>
    <numFmt numFmtId="165" formatCode="m:ss"/>
  </numFmts>
  <fonts count="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/>
    <xf numFmtId="0" fontId="0" fillId="2" borderId="0" xfId="0" applyFill="1"/>
    <xf numFmtId="3" fontId="0" fillId="0" borderId="0" xfId="0" applyNumberFormat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0" xfId="0" applyFont="1"/>
    <xf numFmtId="3" fontId="0" fillId="2" borderId="0" xfId="0" applyNumberFormat="1" applyFill="1" applyAlignment="1">
      <alignment horizontal="center"/>
    </xf>
    <xf numFmtId="0" fontId="2" fillId="3" borderId="0" xfId="0" applyFont="1" applyFill="1"/>
    <xf numFmtId="3" fontId="1" fillId="2" borderId="0" xfId="0" applyNumberFormat="1" applyFont="1" applyFill="1" applyAlignment="1">
      <alignment horizontal="center"/>
    </xf>
    <xf numFmtId="0" fontId="0" fillId="4" borderId="0" xfId="0" applyFill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3" fontId="2" fillId="2" borderId="0" xfId="0" applyNumberFormat="1" applyFont="1" applyFill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quotePrefix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7" xfId="0" applyBorder="1" applyAlignment="1">
      <alignment horizontal="center"/>
    </xf>
    <xf numFmtId="3" fontId="1" fillId="0" borderId="5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/>
    <xf numFmtId="165" fontId="0" fillId="0" borderId="0" xfId="0" applyNumberFormat="1" applyAlignment="1">
      <alignment horizontal="center"/>
    </xf>
    <xf numFmtId="0" fontId="3" fillId="8" borderId="0" xfId="0" applyFont="1" applyFill="1"/>
    <xf numFmtId="0" fontId="3" fillId="8" borderId="0" xfId="0" applyFont="1" applyFill="1" applyAlignment="1">
      <alignment horizontal="center"/>
    </xf>
    <xf numFmtId="0" fontId="3" fillId="0" borderId="0" xfId="0" quotePrefix="1" applyFont="1"/>
    <xf numFmtId="0" fontId="2" fillId="0" borderId="7" xfId="0" applyFont="1" applyBorder="1"/>
    <xf numFmtId="3" fontId="2" fillId="0" borderId="8" xfId="0" applyNumberFormat="1" applyFont="1" applyBorder="1" applyAlignment="1">
      <alignment horizontal="center"/>
    </xf>
    <xf numFmtId="0" fontId="4" fillId="0" borderId="0" xfId="0" applyFont="1" applyAlignment="1">
      <alignment vertical="center"/>
    </xf>
    <xf numFmtId="0" fontId="0" fillId="8" borderId="0" xfId="0" applyFill="1"/>
    <xf numFmtId="165" fontId="0" fillId="8" borderId="0" xfId="0" applyNumberFormat="1" applyFill="1" applyAlignment="1">
      <alignment horizontal="center"/>
    </xf>
    <xf numFmtId="0" fontId="1" fillId="0" borderId="4" xfId="0" quotePrefix="1" applyFont="1" applyBorder="1" applyAlignment="1">
      <alignment horizontal="center"/>
    </xf>
    <xf numFmtId="0" fontId="2" fillId="0" borderId="4" xfId="0" quotePrefix="1" applyFont="1" applyBorder="1" applyAlignment="1">
      <alignment horizontal="center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0</xdr:row>
      <xdr:rowOff>0</xdr:rowOff>
    </xdr:from>
    <xdr:to>
      <xdr:col>12</xdr:col>
      <xdr:colOff>522753</xdr:colOff>
      <xdr:row>0</xdr:row>
      <xdr:rowOff>716280</xdr:rowOff>
    </xdr:to>
    <xdr:pic>
      <xdr:nvPicPr>
        <xdr:cNvPr id="2" name="Picture 1" descr="Burnt Hare's logo">
          <a:extLst>
            <a:ext uri="{FF2B5EF4-FFF2-40B4-BE49-F238E27FC236}">
              <a16:creationId xmlns:a16="http://schemas.microsoft.com/office/drawing/2014/main" id="{1B55B1C0-59D4-4AAF-98E0-629F5C149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3035" y="0"/>
          <a:ext cx="1724024" cy="716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0</xdr:row>
      <xdr:rowOff>0</xdr:rowOff>
    </xdr:from>
    <xdr:to>
      <xdr:col>10</xdr:col>
      <xdr:colOff>322729</xdr:colOff>
      <xdr:row>1</xdr:row>
      <xdr:rowOff>17033</xdr:rowOff>
    </xdr:to>
    <xdr:pic>
      <xdr:nvPicPr>
        <xdr:cNvPr id="2" name="Picture 1" descr="Burnt Hare's logo">
          <a:extLst>
            <a:ext uri="{FF2B5EF4-FFF2-40B4-BE49-F238E27FC236}">
              <a16:creationId xmlns:a16="http://schemas.microsoft.com/office/drawing/2014/main" id="{3E49E65D-F31A-4CEE-8F74-E2B56EB61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3035" y="0"/>
          <a:ext cx="1183341" cy="716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1093694</xdr:colOff>
      <xdr:row>0</xdr:row>
      <xdr:rowOff>0</xdr:rowOff>
    </xdr:from>
    <xdr:to>
      <xdr:col>11</xdr:col>
      <xdr:colOff>17929</xdr:colOff>
      <xdr:row>1</xdr:row>
      <xdr:rowOff>8068</xdr:rowOff>
    </xdr:to>
    <xdr:pic>
      <xdr:nvPicPr>
        <xdr:cNvPr id="2" name="Picture 1" descr="Burnt Hare's logo">
          <a:extLst>
            <a:ext uri="{FF2B5EF4-FFF2-40B4-BE49-F238E27FC236}">
              <a16:creationId xmlns:a16="http://schemas.microsoft.com/office/drawing/2014/main" id="{F8626965-1DAF-4B5A-9F3A-7B6230327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4070" y="0"/>
          <a:ext cx="1353671" cy="716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28"/>
  <sheetViews>
    <sheetView tabSelected="1" zoomScale="85" workbookViewId="0"/>
  </sheetViews>
  <sheetFormatPr defaultRowHeight="13.2" x14ac:dyDescent="0.25"/>
  <cols>
    <col min="1" max="1" width="5.6640625" bestFit="1" customWidth="1"/>
    <col min="4" max="4" width="2.6640625" customWidth="1"/>
    <col min="5" max="5" width="5.6640625" bestFit="1" customWidth="1"/>
    <col min="8" max="8" width="2.6640625" customWidth="1"/>
    <col min="9" max="9" width="5.6640625" bestFit="1" customWidth="1"/>
    <col min="12" max="12" width="8.6640625" customWidth="1"/>
  </cols>
  <sheetData>
    <row r="1" spans="1:16" ht="57" customHeight="1" x14ac:dyDescent="0.25">
      <c r="A1" s="4"/>
      <c r="B1" s="49" t="s">
        <v>946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6" x14ac:dyDescent="0.25">
      <c r="A2" s="4" t="s">
        <v>79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6" ht="8.1" customHeight="1" x14ac:dyDescent="0.25"/>
    <row r="4" spans="1:16" s="2" customFormat="1" x14ac:dyDescent="0.25">
      <c r="A4" s="3" t="s">
        <v>2</v>
      </c>
      <c r="B4" s="2" t="s">
        <v>11</v>
      </c>
      <c r="F4" s="3" t="s">
        <v>13</v>
      </c>
      <c r="G4" s="3" t="s">
        <v>12</v>
      </c>
      <c r="I4" s="3" t="s">
        <v>2</v>
      </c>
      <c r="J4" s="2" t="s">
        <v>14</v>
      </c>
      <c r="M4" s="3" t="s">
        <v>13</v>
      </c>
      <c r="N4" s="3" t="s">
        <v>12</v>
      </c>
    </row>
    <row r="5" spans="1:16" s="2" customFormat="1" x14ac:dyDescent="0.25">
      <c r="A5" s="3">
        <v>1</v>
      </c>
      <c r="B5" s="7" t="s">
        <v>66</v>
      </c>
      <c r="C5" s="10"/>
      <c r="D5" s="10"/>
      <c r="E5" s="10"/>
      <c r="F5" s="5">
        <v>22</v>
      </c>
      <c r="G5" s="23">
        <f>Men!$AG$2</f>
        <v>452</v>
      </c>
      <c r="I5" s="3">
        <v>1</v>
      </c>
      <c r="J5" s="7" t="s">
        <v>40</v>
      </c>
      <c r="K5" s="10"/>
      <c r="L5" s="10"/>
      <c r="M5" s="5">
        <v>22</v>
      </c>
      <c r="N5" s="5">
        <f>Women!$AB$2</f>
        <v>85</v>
      </c>
    </row>
    <row r="6" spans="1:16" x14ac:dyDescent="0.25">
      <c r="A6" s="1">
        <v>2</v>
      </c>
      <c r="B6" s="10" t="s">
        <v>39</v>
      </c>
      <c r="C6" s="10"/>
      <c r="D6" s="10"/>
      <c r="E6" s="10"/>
      <c r="F6" s="11">
        <v>21</v>
      </c>
      <c r="G6" s="32">
        <f>Men!$T$2</f>
        <v>462</v>
      </c>
      <c r="I6" s="1">
        <v>2</v>
      </c>
      <c r="J6" s="20" t="s">
        <v>45</v>
      </c>
      <c r="N6" s="9">
        <f>Women!$AB$231</f>
        <v>291</v>
      </c>
      <c r="P6" s="2"/>
    </row>
    <row r="7" spans="1:16" x14ac:dyDescent="0.25">
      <c r="A7" s="1">
        <v>3</v>
      </c>
      <c r="B7" s="10" t="s">
        <v>31</v>
      </c>
      <c r="C7" s="10"/>
      <c r="D7" s="10"/>
      <c r="E7" s="10"/>
      <c r="F7" s="11">
        <v>20</v>
      </c>
      <c r="G7" s="32">
        <f>Men!$AE$2</f>
        <v>819</v>
      </c>
      <c r="I7" s="1">
        <v>3</v>
      </c>
      <c r="J7" s="10" t="s">
        <v>43</v>
      </c>
      <c r="K7" s="10"/>
      <c r="L7" s="10"/>
      <c r="M7" s="11">
        <v>21</v>
      </c>
      <c r="N7" s="11">
        <f>Women!$Y$2</f>
        <v>437</v>
      </c>
      <c r="P7" s="2"/>
    </row>
    <row r="8" spans="1:16" x14ac:dyDescent="0.25">
      <c r="A8" s="1">
        <v>4</v>
      </c>
      <c r="B8" s="10" t="s">
        <v>40</v>
      </c>
      <c r="C8" s="7"/>
      <c r="D8" s="7"/>
      <c r="E8" s="7"/>
      <c r="F8" s="11">
        <v>19</v>
      </c>
      <c r="G8" s="32">
        <f>Men!$AB$2</f>
        <v>829</v>
      </c>
      <c r="I8" s="1">
        <v>4</v>
      </c>
      <c r="J8" s="10" t="s">
        <v>39</v>
      </c>
      <c r="K8" s="7"/>
      <c r="L8" s="7"/>
      <c r="M8" s="11">
        <v>20</v>
      </c>
      <c r="N8" s="11">
        <f>Women!$T$2</f>
        <v>454</v>
      </c>
      <c r="P8" s="2"/>
    </row>
    <row r="9" spans="1:16" x14ac:dyDescent="0.25">
      <c r="A9" s="1">
        <v>5</v>
      </c>
      <c r="B9" s="10" t="s">
        <v>30</v>
      </c>
      <c r="C9" s="8"/>
      <c r="D9" s="8"/>
      <c r="E9" s="8"/>
      <c r="F9" s="6">
        <v>18</v>
      </c>
      <c r="G9" s="21">
        <f>Men!$AA$2</f>
        <v>1043</v>
      </c>
      <c r="I9" s="1">
        <v>5</v>
      </c>
      <c r="J9" s="8" t="s">
        <v>30</v>
      </c>
      <c r="K9" s="8"/>
      <c r="L9" s="8"/>
      <c r="M9" s="6">
        <v>19</v>
      </c>
      <c r="N9" s="6">
        <f>Women!$AA$2</f>
        <v>608</v>
      </c>
      <c r="P9" s="2"/>
    </row>
    <row r="10" spans="1:16" x14ac:dyDescent="0.25">
      <c r="A10" s="1">
        <v>6</v>
      </c>
      <c r="B10" s="10" t="s">
        <v>43</v>
      </c>
      <c r="C10" s="10"/>
      <c r="D10" s="10"/>
      <c r="E10" s="10"/>
      <c r="F10" s="6">
        <v>17</v>
      </c>
      <c r="G10" s="32">
        <f>Men!$Y$2</f>
        <v>1143</v>
      </c>
      <c r="I10" s="1">
        <v>6</v>
      </c>
      <c r="J10" s="10" t="s">
        <v>69</v>
      </c>
      <c r="K10" s="8"/>
      <c r="L10" s="8"/>
      <c r="M10" s="6">
        <v>18</v>
      </c>
      <c r="N10" s="21">
        <f>Women!$O$2</f>
        <v>616</v>
      </c>
      <c r="P10" s="2"/>
    </row>
    <row r="11" spans="1:16" x14ac:dyDescent="0.25">
      <c r="A11" s="1">
        <v>7</v>
      </c>
      <c r="B11" s="10" t="s">
        <v>42</v>
      </c>
      <c r="C11" s="8"/>
      <c r="D11" s="8"/>
      <c r="E11" s="8"/>
      <c r="F11" s="6">
        <v>16</v>
      </c>
      <c r="G11" s="21">
        <f>Men!$S$2</f>
        <v>1160</v>
      </c>
      <c r="I11" s="1">
        <v>7</v>
      </c>
      <c r="J11" s="10" t="s">
        <v>50</v>
      </c>
      <c r="K11" s="8"/>
      <c r="L11" s="8"/>
      <c r="M11" s="6">
        <v>17</v>
      </c>
      <c r="N11" s="21">
        <f>Women!$Q$2</f>
        <v>637</v>
      </c>
      <c r="P11" s="2"/>
    </row>
    <row r="12" spans="1:16" x14ac:dyDescent="0.25">
      <c r="A12" s="1">
        <v>8</v>
      </c>
      <c r="B12" s="10" t="s">
        <v>32</v>
      </c>
      <c r="C12" s="8"/>
      <c r="D12" s="8"/>
      <c r="E12" s="8"/>
      <c r="F12" s="6">
        <v>15</v>
      </c>
      <c r="G12" s="21">
        <f>Men!$Z$2</f>
        <v>1163</v>
      </c>
      <c r="I12" s="1">
        <v>8</v>
      </c>
      <c r="J12" s="10" t="s">
        <v>57</v>
      </c>
      <c r="K12" s="8"/>
      <c r="L12" s="8"/>
      <c r="M12" s="6">
        <v>16</v>
      </c>
      <c r="N12" s="6">
        <f>Women!$W$2</f>
        <v>666</v>
      </c>
      <c r="P12" s="2"/>
    </row>
    <row r="13" spans="1:16" x14ac:dyDescent="0.25">
      <c r="A13" s="1">
        <v>9</v>
      </c>
      <c r="B13" s="20" t="s">
        <v>46</v>
      </c>
      <c r="F13" s="1"/>
      <c r="G13" s="9">
        <f>Men!$T$435</f>
        <v>1298</v>
      </c>
      <c r="I13" s="1">
        <v>9</v>
      </c>
      <c r="J13" s="10" t="s">
        <v>73</v>
      </c>
      <c r="K13" s="8"/>
      <c r="L13" s="8"/>
      <c r="M13" s="6">
        <v>15</v>
      </c>
      <c r="N13" s="21">
        <f>Women!$P$2</f>
        <v>688</v>
      </c>
      <c r="P13" s="2"/>
    </row>
    <row r="14" spans="1:16" x14ac:dyDescent="0.25">
      <c r="A14" s="1">
        <v>10</v>
      </c>
      <c r="B14" s="10" t="s">
        <v>64</v>
      </c>
      <c r="C14" s="8"/>
      <c r="D14" s="8"/>
      <c r="E14" s="8"/>
      <c r="F14" s="11">
        <v>14</v>
      </c>
      <c r="G14" s="21">
        <f>Men!$AF$2</f>
        <v>1527</v>
      </c>
      <c r="I14" s="1">
        <v>10</v>
      </c>
      <c r="J14" s="10" t="s">
        <v>66</v>
      </c>
      <c r="K14" s="8"/>
      <c r="L14" s="8"/>
      <c r="M14" s="6">
        <v>14</v>
      </c>
      <c r="N14" s="6">
        <f>Women!$AG$2</f>
        <v>736</v>
      </c>
      <c r="P14" s="2"/>
    </row>
    <row r="15" spans="1:16" x14ac:dyDescent="0.25">
      <c r="A15" s="1">
        <v>11</v>
      </c>
      <c r="B15" s="10" t="s">
        <v>41</v>
      </c>
      <c r="C15" s="8"/>
      <c r="D15" s="8"/>
      <c r="E15" s="8"/>
      <c r="F15" s="6">
        <v>13</v>
      </c>
      <c r="G15" s="21">
        <f>Men!$L$2</f>
        <v>1662</v>
      </c>
      <c r="I15" s="1">
        <v>11</v>
      </c>
      <c r="J15" s="10" t="s">
        <v>64</v>
      </c>
      <c r="K15" s="8"/>
      <c r="L15" s="8"/>
      <c r="M15" s="6">
        <v>13</v>
      </c>
      <c r="N15" s="6">
        <f>Women!$AF$2</f>
        <v>770</v>
      </c>
      <c r="P15" s="2"/>
    </row>
    <row r="16" spans="1:16" x14ac:dyDescent="0.25">
      <c r="A16" s="1">
        <v>12</v>
      </c>
      <c r="B16" s="10" t="s">
        <v>69</v>
      </c>
      <c r="C16" s="8"/>
      <c r="D16" s="8"/>
      <c r="E16" s="6"/>
      <c r="F16" s="6">
        <v>12</v>
      </c>
      <c r="G16" s="21">
        <f>Men!$O$2</f>
        <v>1701</v>
      </c>
      <c r="I16" s="1">
        <v>12</v>
      </c>
      <c r="J16" s="10" t="s">
        <v>31</v>
      </c>
      <c r="K16" s="10"/>
      <c r="L16" s="10"/>
      <c r="M16" s="11">
        <v>12</v>
      </c>
      <c r="N16" s="11">
        <f>Women!$AE$2</f>
        <v>792</v>
      </c>
      <c r="P16" s="2"/>
    </row>
    <row r="17" spans="1:16" x14ac:dyDescent="0.25">
      <c r="A17" s="1">
        <v>13</v>
      </c>
      <c r="B17" s="20" t="s">
        <v>937</v>
      </c>
      <c r="F17" s="1"/>
      <c r="G17" s="9">
        <f>Men!AG$435</f>
        <v>1737</v>
      </c>
      <c r="I17" s="1">
        <v>13</v>
      </c>
      <c r="J17" s="10" t="s">
        <v>41</v>
      </c>
      <c r="K17" s="8"/>
      <c r="L17" s="8"/>
      <c r="M17" s="6">
        <v>11</v>
      </c>
      <c r="N17" s="6">
        <f>Women!$L$2</f>
        <v>822</v>
      </c>
      <c r="P17" s="2"/>
    </row>
    <row r="18" spans="1:16" x14ac:dyDescent="0.25">
      <c r="A18" s="1">
        <v>14</v>
      </c>
      <c r="B18" s="8" t="s">
        <v>44</v>
      </c>
      <c r="C18" s="8"/>
      <c r="D18" s="8"/>
      <c r="E18" s="8"/>
      <c r="F18" s="6">
        <v>11</v>
      </c>
      <c r="G18" s="21">
        <f>Men!$N$2</f>
        <v>1866</v>
      </c>
      <c r="I18" s="1">
        <v>14</v>
      </c>
      <c r="J18" s="20" t="s">
        <v>47</v>
      </c>
      <c r="N18" s="9">
        <f>Women!$AB$234</f>
        <v>855</v>
      </c>
      <c r="P18" s="2"/>
    </row>
    <row r="19" spans="1:16" x14ac:dyDescent="0.25">
      <c r="A19" s="1">
        <v>15</v>
      </c>
      <c r="B19" s="10" t="s">
        <v>60</v>
      </c>
      <c r="C19" s="24"/>
      <c r="D19" s="24"/>
      <c r="E19" s="24"/>
      <c r="F19" s="6">
        <v>10</v>
      </c>
      <c r="G19" s="21">
        <f>Men!$AD$2</f>
        <v>2248</v>
      </c>
      <c r="I19" s="1">
        <v>15</v>
      </c>
      <c r="J19" s="10" t="s">
        <v>42</v>
      </c>
      <c r="K19" s="8"/>
      <c r="L19" s="8"/>
      <c r="M19" s="6">
        <v>10</v>
      </c>
      <c r="N19" s="6">
        <f>Women!$S$2</f>
        <v>890</v>
      </c>
    </row>
    <row r="20" spans="1:16" x14ac:dyDescent="0.25">
      <c r="A20" s="1">
        <v>16</v>
      </c>
      <c r="B20" s="20" t="s">
        <v>45</v>
      </c>
      <c r="G20" s="9">
        <f>Men!AB$435</f>
        <v>2356</v>
      </c>
      <c r="I20" s="1">
        <v>16</v>
      </c>
      <c r="J20" s="10" t="s">
        <v>60</v>
      </c>
      <c r="K20" s="24"/>
      <c r="L20" s="24"/>
      <c r="M20" s="11">
        <v>9</v>
      </c>
      <c r="N20" s="21">
        <f>Women!$AD$2</f>
        <v>1052</v>
      </c>
    </row>
    <row r="21" spans="1:16" x14ac:dyDescent="0.25">
      <c r="A21" s="1">
        <v>17</v>
      </c>
      <c r="B21" s="10" t="s">
        <v>73</v>
      </c>
      <c r="C21" s="8"/>
      <c r="D21" s="8"/>
      <c r="E21" s="8"/>
      <c r="F21" s="6">
        <v>9</v>
      </c>
      <c r="G21" s="21">
        <f>Men!$P$2</f>
        <v>2576</v>
      </c>
      <c r="I21" s="1">
        <v>17</v>
      </c>
      <c r="J21" s="8" t="s">
        <v>28</v>
      </c>
      <c r="K21" s="8"/>
      <c r="L21" s="8"/>
      <c r="M21" s="6">
        <v>8</v>
      </c>
      <c r="N21" s="21">
        <f>Women!$M$2</f>
        <v>1081</v>
      </c>
    </row>
    <row r="22" spans="1:16" x14ac:dyDescent="0.25">
      <c r="A22" s="1">
        <v>18</v>
      </c>
      <c r="B22" s="10" t="s">
        <v>74</v>
      </c>
      <c r="C22" s="8"/>
      <c r="D22" s="8"/>
      <c r="E22" s="8"/>
      <c r="F22" s="6">
        <v>8</v>
      </c>
      <c r="G22" s="21">
        <f>Men!$X$2</f>
        <v>2801</v>
      </c>
      <c r="I22" s="1">
        <v>18</v>
      </c>
      <c r="J22" s="20" t="s">
        <v>438</v>
      </c>
      <c r="N22" s="9">
        <f>Women!$AA$231</f>
        <v>1098</v>
      </c>
    </row>
    <row r="23" spans="1:16" x14ac:dyDescent="0.25">
      <c r="A23" s="1">
        <v>19</v>
      </c>
      <c r="B23" s="10" t="s">
        <v>53</v>
      </c>
      <c r="C23" s="8"/>
      <c r="D23" s="8"/>
      <c r="E23" s="6"/>
      <c r="F23" s="6">
        <v>7</v>
      </c>
      <c r="G23" s="21">
        <f>Men!$AC$2</f>
        <v>2814</v>
      </c>
      <c r="I23" s="1">
        <v>19</v>
      </c>
      <c r="J23" s="8" t="s">
        <v>44</v>
      </c>
      <c r="K23" s="8"/>
      <c r="L23" s="8"/>
      <c r="M23" s="6">
        <v>7</v>
      </c>
      <c r="N23" s="21">
        <f>Women!$N$2</f>
        <v>1122</v>
      </c>
    </row>
    <row r="24" spans="1:16" x14ac:dyDescent="0.25">
      <c r="A24" s="1">
        <v>19</v>
      </c>
      <c r="B24" s="20" t="s">
        <v>48</v>
      </c>
      <c r="F24" s="1"/>
      <c r="G24" s="9">
        <f>Men!$T$438</f>
        <v>2814</v>
      </c>
      <c r="I24" s="1">
        <v>20</v>
      </c>
      <c r="J24" s="10" t="s">
        <v>56</v>
      </c>
      <c r="K24" s="8"/>
      <c r="L24" s="8"/>
      <c r="M24" s="6">
        <v>6</v>
      </c>
      <c r="N24" s="21">
        <f>Women!$R$2</f>
        <v>1132</v>
      </c>
    </row>
    <row r="25" spans="1:16" x14ac:dyDescent="0.25">
      <c r="A25" s="1">
        <v>21</v>
      </c>
      <c r="B25" s="10" t="s">
        <v>50</v>
      </c>
      <c r="C25" s="8"/>
      <c r="D25" s="8"/>
      <c r="E25" s="6"/>
      <c r="F25" s="6">
        <v>6</v>
      </c>
      <c r="G25" s="21">
        <f>Men!$Q$2</f>
        <v>2861</v>
      </c>
      <c r="I25" s="1">
        <v>21</v>
      </c>
      <c r="J25" s="8" t="s">
        <v>32</v>
      </c>
      <c r="K25" s="8"/>
      <c r="L25" s="8"/>
      <c r="M25" s="11">
        <v>5</v>
      </c>
      <c r="N25" s="21">
        <f>Women!$Z$2</f>
        <v>1213</v>
      </c>
    </row>
    <row r="26" spans="1:16" x14ac:dyDescent="0.25">
      <c r="A26" s="1">
        <v>22</v>
      </c>
      <c r="B26" s="20" t="s">
        <v>54</v>
      </c>
      <c r="F26" s="1"/>
      <c r="G26" s="9">
        <f>Men!S$435</f>
        <v>2943</v>
      </c>
      <c r="I26" s="1">
        <v>22</v>
      </c>
      <c r="J26" s="10" t="s">
        <v>74</v>
      </c>
      <c r="K26" s="10"/>
      <c r="L26" s="10"/>
      <c r="M26" s="6">
        <v>4</v>
      </c>
      <c r="N26" s="21">
        <f>Women!$X$2</f>
        <v>1218</v>
      </c>
    </row>
    <row r="27" spans="1:16" x14ac:dyDescent="0.25">
      <c r="A27" s="1">
        <v>23</v>
      </c>
      <c r="B27" s="10" t="s">
        <v>51</v>
      </c>
      <c r="C27" s="8"/>
      <c r="D27" s="8"/>
      <c r="E27" s="6"/>
      <c r="F27" s="6">
        <v>5</v>
      </c>
      <c r="G27" s="21">
        <f>Men!$V$2</f>
        <v>3111</v>
      </c>
      <c r="I27" s="1">
        <v>23</v>
      </c>
      <c r="J27" s="10" t="s">
        <v>51</v>
      </c>
      <c r="K27" s="8"/>
      <c r="L27" s="8"/>
      <c r="M27" s="6">
        <v>3</v>
      </c>
      <c r="N27" s="21">
        <f>Women!$V$2</f>
        <v>1265</v>
      </c>
    </row>
    <row r="28" spans="1:16" x14ac:dyDescent="0.25">
      <c r="A28" s="1">
        <v>24</v>
      </c>
      <c r="B28" s="20" t="s">
        <v>444</v>
      </c>
      <c r="F28" s="1"/>
      <c r="G28" s="9">
        <f>Men!AE$435</f>
        <v>3381</v>
      </c>
      <c r="I28" s="1">
        <v>24</v>
      </c>
      <c r="J28" s="10" t="s">
        <v>53</v>
      </c>
      <c r="K28" s="8"/>
      <c r="L28" s="8"/>
      <c r="M28" s="6">
        <v>2</v>
      </c>
      <c r="N28" s="21">
        <f>Women!$AC$2</f>
        <v>1368</v>
      </c>
    </row>
    <row r="29" spans="1:16" x14ac:dyDescent="0.25">
      <c r="A29" s="1">
        <v>25</v>
      </c>
      <c r="B29" s="20" t="s">
        <v>45</v>
      </c>
      <c r="G29" s="9">
        <f>Men!AB$438</f>
        <v>3476</v>
      </c>
      <c r="I29" s="1">
        <v>25</v>
      </c>
      <c r="J29" s="20" t="s">
        <v>54</v>
      </c>
      <c r="N29" s="9">
        <f>Women!$S$231</f>
        <v>1526</v>
      </c>
    </row>
    <row r="30" spans="1:16" x14ac:dyDescent="0.25">
      <c r="A30" s="1">
        <v>26</v>
      </c>
      <c r="B30" s="10" t="s">
        <v>57</v>
      </c>
      <c r="C30" s="8"/>
      <c r="D30" s="8"/>
      <c r="E30" s="6"/>
      <c r="F30" s="6">
        <v>4</v>
      </c>
      <c r="G30" s="21">
        <f>Men!$W$2</f>
        <v>3835</v>
      </c>
      <c r="I30" s="1">
        <v>26</v>
      </c>
      <c r="J30" s="8" t="s">
        <v>29</v>
      </c>
      <c r="K30" s="8"/>
      <c r="L30" s="8"/>
      <c r="M30" s="11">
        <v>1</v>
      </c>
      <c r="N30" s="21">
        <f>Women!$U$2</f>
        <v>1607</v>
      </c>
    </row>
    <row r="31" spans="1:16" x14ac:dyDescent="0.25">
      <c r="A31" s="1">
        <v>27</v>
      </c>
      <c r="B31" s="10" t="s">
        <v>56</v>
      </c>
      <c r="C31" s="8"/>
      <c r="D31" s="8"/>
      <c r="E31" s="6"/>
      <c r="F31" s="6">
        <v>3</v>
      </c>
      <c r="G31" s="21">
        <f>Men!$R$2</f>
        <v>4044</v>
      </c>
      <c r="I31" s="1"/>
      <c r="J31" s="20"/>
      <c r="N31" s="1"/>
    </row>
    <row r="32" spans="1:16" x14ac:dyDescent="0.25">
      <c r="A32" s="1">
        <v>28</v>
      </c>
      <c r="B32" s="20" t="s">
        <v>941</v>
      </c>
      <c r="F32" s="1"/>
      <c r="G32" s="9">
        <f>Men!$T$441</f>
        <v>4273</v>
      </c>
      <c r="I32" s="1"/>
      <c r="J32" s="20"/>
      <c r="N32" s="1"/>
    </row>
    <row r="33" spans="1:17" x14ac:dyDescent="0.25">
      <c r="A33" s="1">
        <v>29</v>
      </c>
      <c r="B33" s="20" t="s">
        <v>443</v>
      </c>
      <c r="F33" s="1"/>
      <c r="G33" s="9">
        <f>Men!AD$435</f>
        <v>4281</v>
      </c>
      <c r="I33" s="1"/>
      <c r="J33" s="20"/>
      <c r="N33" s="1"/>
    </row>
    <row r="34" spans="1:17" x14ac:dyDescent="0.25">
      <c r="A34" s="1">
        <v>30</v>
      </c>
      <c r="B34" s="10" t="s">
        <v>28</v>
      </c>
      <c r="C34" s="8"/>
      <c r="D34" s="8"/>
      <c r="E34" s="8"/>
      <c r="F34" s="6">
        <v>2</v>
      </c>
      <c r="G34" s="21">
        <f>Men!$M$2</f>
        <v>4444</v>
      </c>
      <c r="I34" s="1"/>
      <c r="J34" s="20"/>
      <c r="N34" s="1"/>
    </row>
    <row r="35" spans="1:17" x14ac:dyDescent="0.25">
      <c r="A35" s="1">
        <v>31</v>
      </c>
      <c r="B35" s="10" t="s">
        <v>29</v>
      </c>
      <c r="C35" s="8"/>
      <c r="D35" s="8"/>
      <c r="E35" s="8"/>
      <c r="F35" s="6">
        <v>1</v>
      </c>
      <c r="G35" s="21">
        <f>Men!$U$2</f>
        <v>4809</v>
      </c>
      <c r="I35" s="1"/>
      <c r="J35" s="20"/>
      <c r="N35" s="1"/>
    </row>
    <row r="36" spans="1:17" x14ac:dyDescent="0.25">
      <c r="A36" s="1"/>
      <c r="B36" s="20"/>
      <c r="F36" s="9"/>
      <c r="I36" s="1"/>
      <c r="J36" s="20"/>
      <c r="M36" s="9"/>
    </row>
    <row r="37" spans="1:17" x14ac:dyDescent="0.25">
      <c r="E37" s="12" t="s">
        <v>2</v>
      </c>
      <c r="F37" s="13" t="s">
        <v>15</v>
      </c>
      <c r="G37" s="13"/>
      <c r="H37" s="13"/>
      <c r="I37" s="14"/>
      <c r="J37" s="15" t="s">
        <v>13</v>
      </c>
      <c r="K37" s="16" t="s">
        <v>12</v>
      </c>
      <c r="O37" s="1"/>
      <c r="P37" s="1"/>
    </row>
    <row r="38" spans="1:17" x14ac:dyDescent="0.25">
      <c r="A38" s="2"/>
      <c r="B38" s="2"/>
      <c r="C38" s="2"/>
      <c r="D38" s="2"/>
      <c r="E38" s="52" t="s">
        <v>959</v>
      </c>
      <c r="F38" s="2" t="s">
        <v>40</v>
      </c>
      <c r="G38" s="2"/>
      <c r="H38" s="2"/>
      <c r="I38" s="2"/>
      <c r="J38" s="3">
        <f t="shared" ref="J38:J59" si="0">VLOOKUP($F38,$B$5:$G$36,5,0)+VLOOKUP($F38,$J$5:$N$36,4,0)</f>
        <v>41</v>
      </c>
      <c r="K38" s="38">
        <f t="shared" ref="K38:K59" si="1">VLOOKUP($F38,$B$5:$G$36,6,0)+VLOOKUP($F38,$J$5:$N$36,5,0)</f>
        <v>914</v>
      </c>
      <c r="L38" s="2"/>
      <c r="M38" s="2"/>
      <c r="N38" s="2"/>
      <c r="O38" s="3"/>
      <c r="P38" s="3"/>
      <c r="Q38" s="2"/>
    </row>
    <row r="39" spans="1:17" x14ac:dyDescent="0.25">
      <c r="E39" s="53" t="s">
        <v>959</v>
      </c>
      <c r="F39" s="2" t="s">
        <v>39</v>
      </c>
      <c r="G39" s="2"/>
      <c r="H39" s="2"/>
      <c r="I39" s="2"/>
      <c r="J39" s="3">
        <f t="shared" si="0"/>
        <v>41</v>
      </c>
      <c r="K39" s="38">
        <f t="shared" si="1"/>
        <v>916</v>
      </c>
      <c r="L39" s="2"/>
      <c r="M39" s="2"/>
      <c r="O39" s="1"/>
      <c r="P39" s="1"/>
    </row>
    <row r="40" spans="1:17" s="2" customFormat="1" x14ac:dyDescent="0.25">
      <c r="A40"/>
      <c r="B40"/>
      <c r="C40"/>
      <c r="D40"/>
      <c r="E40" s="18">
        <v>3</v>
      </c>
      <c r="F40" t="s">
        <v>43</v>
      </c>
      <c r="G40"/>
      <c r="H40"/>
      <c r="I40"/>
      <c r="J40" s="1">
        <f t="shared" si="0"/>
        <v>38</v>
      </c>
      <c r="K40" s="40">
        <f t="shared" si="1"/>
        <v>1580</v>
      </c>
      <c r="L40" s="20"/>
      <c r="M40" s="20"/>
      <c r="N40"/>
      <c r="O40" s="1"/>
      <c r="P40" s="1"/>
      <c r="Q40"/>
    </row>
    <row r="41" spans="1:17" x14ac:dyDescent="0.25">
      <c r="E41" s="18">
        <v>4</v>
      </c>
      <c r="F41" t="s">
        <v>30</v>
      </c>
      <c r="J41" s="1">
        <f t="shared" si="0"/>
        <v>37</v>
      </c>
      <c r="K41" s="40">
        <f t="shared" si="1"/>
        <v>1651</v>
      </c>
      <c r="O41" s="1"/>
      <c r="P41" s="1"/>
    </row>
    <row r="42" spans="1:17" x14ac:dyDescent="0.25">
      <c r="E42" s="18">
        <v>5</v>
      </c>
      <c r="F42" s="20" t="s">
        <v>66</v>
      </c>
      <c r="J42" s="1">
        <f t="shared" si="0"/>
        <v>36</v>
      </c>
      <c r="K42" s="40">
        <f t="shared" si="1"/>
        <v>1188</v>
      </c>
      <c r="L42" s="20"/>
      <c r="M42" s="20"/>
      <c r="O42" s="1"/>
      <c r="P42" s="1"/>
    </row>
    <row r="43" spans="1:17" x14ac:dyDescent="0.25">
      <c r="E43" s="18">
        <v>6</v>
      </c>
      <c r="F43" s="20" t="s">
        <v>31</v>
      </c>
      <c r="G43" s="20"/>
      <c r="H43" s="20"/>
      <c r="I43" s="20"/>
      <c r="J43" s="26">
        <f t="shared" si="0"/>
        <v>32</v>
      </c>
      <c r="K43" s="39">
        <f t="shared" si="1"/>
        <v>1611</v>
      </c>
      <c r="L43" s="20"/>
      <c r="M43" s="20"/>
      <c r="O43" s="1"/>
      <c r="P43" s="1"/>
    </row>
    <row r="44" spans="1:17" x14ac:dyDescent="0.25">
      <c r="E44" s="18">
        <v>7</v>
      </c>
      <c r="F44" t="s">
        <v>69</v>
      </c>
      <c r="J44" s="1">
        <f t="shared" si="0"/>
        <v>30</v>
      </c>
      <c r="K44" s="40">
        <f t="shared" si="1"/>
        <v>2317</v>
      </c>
      <c r="L44" s="20"/>
      <c r="M44" s="20"/>
      <c r="O44" s="1"/>
      <c r="P44" s="1"/>
    </row>
    <row r="45" spans="1:17" x14ac:dyDescent="0.25">
      <c r="E45" s="18">
        <v>8</v>
      </c>
      <c r="F45" t="s">
        <v>64</v>
      </c>
      <c r="J45" s="1">
        <f t="shared" si="0"/>
        <v>27</v>
      </c>
      <c r="K45" s="40">
        <f t="shared" si="1"/>
        <v>2297</v>
      </c>
      <c r="O45" s="1"/>
      <c r="P45" s="1"/>
    </row>
    <row r="46" spans="1:17" x14ac:dyDescent="0.25">
      <c r="E46" s="18">
        <v>9</v>
      </c>
      <c r="F46" t="s">
        <v>42</v>
      </c>
      <c r="J46" s="1">
        <f t="shared" si="0"/>
        <v>26</v>
      </c>
      <c r="K46" s="40">
        <f t="shared" si="1"/>
        <v>2050</v>
      </c>
      <c r="O46" s="1"/>
      <c r="P46" s="1"/>
    </row>
    <row r="47" spans="1:17" x14ac:dyDescent="0.25">
      <c r="E47" s="18">
        <v>10</v>
      </c>
      <c r="F47" t="s">
        <v>41</v>
      </c>
      <c r="J47" s="1">
        <f t="shared" si="0"/>
        <v>24</v>
      </c>
      <c r="K47" s="40">
        <f t="shared" si="1"/>
        <v>2484</v>
      </c>
      <c r="L47" s="20"/>
      <c r="M47" s="20"/>
      <c r="O47" s="1"/>
      <c r="P47" s="1"/>
    </row>
    <row r="48" spans="1:17" x14ac:dyDescent="0.25">
      <c r="E48" s="18">
        <v>11</v>
      </c>
      <c r="F48" s="20" t="s">
        <v>73</v>
      </c>
      <c r="J48" s="1">
        <f t="shared" si="0"/>
        <v>24</v>
      </c>
      <c r="K48" s="40">
        <f t="shared" si="1"/>
        <v>3264</v>
      </c>
      <c r="L48" s="20"/>
      <c r="M48" s="20"/>
      <c r="O48" s="1"/>
      <c r="P48" s="1"/>
    </row>
    <row r="49" spans="1:17" x14ac:dyDescent="0.25">
      <c r="E49" s="18">
        <v>12</v>
      </c>
      <c r="F49" t="s">
        <v>50</v>
      </c>
      <c r="J49" s="1">
        <f t="shared" si="0"/>
        <v>23</v>
      </c>
      <c r="K49" s="40">
        <f t="shared" si="1"/>
        <v>3498</v>
      </c>
      <c r="L49" s="20"/>
      <c r="M49" s="20"/>
      <c r="O49" s="1"/>
      <c r="P49" s="1"/>
    </row>
    <row r="50" spans="1:17" x14ac:dyDescent="0.25">
      <c r="E50" s="18">
        <v>13</v>
      </c>
      <c r="F50" t="s">
        <v>32</v>
      </c>
      <c r="J50" s="1">
        <f t="shared" si="0"/>
        <v>20</v>
      </c>
      <c r="K50" s="40">
        <f t="shared" si="1"/>
        <v>2376</v>
      </c>
      <c r="O50" s="1"/>
      <c r="P50" s="1"/>
    </row>
    <row r="51" spans="1:17" x14ac:dyDescent="0.25">
      <c r="E51" s="18">
        <v>14</v>
      </c>
      <c r="F51" t="s">
        <v>57</v>
      </c>
      <c r="J51" s="1">
        <f t="shared" si="0"/>
        <v>20</v>
      </c>
      <c r="K51" s="40">
        <f t="shared" si="1"/>
        <v>4501</v>
      </c>
      <c r="L51" s="20"/>
      <c r="M51" s="20"/>
      <c r="O51" s="1"/>
      <c r="P51" s="1"/>
    </row>
    <row r="52" spans="1:17" x14ac:dyDescent="0.25">
      <c r="E52" s="18">
        <v>15</v>
      </c>
      <c r="F52" t="s">
        <v>60</v>
      </c>
      <c r="J52" s="1">
        <f t="shared" si="0"/>
        <v>19</v>
      </c>
      <c r="K52" s="40">
        <f t="shared" si="1"/>
        <v>3300</v>
      </c>
      <c r="L52" s="20"/>
      <c r="M52" s="20"/>
      <c r="O52" s="1"/>
      <c r="P52" s="1"/>
    </row>
    <row r="53" spans="1:17" x14ac:dyDescent="0.25">
      <c r="E53" s="18">
        <v>16</v>
      </c>
      <c r="F53" s="20" t="s">
        <v>44</v>
      </c>
      <c r="G53" s="20"/>
      <c r="H53" s="20"/>
      <c r="I53" s="20"/>
      <c r="J53" s="1">
        <f t="shared" si="0"/>
        <v>18</v>
      </c>
      <c r="K53" s="39">
        <f t="shared" si="1"/>
        <v>2988</v>
      </c>
      <c r="L53" s="20"/>
      <c r="M53" s="20"/>
      <c r="O53" s="1"/>
      <c r="P53" s="1"/>
    </row>
    <row r="54" spans="1:17" x14ac:dyDescent="0.25">
      <c r="E54" s="18">
        <v>17</v>
      </c>
      <c r="F54" s="20" t="s">
        <v>74</v>
      </c>
      <c r="G54" s="20"/>
      <c r="H54" s="20"/>
      <c r="I54" s="20"/>
      <c r="J54" s="1">
        <f>VLOOKUP($F54,$B$5:$G$36,5,0)+VLOOKUP($F54,$J$5:$N$36,4,0)</f>
        <v>12</v>
      </c>
      <c r="K54" s="39">
        <f>VLOOKUP($F54,$B$5:$G$36,6,0)+VLOOKUP($F54,$J$5:$N$36,5,0)</f>
        <v>4019</v>
      </c>
      <c r="O54" s="1"/>
      <c r="P54" s="1"/>
    </row>
    <row r="55" spans="1:17" x14ac:dyDescent="0.25">
      <c r="E55" s="18">
        <v>18</v>
      </c>
      <c r="F55" t="s">
        <v>28</v>
      </c>
      <c r="J55" s="1">
        <f>VLOOKUP($F55,$B$5:$G$36,5,0)+VLOOKUP($F55,$J$5:$N$36,4,0)</f>
        <v>10</v>
      </c>
      <c r="K55" s="40">
        <f>VLOOKUP($F55,$B$5:$G$36,6,0)+VLOOKUP($F55,$J$5:$N$36,5,0)</f>
        <v>5525</v>
      </c>
      <c r="O55" s="1"/>
      <c r="P55" s="1"/>
    </row>
    <row r="56" spans="1:17" x14ac:dyDescent="0.25">
      <c r="E56" s="18">
        <v>19</v>
      </c>
      <c r="F56" s="20" t="s">
        <v>53</v>
      </c>
      <c r="G56" s="20"/>
      <c r="H56" s="20"/>
      <c r="I56" s="20"/>
      <c r="J56" s="1">
        <f>VLOOKUP($F56,$B$5:$G$36,5,0)+VLOOKUP($F56,$J$5:$N$36,4,0)</f>
        <v>9</v>
      </c>
      <c r="K56" s="39">
        <f>VLOOKUP($F56,$B$5:$G$36,6,0)+VLOOKUP($F56,$J$5:$N$36,5,0)</f>
        <v>4182</v>
      </c>
      <c r="O56" s="1"/>
      <c r="P56" s="1"/>
    </row>
    <row r="57" spans="1:17" x14ac:dyDescent="0.25">
      <c r="E57" s="18">
        <v>20</v>
      </c>
      <c r="F57" t="s">
        <v>56</v>
      </c>
      <c r="J57" s="1">
        <f>VLOOKUP($F57,$B$5:$G$36,5,0)+VLOOKUP($F57,$J$5:$N$36,4,0)</f>
        <v>9</v>
      </c>
      <c r="K57" s="40">
        <f>VLOOKUP($F57,$B$5:$G$36,6,0)+VLOOKUP($F57,$J$5:$N$36,5,0)</f>
        <v>5176</v>
      </c>
      <c r="O57" s="1"/>
      <c r="P57" s="1"/>
    </row>
    <row r="58" spans="1:17" x14ac:dyDescent="0.25">
      <c r="E58" s="18">
        <v>21</v>
      </c>
      <c r="F58" t="s">
        <v>51</v>
      </c>
      <c r="J58" s="1">
        <f>VLOOKUP($F58,$B$5:$G$36,5,0)+VLOOKUP($F58,$J$5:$N$36,4,0)</f>
        <v>8</v>
      </c>
      <c r="K58" s="40">
        <f>VLOOKUP($F58,$B$5:$G$36,6,0)+VLOOKUP($F58,$J$5:$N$36,5,0)</f>
        <v>4376</v>
      </c>
      <c r="O58" s="1"/>
      <c r="P58" s="1"/>
    </row>
    <row r="59" spans="1:17" x14ac:dyDescent="0.25">
      <c r="E59" s="19">
        <v>22</v>
      </c>
      <c r="F59" s="47" t="s">
        <v>29</v>
      </c>
      <c r="G59" s="47"/>
      <c r="H59" s="47"/>
      <c r="I59" s="47"/>
      <c r="J59" s="37">
        <f t="shared" si="0"/>
        <v>2</v>
      </c>
      <c r="K59" s="48">
        <f t="shared" si="1"/>
        <v>6416</v>
      </c>
      <c r="O59" s="1"/>
      <c r="P59" s="1"/>
    </row>
    <row r="60" spans="1:17" x14ac:dyDescent="0.25">
      <c r="F60" s="1"/>
      <c r="G60" s="1"/>
      <c r="M60" s="1"/>
      <c r="N60" s="1"/>
    </row>
    <row r="61" spans="1:17" x14ac:dyDescent="0.25">
      <c r="A61" s="3" t="s">
        <v>2</v>
      </c>
      <c r="B61" s="2" t="s">
        <v>16</v>
      </c>
      <c r="C61" s="2"/>
      <c r="D61" s="2"/>
      <c r="E61" s="2"/>
      <c r="F61" s="3" t="s">
        <v>12</v>
      </c>
      <c r="G61" s="3" t="s">
        <v>13</v>
      </c>
      <c r="H61" s="2"/>
      <c r="I61" s="3" t="s">
        <v>2</v>
      </c>
      <c r="J61" s="2" t="s">
        <v>17</v>
      </c>
      <c r="K61" s="2"/>
      <c r="L61" s="2"/>
      <c r="M61" s="3" t="s">
        <v>12</v>
      </c>
      <c r="N61" s="3" t="s">
        <v>13</v>
      </c>
      <c r="O61" s="2"/>
    </row>
    <row r="62" spans="1:17" x14ac:dyDescent="0.25">
      <c r="A62" s="3">
        <v>1</v>
      </c>
      <c r="B62" s="7" t="s">
        <v>66</v>
      </c>
      <c r="C62" s="7"/>
      <c r="D62" s="7"/>
      <c r="E62" s="5"/>
      <c r="F62" s="5">
        <v>22</v>
      </c>
      <c r="G62" s="23">
        <f>Men!$BD$2</f>
        <v>77</v>
      </c>
      <c r="H62" s="2"/>
      <c r="I62" s="3">
        <v>1</v>
      </c>
      <c r="J62" s="7" t="s">
        <v>40</v>
      </c>
      <c r="K62" s="7"/>
      <c r="L62" s="7"/>
      <c r="M62" s="5">
        <v>22</v>
      </c>
      <c r="N62" s="5">
        <f>Women!$AY$2</f>
        <v>34</v>
      </c>
      <c r="O62" s="2"/>
    </row>
    <row r="63" spans="1:17" s="2" customFormat="1" x14ac:dyDescent="0.25">
      <c r="A63" s="26">
        <v>2</v>
      </c>
      <c r="B63" s="10" t="s">
        <v>39</v>
      </c>
      <c r="C63" s="8"/>
      <c r="D63" s="8"/>
      <c r="E63" s="6"/>
      <c r="F63" s="6">
        <v>21</v>
      </c>
      <c r="G63" s="21">
        <f>Men!$AQ$2</f>
        <v>120</v>
      </c>
      <c r="H63"/>
      <c r="I63" s="1">
        <v>2</v>
      </c>
      <c r="J63" s="10" t="s">
        <v>43</v>
      </c>
      <c r="K63" s="10"/>
      <c r="L63" s="10"/>
      <c r="M63" s="11">
        <v>21</v>
      </c>
      <c r="N63" s="11">
        <f>Women!$AV$2</f>
        <v>64</v>
      </c>
      <c r="O63"/>
      <c r="P63"/>
      <c r="Q63"/>
    </row>
    <row r="64" spans="1:17" s="2" customFormat="1" x14ac:dyDescent="0.25">
      <c r="A64" s="26">
        <v>3</v>
      </c>
      <c r="B64" s="10" t="s">
        <v>31</v>
      </c>
      <c r="C64" s="10"/>
      <c r="D64" s="10"/>
      <c r="E64" s="11"/>
      <c r="F64" s="11">
        <v>20</v>
      </c>
      <c r="G64" s="32">
        <f>Men!$BB$2</f>
        <v>140</v>
      </c>
      <c r="H64"/>
      <c r="I64" s="1">
        <v>3</v>
      </c>
      <c r="J64" s="10" t="s">
        <v>69</v>
      </c>
      <c r="K64" s="10"/>
      <c r="L64" s="10"/>
      <c r="M64" s="11">
        <v>20</v>
      </c>
      <c r="N64" s="11">
        <f>Women!$AL$2</f>
        <v>88</v>
      </c>
      <c r="O64"/>
      <c r="P64"/>
      <c r="Q64"/>
    </row>
    <row r="65" spans="1:17" s="2" customFormat="1" x14ac:dyDescent="0.25">
      <c r="A65" s="26">
        <v>4</v>
      </c>
      <c r="B65" s="10" t="s">
        <v>64</v>
      </c>
      <c r="C65" s="10"/>
      <c r="D65" s="10"/>
      <c r="E65" s="11"/>
      <c r="F65" s="11">
        <v>19</v>
      </c>
      <c r="G65" s="32">
        <f>Men!$BC$2</f>
        <v>181</v>
      </c>
      <c r="H65"/>
      <c r="I65" s="1">
        <v>4</v>
      </c>
      <c r="J65" s="10" t="s">
        <v>50</v>
      </c>
      <c r="K65" s="8"/>
      <c r="L65" s="8"/>
      <c r="M65" s="6">
        <v>19</v>
      </c>
      <c r="N65" s="6">
        <f>Women!$AN$2</f>
        <v>107</v>
      </c>
      <c r="O65"/>
      <c r="P65"/>
      <c r="Q65"/>
    </row>
    <row r="66" spans="1:17" s="2" customFormat="1" x14ac:dyDescent="0.25">
      <c r="A66" s="26">
        <v>5</v>
      </c>
      <c r="B66" s="10" t="s">
        <v>40</v>
      </c>
      <c r="C66" s="10"/>
      <c r="D66" s="10"/>
      <c r="E66" s="11"/>
      <c r="F66" s="11">
        <v>18</v>
      </c>
      <c r="G66" s="32">
        <f>Men!$AY$2</f>
        <v>243</v>
      </c>
      <c r="H66"/>
      <c r="I66" s="1">
        <v>5</v>
      </c>
      <c r="J66" t="s">
        <v>45</v>
      </c>
      <c r="K66"/>
      <c r="L66"/>
      <c r="M66"/>
      <c r="N66" s="1">
        <f>Women!$AY$231</f>
        <v>116</v>
      </c>
      <c r="O66"/>
      <c r="P66"/>
      <c r="Q66"/>
    </row>
    <row r="67" spans="1:17" s="2" customFormat="1" x14ac:dyDescent="0.25">
      <c r="A67" s="1">
        <v>6</v>
      </c>
      <c r="B67" s="10" t="s">
        <v>30</v>
      </c>
      <c r="C67" s="10"/>
      <c r="D67" s="10"/>
      <c r="E67" s="11"/>
      <c r="F67" s="11">
        <v>17</v>
      </c>
      <c r="G67" s="32">
        <f>Men!$AX$2</f>
        <v>276</v>
      </c>
      <c r="H67"/>
      <c r="I67" s="1">
        <v>6</v>
      </c>
      <c r="J67" s="10" t="s">
        <v>39</v>
      </c>
      <c r="K67" s="10"/>
      <c r="L67" s="10"/>
      <c r="M67" s="11">
        <v>18</v>
      </c>
      <c r="N67" s="11">
        <f>Women!$AQ$2</f>
        <v>124</v>
      </c>
      <c r="O67"/>
      <c r="P67"/>
      <c r="Q67"/>
    </row>
    <row r="68" spans="1:17" s="2" customFormat="1" x14ac:dyDescent="0.25">
      <c r="A68" s="1">
        <v>7</v>
      </c>
      <c r="B68" s="20" t="s">
        <v>46</v>
      </c>
      <c r="C68"/>
      <c r="D68"/>
      <c r="E68"/>
      <c r="F68"/>
      <c r="G68" s="9">
        <f>Men!$AQ$435</f>
        <v>287</v>
      </c>
      <c r="H68"/>
      <c r="I68" s="1">
        <v>7</v>
      </c>
      <c r="J68" s="10" t="s">
        <v>31</v>
      </c>
      <c r="K68" s="10"/>
      <c r="L68" s="10"/>
      <c r="M68" s="11">
        <v>17</v>
      </c>
      <c r="N68" s="11">
        <f>Women!$BB$2</f>
        <v>182</v>
      </c>
      <c r="O68"/>
      <c r="P68"/>
      <c r="Q68"/>
    </row>
    <row r="69" spans="1:17" s="2" customFormat="1" x14ac:dyDescent="0.25">
      <c r="A69" s="1">
        <v>8</v>
      </c>
      <c r="B69" s="10" t="s">
        <v>42</v>
      </c>
      <c r="C69" s="10"/>
      <c r="D69" s="10"/>
      <c r="E69" s="11"/>
      <c r="F69" s="11">
        <v>16</v>
      </c>
      <c r="G69" s="32">
        <f>Men!$AP$2</f>
        <v>302</v>
      </c>
      <c r="H69"/>
      <c r="I69" s="1">
        <v>8</v>
      </c>
      <c r="J69" s="8" t="s">
        <v>30</v>
      </c>
      <c r="K69" s="8"/>
      <c r="L69" s="8"/>
      <c r="M69" s="11">
        <v>16</v>
      </c>
      <c r="N69" s="6">
        <f>Women!$AX$2</f>
        <v>208</v>
      </c>
      <c r="O69"/>
      <c r="P69"/>
      <c r="Q69"/>
    </row>
    <row r="70" spans="1:17" s="2" customFormat="1" x14ac:dyDescent="0.25">
      <c r="A70" s="1">
        <v>9</v>
      </c>
      <c r="B70" s="10" t="s">
        <v>43</v>
      </c>
      <c r="C70" s="10"/>
      <c r="D70" s="10"/>
      <c r="E70" s="11"/>
      <c r="F70" s="11">
        <v>15</v>
      </c>
      <c r="G70" s="32">
        <f>Men!$AV$2</f>
        <v>347</v>
      </c>
      <c r="H70"/>
      <c r="I70" s="1">
        <v>9</v>
      </c>
      <c r="J70" s="10" t="s">
        <v>64</v>
      </c>
      <c r="K70" s="10"/>
      <c r="L70" s="10"/>
      <c r="M70" s="11">
        <v>15</v>
      </c>
      <c r="N70" s="11">
        <f>Women!$BC$2</f>
        <v>209</v>
      </c>
      <c r="O70"/>
      <c r="P70"/>
      <c r="Q70"/>
    </row>
    <row r="71" spans="1:17" x14ac:dyDescent="0.25">
      <c r="A71" s="1">
        <v>10</v>
      </c>
      <c r="B71" s="20" t="s">
        <v>937</v>
      </c>
      <c r="G71" s="9">
        <f>Men!$BD$435</f>
        <v>348</v>
      </c>
      <c r="I71" s="1">
        <v>10</v>
      </c>
      <c r="J71" s="10" t="s">
        <v>32</v>
      </c>
      <c r="K71" s="10"/>
      <c r="L71" s="10"/>
      <c r="M71" s="11">
        <v>14</v>
      </c>
      <c r="N71" s="11">
        <f>Women!$AW$2</f>
        <v>215</v>
      </c>
    </row>
    <row r="72" spans="1:17" x14ac:dyDescent="0.25">
      <c r="A72" s="1">
        <v>11</v>
      </c>
      <c r="B72" s="10" t="s">
        <v>32</v>
      </c>
      <c r="C72" s="10"/>
      <c r="D72" s="10"/>
      <c r="E72" s="11"/>
      <c r="F72" s="11">
        <v>14</v>
      </c>
      <c r="G72" s="32">
        <f>Men!$AW$2</f>
        <v>388</v>
      </c>
      <c r="I72" s="1">
        <v>11</v>
      </c>
      <c r="J72" s="10" t="s">
        <v>66</v>
      </c>
      <c r="K72" s="10"/>
      <c r="L72" s="10"/>
      <c r="M72" s="6">
        <v>13</v>
      </c>
      <c r="N72" s="11">
        <f>Women!$BD$2</f>
        <v>216</v>
      </c>
    </row>
    <row r="73" spans="1:17" x14ac:dyDescent="0.25">
      <c r="A73" s="1">
        <v>12</v>
      </c>
      <c r="B73" s="10" t="s">
        <v>69</v>
      </c>
      <c r="C73" s="8"/>
      <c r="D73" s="8"/>
      <c r="E73" s="6"/>
      <c r="F73" s="6">
        <v>13</v>
      </c>
      <c r="G73" s="21">
        <f>Men!$AL$2</f>
        <v>396</v>
      </c>
      <c r="I73" s="1">
        <v>12</v>
      </c>
      <c r="J73" s="10" t="s">
        <v>57</v>
      </c>
      <c r="K73" s="8"/>
      <c r="L73" s="8"/>
      <c r="M73" s="6">
        <v>12</v>
      </c>
      <c r="N73" s="6">
        <f>Women!$AT$2</f>
        <v>219</v>
      </c>
    </row>
    <row r="74" spans="1:17" x14ac:dyDescent="0.25">
      <c r="A74" s="1">
        <v>13</v>
      </c>
      <c r="B74" s="10" t="s">
        <v>41</v>
      </c>
      <c r="C74" s="10"/>
      <c r="D74" s="10"/>
      <c r="E74" s="11"/>
      <c r="F74" s="11">
        <v>12</v>
      </c>
      <c r="G74" s="32">
        <f>Men!$AI$2</f>
        <v>491</v>
      </c>
      <c r="I74" s="1">
        <v>13</v>
      </c>
      <c r="J74" s="10" t="s">
        <v>73</v>
      </c>
      <c r="K74" s="8"/>
      <c r="L74" s="8"/>
      <c r="M74" s="11">
        <v>11</v>
      </c>
      <c r="N74" s="6">
        <f>Women!$AM$2</f>
        <v>229</v>
      </c>
    </row>
    <row r="75" spans="1:17" x14ac:dyDescent="0.25">
      <c r="A75" s="1">
        <v>14</v>
      </c>
      <c r="B75" s="8" t="s">
        <v>44</v>
      </c>
      <c r="C75" s="10"/>
      <c r="D75" s="10"/>
      <c r="E75" s="11"/>
      <c r="F75" s="11">
        <v>11</v>
      </c>
      <c r="G75" s="21">
        <f>Men!$AK$2</f>
        <v>567</v>
      </c>
      <c r="H75" s="1"/>
      <c r="I75" s="1">
        <v>14</v>
      </c>
      <c r="J75" t="s">
        <v>47</v>
      </c>
      <c r="N75" s="1">
        <f>Women!$AY$234</f>
        <v>238</v>
      </c>
    </row>
    <row r="76" spans="1:17" x14ac:dyDescent="0.25">
      <c r="A76" s="1">
        <v>15</v>
      </c>
      <c r="B76" s="10" t="s">
        <v>60</v>
      </c>
      <c r="C76" s="24"/>
      <c r="D76" s="24"/>
      <c r="E76" s="24"/>
      <c r="F76" s="6">
        <v>10</v>
      </c>
      <c r="G76" s="21">
        <f>Men!$BA$2</f>
        <v>581</v>
      </c>
      <c r="H76" s="1"/>
      <c r="I76" s="1">
        <v>15</v>
      </c>
      <c r="J76" s="10" t="s">
        <v>41</v>
      </c>
      <c r="K76" s="10"/>
      <c r="L76" s="10"/>
      <c r="M76" s="11">
        <v>10</v>
      </c>
      <c r="N76" s="11">
        <f>Women!$AI$2</f>
        <v>242</v>
      </c>
    </row>
    <row r="77" spans="1:17" x14ac:dyDescent="0.25">
      <c r="A77" s="1">
        <v>16</v>
      </c>
      <c r="B77" s="20" t="s">
        <v>45</v>
      </c>
      <c r="G77" s="9">
        <f>Men!$AY$435</f>
        <v>602</v>
      </c>
      <c r="I77" s="1">
        <v>16</v>
      </c>
      <c r="J77" s="10" t="s">
        <v>42</v>
      </c>
      <c r="K77" s="10"/>
      <c r="L77" s="10"/>
      <c r="M77" s="11">
        <v>9</v>
      </c>
      <c r="N77" s="11">
        <f>Women!$AP$2</f>
        <v>243</v>
      </c>
    </row>
    <row r="78" spans="1:17" x14ac:dyDescent="0.25">
      <c r="A78" s="1">
        <v>17</v>
      </c>
      <c r="B78" s="10" t="s">
        <v>50</v>
      </c>
      <c r="C78" s="8"/>
      <c r="D78" s="8"/>
      <c r="E78" s="6"/>
      <c r="F78" s="6">
        <v>9</v>
      </c>
      <c r="G78" s="21">
        <f>Men!$AN$2</f>
        <v>630</v>
      </c>
      <c r="I78" s="1">
        <v>17</v>
      </c>
      <c r="J78" s="10" t="s">
        <v>51</v>
      </c>
      <c r="K78" s="8"/>
      <c r="L78" s="8"/>
      <c r="M78" s="11">
        <v>8</v>
      </c>
      <c r="N78" s="6">
        <f>Women!$AS$2</f>
        <v>281</v>
      </c>
    </row>
    <row r="79" spans="1:17" x14ac:dyDescent="0.25">
      <c r="A79" s="1">
        <v>18</v>
      </c>
      <c r="B79" s="20" t="s">
        <v>444</v>
      </c>
      <c r="G79" s="9">
        <f>Men!$BB$435</f>
        <v>633</v>
      </c>
      <c r="I79" s="1">
        <v>18</v>
      </c>
      <c r="J79" s="20" t="s">
        <v>442</v>
      </c>
      <c r="N79" s="1">
        <f>Women!$AV$231</f>
        <v>317</v>
      </c>
    </row>
    <row r="80" spans="1:17" x14ac:dyDescent="0.25">
      <c r="A80" s="1">
        <v>19</v>
      </c>
      <c r="B80" s="20" t="s">
        <v>54</v>
      </c>
      <c r="G80" s="9">
        <f>Men!$AP$435</f>
        <v>651</v>
      </c>
      <c r="I80" s="1">
        <v>19</v>
      </c>
      <c r="J80" s="8" t="s">
        <v>44</v>
      </c>
      <c r="K80" s="10"/>
      <c r="L80" s="10"/>
      <c r="M80" s="11">
        <v>7</v>
      </c>
      <c r="N80" s="11">
        <f>Women!$AK$2</f>
        <v>341</v>
      </c>
    </row>
    <row r="81" spans="1:14" x14ac:dyDescent="0.25">
      <c r="A81" s="1">
        <v>20</v>
      </c>
      <c r="B81" s="10" t="s">
        <v>73</v>
      </c>
      <c r="C81" s="8"/>
      <c r="D81" s="8"/>
      <c r="E81" s="6"/>
      <c r="F81" s="6">
        <v>8</v>
      </c>
      <c r="G81" s="21">
        <f>Men!$AM$2</f>
        <v>704</v>
      </c>
      <c r="I81" s="1">
        <v>20</v>
      </c>
      <c r="J81" s="10" t="s">
        <v>53</v>
      </c>
      <c r="K81" s="8"/>
      <c r="L81" s="8"/>
      <c r="M81" s="6">
        <v>6</v>
      </c>
      <c r="N81" s="6">
        <f>Women!$AZ$2</f>
        <v>345</v>
      </c>
    </row>
    <row r="82" spans="1:14" x14ac:dyDescent="0.25">
      <c r="A82" s="1">
        <v>21</v>
      </c>
      <c r="B82" s="20" t="s">
        <v>48</v>
      </c>
      <c r="F82" s="1"/>
      <c r="G82" s="9">
        <f>Men!$AQ$438</f>
        <v>742</v>
      </c>
      <c r="I82" s="1">
        <v>21</v>
      </c>
      <c r="J82" s="20" t="s">
        <v>439</v>
      </c>
      <c r="N82" s="1">
        <f>Women!$AM$231</f>
        <v>357</v>
      </c>
    </row>
    <row r="83" spans="1:14" x14ac:dyDescent="0.25">
      <c r="A83" s="1">
        <v>22</v>
      </c>
      <c r="B83" s="20" t="s">
        <v>71</v>
      </c>
      <c r="G83" s="9">
        <f>Men!$AL$435</f>
        <v>760</v>
      </c>
      <c r="I83" s="1">
        <v>22</v>
      </c>
      <c r="J83" s="20" t="s">
        <v>440</v>
      </c>
      <c r="N83" s="1">
        <f>Women!$AN$231</f>
        <v>359</v>
      </c>
    </row>
    <row r="84" spans="1:14" x14ac:dyDescent="0.25">
      <c r="A84" s="1">
        <v>23</v>
      </c>
      <c r="B84" s="20" t="s">
        <v>438</v>
      </c>
      <c r="G84" s="9">
        <f>Men!$AX$435</f>
        <v>772</v>
      </c>
      <c r="I84" s="1">
        <v>23</v>
      </c>
      <c r="J84" s="10" t="s">
        <v>74</v>
      </c>
      <c r="K84" s="10"/>
      <c r="L84" s="10"/>
      <c r="M84" s="11">
        <v>5</v>
      </c>
      <c r="N84" s="11">
        <f>Women!$AU$2</f>
        <v>364</v>
      </c>
    </row>
    <row r="85" spans="1:14" x14ac:dyDescent="0.25">
      <c r="A85" s="1">
        <v>24</v>
      </c>
      <c r="B85" s="20" t="s">
        <v>47</v>
      </c>
      <c r="G85" s="9">
        <f>Men!$AY$438</f>
        <v>856</v>
      </c>
      <c r="I85" s="1">
        <v>24</v>
      </c>
      <c r="J85" s="20" t="s">
        <v>445</v>
      </c>
      <c r="N85" s="1">
        <f>Women!$BC$231</f>
        <v>365</v>
      </c>
    </row>
    <row r="86" spans="1:14" x14ac:dyDescent="0.25">
      <c r="A86" s="1">
        <v>25</v>
      </c>
      <c r="B86" s="10" t="s">
        <v>53</v>
      </c>
      <c r="C86" s="8"/>
      <c r="D86" s="8"/>
      <c r="E86" s="6"/>
      <c r="F86" s="6">
        <v>7</v>
      </c>
      <c r="G86" s="21">
        <f>Men!$AZ$2</f>
        <v>929</v>
      </c>
      <c r="I86" s="1">
        <v>25</v>
      </c>
      <c r="J86" s="20" t="s">
        <v>71</v>
      </c>
      <c r="N86" s="1">
        <f>Women!$AL$231</f>
        <v>368</v>
      </c>
    </row>
    <row r="87" spans="1:14" x14ac:dyDescent="0.25">
      <c r="A87" s="1">
        <v>26</v>
      </c>
      <c r="B87" s="10" t="s">
        <v>74</v>
      </c>
      <c r="C87" s="10"/>
      <c r="D87" s="10"/>
      <c r="E87" s="11"/>
      <c r="F87" s="11">
        <v>6</v>
      </c>
      <c r="G87" s="32">
        <f>Men!$AU$2</f>
        <v>951</v>
      </c>
      <c r="I87" s="1">
        <v>26</v>
      </c>
      <c r="J87" s="20" t="s">
        <v>438</v>
      </c>
      <c r="N87" s="1">
        <f>Women!$AX$231</f>
        <v>401</v>
      </c>
    </row>
    <row r="88" spans="1:14" x14ac:dyDescent="0.25">
      <c r="A88" s="1">
        <v>27</v>
      </c>
      <c r="B88" s="20" t="s">
        <v>445</v>
      </c>
      <c r="G88" s="9">
        <f>Men!$BC$435</f>
        <v>1027</v>
      </c>
      <c r="I88" s="1">
        <v>27</v>
      </c>
      <c r="J88" t="s">
        <v>78</v>
      </c>
      <c r="N88" s="1">
        <f>Women!$AY$237</f>
        <v>407</v>
      </c>
    </row>
    <row r="89" spans="1:14" x14ac:dyDescent="0.25">
      <c r="A89" s="1">
        <v>28</v>
      </c>
      <c r="B89" s="20" t="s">
        <v>76</v>
      </c>
      <c r="G89" s="9">
        <f>Men!$AP$438</f>
        <v>1055</v>
      </c>
      <c r="I89" s="1">
        <v>28</v>
      </c>
      <c r="J89" s="20" t="s">
        <v>444</v>
      </c>
      <c r="N89" s="1">
        <f>Women!$BB$231</f>
        <v>409</v>
      </c>
    </row>
    <row r="90" spans="1:14" x14ac:dyDescent="0.25">
      <c r="A90" s="1">
        <v>29</v>
      </c>
      <c r="B90" s="10" t="s">
        <v>51</v>
      </c>
      <c r="C90" s="8"/>
      <c r="D90" s="8"/>
      <c r="E90" s="6"/>
      <c r="F90" s="6">
        <v>5</v>
      </c>
      <c r="G90" s="21">
        <f>Men!$AS$2</f>
        <v>1062</v>
      </c>
      <c r="I90" s="1">
        <v>29</v>
      </c>
      <c r="J90" s="8" t="s">
        <v>28</v>
      </c>
      <c r="K90" s="8"/>
      <c r="L90" s="8"/>
      <c r="M90" s="6">
        <v>4</v>
      </c>
      <c r="N90" s="6">
        <f>Women!$AJ$2</f>
        <v>418</v>
      </c>
    </row>
    <row r="91" spans="1:14" x14ac:dyDescent="0.25">
      <c r="A91" s="1">
        <v>30</v>
      </c>
      <c r="B91" s="10" t="s">
        <v>57</v>
      </c>
      <c r="C91" s="8"/>
      <c r="D91" s="8"/>
      <c r="E91" s="6"/>
      <c r="F91" s="6">
        <v>4</v>
      </c>
      <c r="G91" s="21">
        <f>Men!$AT$2</f>
        <v>1119</v>
      </c>
      <c r="I91" s="1">
        <v>30</v>
      </c>
      <c r="J91" s="10" t="s">
        <v>56</v>
      </c>
      <c r="K91" s="8"/>
      <c r="L91" s="8"/>
      <c r="M91" s="6">
        <v>3</v>
      </c>
      <c r="N91" s="6">
        <f>Women!$AO$2</f>
        <v>444</v>
      </c>
    </row>
    <row r="92" spans="1:14" x14ac:dyDescent="0.25">
      <c r="A92" s="1">
        <v>31</v>
      </c>
      <c r="B92" s="20" t="s">
        <v>940</v>
      </c>
      <c r="G92" s="9">
        <f>Men!$BB$438</f>
        <v>1121</v>
      </c>
      <c r="I92" s="1">
        <v>31</v>
      </c>
      <c r="J92" t="s">
        <v>75</v>
      </c>
      <c r="N92" s="1">
        <f>Women!$AI$231</f>
        <v>502</v>
      </c>
    </row>
    <row r="93" spans="1:14" x14ac:dyDescent="0.25">
      <c r="A93" s="1">
        <v>32</v>
      </c>
      <c r="B93" s="20" t="s">
        <v>78</v>
      </c>
      <c r="G93" s="9">
        <f>Men!$AY$441</f>
        <v>1122</v>
      </c>
      <c r="I93" s="1">
        <v>32</v>
      </c>
      <c r="J93" s="20" t="s">
        <v>447</v>
      </c>
      <c r="N93" s="1">
        <f>Women!$AL$234</f>
        <v>508</v>
      </c>
    </row>
    <row r="94" spans="1:14" x14ac:dyDescent="0.25">
      <c r="A94" s="1">
        <v>33</v>
      </c>
      <c r="B94" s="20" t="s">
        <v>443</v>
      </c>
      <c r="G94" s="9">
        <f>Men!$BA$435</f>
        <v>1169</v>
      </c>
      <c r="I94" s="1">
        <v>33</v>
      </c>
      <c r="J94" s="20" t="s">
        <v>54</v>
      </c>
      <c r="N94" s="1">
        <f>Women!$AP$231</f>
        <v>525</v>
      </c>
    </row>
    <row r="95" spans="1:14" x14ac:dyDescent="0.25">
      <c r="A95" s="1">
        <v>34</v>
      </c>
      <c r="B95" s="20" t="s">
        <v>941</v>
      </c>
      <c r="F95" s="1"/>
      <c r="G95" s="9">
        <f>Men!$AQ$441</f>
        <v>1196</v>
      </c>
      <c r="I95" s="1">
        <v>34</v>
      </c>
      <c r="J95" s="10" t="s">
        <v>60</v>
      </c>
      <c r="K95" s="24"/>
      <c r="L95" s="24"/>
      <c r="M95" s="6">
        <v>2</v>
      </c>
      <c r="N95" s="21">
        <f>Women!$BA$2</f>
        <v>529</v>
      </c>
    </row>
    <row r="96" spans="1:14" x14ac:dyDescent="0.25">
      <c r="A96" s="1">
        <v>35</v>
      </c>
      <c r="B96" s="20" t="s">
        <v>938</v>
      </c>
      <c r="G96" s="9">
        <f>Men!$AK$435</f>
        <v>1229</v>
      </c>
      <c r="I96" s="1">
        <v>35</v>
      </c>
      <c r="J96" s="20" t="s">
        <v>441</v>
      </c>
      <c r="N96" s="1">
        <f>Women!$AT$231</f>
        <v>574</v>
      </c>
    </row>
    <row r="97" spans="1:14" x14ac:dyDescent="0.25">
      <c r="A97" s="1">
        <v>36</v>
      </c>
      <c r="B97" s="8" t="s">
        <v>28</v>
      </c>
      <c r="C97" s="8"/>
      <c r="D97" s="8"/>
      <c r="E97" s="8"/>
      <c r="F97" s="6">
        <v>3</v>
      </c>
      <c r="G97" s="21">
        <f>Men!$AJ$2</f>
        <v>1416</v>
      </c>
      <c r="I97" s="1">
        <v>36</v>
      </c>
      <c r="J97" s="20" t="s">
        <v>450</v>
      </c>
      <c r="N97" s="1">
        <f>Women!$BC$234</f>
        <v>614</v>
      </c>
    </row>
    <row r="98" spans="1:14" x14ac:dyDescent="0.25">
      <c r="A98" s="1">
        <v>37</v>
      </c>
      <c r="B98" s="20" t="s">
        <v>77</v>
      </c>
      <c r="G98" s="9">
        <f>Men!$AP$441</f>
        <v>1437</v>
      </c>
      <c r="I98" s="1">
        <v>37</v>
      </c>
      <c r="J98" s="20" t="s">
        <v>446</v>
      </c>
      <c r="N98" s="1">
        <f>Women!$AX$234</f>
        <v>616</v>
      </c>
    </row>
    <row r="99" spans="1:14" x14ac:dyDescent="0.25">
      <c r="A99" s="1">
        <v>38</v>
      </c>
      <c r="B99" s="10" t="s">
        <v>56</v>
      </c>
      <c r="C99" s="8"/>
      <c r="D99" s="8"/>
      <c r="E99" s="6"/>
      <c r="F99" s="6">
        <v>2</v>
      </c>
      <c r="G99" s="21">
        <f>Men!$AO$2</f>
        <v>1454</v>
      </c>
      <c r="I99" s="1">
        <v>38</v>
      </c>
      <c r="J99" s="20" t="s">
        <v>443</v>
      </c>
      <c r="N99" s="1">
        <f>Women!$BA$231</f>
        <v>627</v>
      </c>
    </row>
    <row r="100" spans="1:14" x14ac:dyDescent="0.25">
      <c r="A100" s="1">
        <v>39</v>
      </c>
      <c r="B100" s="20" t="s">
        <v>449</v>
      </c>
      <c r="G100" s="9">
        <f>Men!$AY$444</f>
        <v>1477</v>
      </c>
      <c r="I100" s="1">
        <v>39</v>
      </c>
      <c r="J100" s="20" t="s">
        <v>76</v>
      </c>
      <c r="N100" s="1">
        <f>Women!$AP$234</f>
        <v>640</v>
      </c>
    </row>
    <row r="101" spans="1:14" x14ac:dyDescent="0.25">
      <c r="A101" s="1">
        <v>40</v>
      </c>
      <c r="B101" s="20" t="s">
        <v>942</v>
      </c>
      <c r="F101" s="1"/>
      <c r="G101" s="9">
        <f>Men!$AQ$444</f>
        <v>1547</v>
      </c>
      <c r="I101" s="1">
        <v>40</v>
      </c>
      <c r="J101" s="8" t="s">
        <v>29</v>
      </c>
      <c r="K101" s="8"/>
      <c r="L101" s="8"/>
      <c r="M101" s="6">
        <v>0</v>
      </c>
      <c r="N101" s="6">
        <f>Women!$AR$2</f>
        <v>732</v>
      </c>
    </row>
    <row r="102" spans="1:14" x14ac:dyDescent="0.25">
      <c r="A102" s="1">
        <v>41</v>
      </c>
      <c r="B102" s="20" t="s">
        <v>939</v>
      </c>
      <c r="G102" s="9">
        <f>Men!$BA$438</f>
        <v>1560</v>
      </c>
      <c r="I102" s="1"/>
      <c r="J102" s="20"/>
      <c r="N102" s="1"/>
    </row>
    <row r="103" spans="1:14" x14ac:dyDescent="0.25">
      <c r="A103" s="1">
        <v>42</v>
      </c>
      <c r="B103" s="20" t="s">
        <v>450</v>
      </c>
      <c r="G103" s="9">
        <f>Men!$BC$438</f>
        <v>1579</v>
      </c>
      <c r="I103" s="1"/>
      <c r="J103" s="20"/>
      <c r="N103" s="1"/>
    </row>
    <row r="104" spans="1:14" x14ac:dyDescent="0.25">
      <c r="A104" s="1">
        <v>43</v>
      </c>
      <c r="B104" s="8" t="s">
        <v>29</v>
      </c>
      <c r="C104" s="8"/>
      <c r="D104" s="8"/>
      <c r="E104" s="8"/>
      <c r="F104" s="6">
        <v>0</v>
      </c>
      <c r="G104" s="21">
        <f>Men!$AR$2</f>
        <v>1824</v>
      </c>
      <c r="I104" s="1"/>
      <c r="J104" s="20"/>
      <c r="N104" s="1"/>
    </row>
    <row r="106" spans="1:14" x14ac:dyDescent="0.25">
      <c r="E106" s="12" t="s">
        <v>2</v>
      </c>
      <c r="F106" s="13" t="s">
        <v>58</v>
      </c>
      <c r="G106" s="13"/>
      <c r="H106" s="13"/>
      <c r="I106" s="14"/>
      <c r="J106" s="15" t="s">
        <v>13</v>
      </c>
      <c r="K106" s="16" t="s">
        <v>12</v>
      </c>
    </row>
    <row r="107" spans="1:14" x14ac:dyDescent="0.25">
      <c r="E107" s="17">
        <v>1</v>
      </c>
      <c r="F107" s="2" t="s">
        <v>40</v>
      </c>
      <c r="G107" s="2"/>
      <c r="H107" s="2"/>
      <c r="I107" s="2"/>
      <c r="J107" s="3">
        <f>VLOOKUP($F107,$B$62:$G$105,5,0)+VLOOKUP($F107,$J$62:$N$105,4,0)</f>
        <v>40</v>
      </c>
      <c r="K107" s="38">
        <f>VLOOKUP($F107,$B$62:$G$105,6,0)+VLOOKUP($F107,$J$62:$N$105,5,0)</f>
        <v>277</v>
      </c>
    </row>
    <row r="108" spans="1:14" x14ac:dyDescent="0.25">
      <c r="E108" s="18">
        <v>2</v>
      </c>
      <c r="F108" s="20" t="s">
        <v>39</v>
      </c>
      <c r="G108" s="20"/>
      <c r="H108" s="20"/>
      <c r="I108" s="20"/>
      <c r="J108" s="26">
        <f>VLOOKUP($F108,$B$62:$G$105,5,0)+VLOOKUP($F108,$J$62:$N$105,4,0)</f>
        <v>39</v>
      </c>
      <c r="K108" s="39">
        <f>VLOOKUP($F108,$B$62:$G$105,6,0)+VLOOKUP($F108,$J$62:$N$105,5,0)</f>
        <v>244</v>
      </c>
    </row>
    <row r="109" spans="1:14" x14ac:dyDescent="0.25">
      <c r="E109" s="18">
        <v>3</v>
      </c>
      <c r="F109" t="s">
        <v>31</v>
      </c>
      <c r="J109" s="1">
        <f>VLOOKUP($F109,$B$62:$G$105,5,0)+VLOOKUP($F109,$J$62:$N$105,4,0)</f>
        <v>37</v>
      </c>
      <c r="K109" s="40">
        <f>VLOOKUP($F109,$B$62:$G$105,6,0)+VLOOKUP($F109,$J$62:$N$105,5,0)</f>
        <v>322</v>
      </c>
    </row>
    <row r="110" spans="1:14" x14ac:dyDescent="0.25">
      <c r="E110" s="18">
        <v>4</v>
      </c>
      <c r="F110" s="20" t="s">
        <v>43</v>
      </c>
      <c r="G110" s="20"/>
      <c r="H110" s="20"/>
      <c r="I110" s="20"/>
      <c r="J110" s="26">
        <f>VLOOKUP($F110,$B$62:$G$105,5,0)+VLOOKUP($F110,$J$62:$N$105,4,0)</f>
        <v>36</v>
      </c>
      <c r="K110" s="39">
        <f>VLOOKUP($F110,$B$62:$G$105,6,0)+VLOOKUP($F110,$J$62:$N$105,5,0)</f>
        <v>411</v>
      </c>
    </row>
    <row r="111" spans="1:14" x14ac:dyDescent="0.25">
      <c r="E111" s="18">
        <v>5</v>
      </c>
      <c r="F111" s="20" t="s">
        <v>66</v>
      </c>
      <c r="J111" s="1">
        <f>VLOOKUP($F111,$B$62:$G$105,5,0)+VLOOKUP($F111,$J$62:$N$105,4,0)</f>
        <v>35</v>
      </c>
      <c r="K111" s="40">
        <f>VLOOKUP($F111,$B$62:$G$105,6,0)+VLOOKUP($F111,$J$62:$N$105,5,0)</f>
        <v>293</v>
      </c>
    </row>
    <row r="112" spans="1:14" x14ac:dyDescent="0.25">
      <c r="E112" s="18">
        <v>6</v>
      </c>
      <c r="F112" t="s">
        <v>64</v>
      </c>
      <c r="J112" s="1">
        <f>VLOOKUP($F112,$B$62:$G$105,5,0)+VLOOKUP($F112,$J$62:$N$105,4,0)</f>
        <v>34</v>
      </c>
      <c r="K112" s="40">
        <f>VLOOKUP($F112,$B$62:$G$105,6,0)+VLOOKUP($F112,$J$62:$N$105,5,0)</f>
        <v>390</v>
      </c>
    </row>
    <row r="113" spans="5:11" x14ac:dyDescent="0.25">
      <c r="E113" s="18">
        <v>7</v>
      </c>
      <c r="F113" t="s">
        <v>30</v>
      </c>
      <c r="J113" s="1">
        <f>VLOOKUP($F113,$B$62:$G$105,5,0)+VLOOKUP($F113,$J$62:$N$105,4,0)</f>
        <v>33</v>
      </c>
      <c r="K113" s="40">
        <f>VLOOKUP($F113,$B$62:$G$105,6,0)+VLOOKUP($F113,$J$62:$N$105,5,0)</f>
        <v>484</v>
      </c>
    </row>
    <row r="114" spans="5:11" x14ac:dyDescent="0.25">
      <c r="E114" s="18">
        <v>7</v>
      </c>
      <c r="F114" t="s">
        <v>69</v>
      </c>
      <c r="J114" s="1">
        <f>VLOOKUP($F114,$B$62:$G$105,5,0)+VLOOKUP($F114,$J$62:$N$105,4,0)</f>
        <v>33</v>
      </c>
      <c r="K114" s="40">
        <f>VLOOKUP($F114,$B$62:$G$105,6,0)+VLOOKUP($F114,$J$62:$N$105,5,0)</f>
        <v>484</v>
      </c>
    </row>
    <row r="115" spans="5:11" x14ac:dyDescent="0.25">
      <c r="E115" s="18">
        <v>9</v>
      </c>
      <c r="F115" t="s">
        <v>32</v>
      </c>
      <c r="J115" s="1">
        <f>VLOOKUP($F115,$B$62:$G$105,5,0)+VLOOKUP($F115,$J$62:$N$105,4,0)</f>
        <v>28</v>
      </c>
      <c r="K115" s="40">
        <f>VLOOKUP($F115,$B$62:$G$105,6,0)+VLOOKUP($F115,$J$62:$N$105,5,0)</f>
        <v>603</v>
      </c>
    </row>
    <row r="116" spans="5:11" x14ac:dyDescent="0.25">
      <c r="E116" s="18">
        <v>10</v>
      </c>
      <c r="F116" t="s">
        <v>50</v>
      </c>
      <c r="J116" s="1">
        <f>VLOOKUP($F116,$B$62:$G$105,5,0)+VLOOKUP($F116,$J$62:$N$105,4,0)</f>
        <v>28</v>
      </c>
      <c r="K116" s="40">
        <f>VLOOKUP($F116,$B$62:$G$105,6,0)+VLOOKUP($F116,$J$62:$N$105,5,0)</f>
        <v>737</v>
      </c>
    </row>
    <row r="117" spans="5:11" x14ac:dyDescent="0.25">
      <c r="E117" s="18">
        <v>11</v>
      </c>
      <c r="F117" t="s">
        <v>42</v>
      </c>
      <c r="J117" s="1">
        <f>VLOOKUP($F117,$B$62:$G$105,5,0)+VLOOKUP($F117,$J$62:$N$105,4,0)</f>
        <v>25</v>
      </c>
      <c r="K117" s="40">
        <f>VLOOKUP($F117,$B$62:$G$105,6,0)+VLOOKUP($F117,$J$62:$N$105,5,0)</f>
        <v>545</v>
      </c>
    </row>
    <row r="118" spans="5:11" x14ac:dyDescent="0.25">
      <c r="E118" s="18">
        <v>12</v>
      </c>
      <c r="F118" t="s">
        <v>41</v>
      </c>
      <c r="J118" s="1">
        <f>VLOOKUP($F118,$B$62:$G$105,5,0)+VLOOKUP($F118,$J$62:$N$105,4,0)</f>
        <v>22</v>
      </c>
      <c r="K118" s="40">
        <f>VLOOKUP($F118,$B$62:$G$105,6,0)+VLOOKUP($F118,$J$62:$N$105,5,0)</f>
        <v>733</v>
      </c>
    </row>
    <row r="119" spans="5:11" x14ac:dyDescent="0.25">
      <c r="E119" s="18">
        <v>13</v>
      </c>
      <c r="F119" s="20" t="s">
        <v>73</v>
      </c>
      <c r="G119" s="20"/>
      <c r="H119" s="20"/>
      <c r="I119" s="20"/>
      <c r="J119" s="1">
        <f>VLOOKUP($F119,$B$62:$G$105,5,0)+VLOOKUP($F119,$J$62:$N$105,4,0)</f>
        <v>19</v>
      </c>
      <c r="K119" s="39">
        <f>VLOOKUP($F119,$B$62:$G$105,6,0)+VLOOKUP($F119,$J$62:$N$105,5,0)</f>
        <v>933</v>
      </c>
    </row>
    <row r="120" spans="5:11" x14ac:dyDescent="0.25">
      <c r="E120" s="18">
        <v>14</v>
      </c>
      <c r="F120" s="20" t="s">
        <v>44</v>
      </c>
      <c r="G120" s="20"/>
      <c r="H120" s="20"/>
      <c r="I120" s="20"/>
      <c r="J120" s="1">
        <f>VLOOKUP($F120,$B$62:$G$105,5,0)+VLOOKUP($F120,$J$62:$N$105,4,0)</f>
        <v>18</v>
      </c>
      <c r="K120" s="39">
        <f>VLOOKUP($F120,$B$62:$G$105,6,0)+VLOOKUP($F120,$J$62:$N$105,5,0)</f>
        <v>908</v>
      </c>
    </row>
    <row r="121" spans="5:11" x14ac:dyDescent="0.25">
      <c r="E121" s="18">
        <v>15</v>
      </c>
      <c r="F121" t="s">
        <v>57</v>
      </c>
      <c r="J121" s="1">
        <f>VLOOKUP($F121,$B$62:$G$105,5,0)+VLOOKUP($F121,$J$62:$N$105,4,0)</f>
        <v>16</v>
      </c>
      <c r="K121" s="40">
        <f>VLOOKUP($F121,$B$62:$G$105,6,0)+VLOOKUP($F121,$J$62:$N$105,5,0)</f>
        <v>1338</v>
      </c>
    </row>
    <row r="122" spans="5:11" x14ac:dyDescent="0.25">
      <c r="E122" s="18">
        <v>16</v>
      </c>
      <c r="F122" s="20" t="s">
        <v>53</v>
      </c>
      <c r="G122" s="20"/>
      <c r="H122" s="20"/>
      <c r="I122" s="20"/>
      <c r="J122" s="1">
        <f>VLOOKUP($F122,$B$62:$G$105,5,0)+VLOOKUP($F122,$J$62:$N$105,4,0)</f>
        <v>13</v>
      </c>
      <c r="K122" s="39">
        <f>VLOOKUP($F122,$B$62:$G$105,6,0)+VLOOKUP($F122,$J$62:$N$105,5,0)</f>
        <v>1274</v>
      </c>
    </row>
    <row r="123" spans="5:11" x14ac:dyDescent="0.25">
      <c r="E123" s="18">
        <v>17</v>
      </c>
      <c r="F123" t="s">
        <v>51</v>
      </c>
      <c r="J123" s="1">
        <f>VLOOKUP($F123,$B$62:$G$105,5,0)+VLOOKUP($F123,$J$62:$N$105,4,0)</f>
        <v>13</v>
      </c>
      <c r="K123" s="40">
        <f>VLOOKUP($F123,$B$62:$G$105,6,0)+VLOOKUP($F123,$J$62:$N$105,5,0)</f>
        <v>1343</v>
      </c>
    </row>
    <row r="124" spans="5:11" x14ac:dyDescent="0.25">
      <c r="E124" s="18">
        <v>18</v>
      </c>
      <c r="F124" t="s">
        <v>60</v>
      </c>
      <c r="J124" s="1">
        <f>VLOOKUP($F124,$B$62:$G$105,5,0)+VLOOKUP($F124,$J$62:$N$105,4,0)</f>
        <v>12</v>
      </c>
      <c r="K124" s="40">
        <f>VLOOKUP($F124,$B$62:$G$105,6,0)+VLOOKUP($F124,$J$62:$N$105,5,0)</f>
        <v>1110</v>
      </c>
    </row>
    <row r="125" spans="5:11" x14ac:dyDescent="0.25">
      <c r="E125" s="18">
        <v>19</v>
      </c>
      <c r="F125" s="20" t="s">
        <v>74</v>
      </c>
      <c r="G125" s="20"/>
      <c r="H125" s="20"/>
      <c r="I125" s="20"/>
      <c r="J125" s="1">
        <f>VLOOKUP($F125,$B$62:$G$105,5,0)+VLOOKUP($F125,$J$62:$N$105,4,0)</f>
        <v>11</v>
      </c>
      <c r="K125" s="39">
        <f>VLOOKUP($F125,$B$62:$G$105,6,0)+VLOOKUP($F125,$J$62:$N$105,5,0)</f>
        <v>1315</v>
      </c>
    </row>
    <row r="126" spans="5:11" x14ac:dyDescent="0.25">
      <c r="E126" s="18">
        <v>20</v>
      </c>
      <c r="F126" t="s">
        <v>28</v>
      </c>
      <c r="J126" s="1">
        <f>VLOOKUP($F126,$B$62:$G$105,5,0)+VLOOKUP($F126,$J$62:$N$105,4,0)</f>
        <v>7</v>
      </c>
      <c r="K126" s="40">
        <f>VLOOKUP($F126,$B$62:$G$105,6,0)+VLOOKUP($F126,$J$62:$N$105,5,0)</f>
        <v>1834</v>
      </c>
    </row>
    <row r="127" spans="5:11" x14ac:dyDescent="0.25">
      <c r="E127" s="18">
        <v>21</v>
      </c>
      <c r="F127" t="s">
        <v>56</v>
      </c>
      <c r="J127" s="1">
        <f>VLOOKUP($F127,$B$62:$G$105,5,0)+VLOOKUP($F127,$J$62:$N$105,4,0)</f>
        <v>5</v>
      </c>
      <c r="K127" s="40">
        <f>VLOOKUP($F127,$B$62:$G$105,6,0)+VLOOKUP($F127,$J$62:$N$105,5,0)</f>
        <v>1898</v>
      </c>
    </row>
    <row r="128" spans="5:11" x14ac:dyDescent="0.25">
      <c r="E128" s="19">
        <v>22</v>
      </c>
      <c r="F128" s="47" t="s">
        <v>29</v>
      </c>
      <c r="G128" s="47"/>
      <c r="H128" s="47"/>
      <c r="I128" s="47"/>
      <c r="J128" s="37">
        <f>VLOOKUP($F128,$B$62:$G$105,5,0)+VLOOKUP($F128,$J$62:$N$105,4,0)</f>
        <v>0</v>
      </c>
      <c r="K128" s="48">
        <f>VLOOKUP($F128,$B$62:$G$105,6,0)+VLOOKUP($F128,$J$62:$N$105,5,0)</f>
        <v>2556</v>
      </c>
    </row>
  </sheetData>
  <sortState xmlns:xlrd2="http://schemas.microsoft.com/office/spreadsheetml/2017/richdata2" ref="F57:K58">
    <sortCondition ref="F57:F58"/>
  </sortState>
  <phoneticPr fontId="0" type="noConversion"/>
  <pageMargins left="0.46" right="0.75" top="1.4" bottom="1.64" header="0.5" footer="0.5"/>
  <pageSetup paperSize="9" scale="79" fitToHeight="0" orientation="portrait" r:id="rId1"/>
  <headerFooter alignWithMargins="0">
    <oddFooter>&amp;Lpaul.holgate@bt.com
07764 237659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D267"/>
  <sheetViews>
    <sheetView zoomScale="85" zoomScaleNormal="85" workbookViewId="0">
      <pane xSplit="11" ySplit="3" topLeftCell="L4" activePane="bottomRight" state="frozen"/>
      <selection pane="topRight" activeCell="L1" sqref="L1"/>
      <selection pane="bottomLeft" activeCell="A4" sqref="A4"/>
      <selection pane="bottomRight" activeCell="L4" sqref="L4"/>
    </sheetView>
  </sheetViews>
  <sheetFormatPr defaultColWidth="9.109375" defaultRowHeight="15.9" customHeight="1" x14ac:dyDescent="0.25"/>
  <cols>
    <col min="1" max="1" width="7.33203125" style="20" bestFit="1" customWidth="1"/>
    <col min="2" max="2" width="5.88671875" style="20" bestFit="1" customWidth="1"/>
    <col min="3" max="4" width="5.44140625" style="20" bestFit="1" customWidth="1"/>
    <col min="5" max="5" width="6" style="20" bestFit="1" customWidth="1"/>
    <col min="6" max="6" width="8.109375" style="20" customWidth="1"/>
    <col min="7" max="7" width="11.88671875" style="20" bestFit="1" customWidth="1"/>
    <col min="8" max="8" width="16.33203125" style="20" bestFit="1" customWidth="1"/>
    <col min="9" max="9" width="6" style="26" customWidth="1"/>
    <col min="10" max="10" width="6.5546875" style="26" customWidth="1"/>
    <col min="11" max="11" width="5.44140625" style="26" bestFit="1" customWidth="1"/>
    <col min="12" max="33" width="7.109375" style="26" customWidth="1"/>
    <col min="34" max="34" width="1.6640625" style="26" customWidth="1"/>
    <col min="35" max="56" width="7.109375" style="26" customWidth="1"/>
    <col min="57" max="16384" width="9.109375" style="20"/>
  </cols>
  <sheetData>
    <row r="1" spans="1:56" ht="55.2" customHeight="1" x14ac:dyDescent="0.25">
      <c r="A1" s="2"/>
      <c r="B1" s="49" t="s">
        <v>946</v>
      </c>
      <c r="C1" s="4"/>
      <c r="D1" s="4"/>
      <c r="E1" s="4"/>
      <c r="F1" s="4"/>
      <c r="G1" s="4"/>
      <c r="H1" s="4"/>
      <c r="I1" s="4"/>
      <c r="J1" s="4"/>
      <c r="K1" s="4"/>
      <c r="L1" s="3" t="s">
        <v>33</v>
      </c>
      <c r="M1" s="3" t="s">
        <v>23</v>
      </c>
      <c r="N1" s="3" t="s">
        <v>34</v>
      </c>
      <c r="O1" s="3" t="s">
        <v>70</v>
      </c>
      <c r="P1" s="3" t="s">
        <v>72</v>
      </c>
      <c r="Q1" s="3" t="s">
        <v>49</v>
      </c>
      <c r="R1" s="3" t="s">
        <v>55</v>
      </c>
      <c r="S1" s="3" t="s">
        <v>35</v>
      </c>
      <c r="T1" s="3" t="s">
        <v>36</v>
      </c>
      <c r="U1" s="3" t="s">
        <v>24</v>
      </c>
      <c r="V1" s="3" t="s">
        <v>62</v>
      </c>
      <c r="W1" s="3" t="s">
        <v>61</v>
      </c>
      <c r="X1" s="3" t="s">
        <v>67</v>
      </c>
      <c r="Y1" s="3" t="s">
        <v>37</v>
      </c>
      <c r="Z1" s="3" t="s">
        <v>25</v>
      </c>
      <c r="AA1" s="3" t="s">
        <v>26</v>
      </c>
      <c r="AB1" s="3" t="s">
        <v>38</v>
      </c>
      <c r="AC1" s="3" t="s">
        <v>52</v>
      </c>
      <c r="AD1" s="3" t="s">
        <v>59</v>
      </c>
      <c r="AE1" s="3" t="s">
        <v>27</v>
      </c>
      <c r="AF1" s="3" t="s">
        <v>63</v>
      </c>
      <c r="AG1" s="3" t="s">
        <v>65</v>
      </c>
      <c r="AH1" s="3"/>
      <c r="AI1" s="3" t="s">
        <v>33</v>
      </c>
      <c r="AJ1" s="3" t="s">
        <v>23</v>
      </c>
      <c r="AK1" s="3" t="s">
        <v>34</v>
      </c>
      <c r="AL1" s="3" t="s">
        <v>70</v>
      </c>
      <c r="AM1" s="3" t="s">
        <v>72</v>
      </c>
      <c r="AN1" s="3" t="s">
        <v>49</v>
      </c>
      <c r="AO1" s="3" t="s">
        <v>55</v>
      </c>
      <c r="AP1" s="3" t="s">
        <v>35</v>
      </c>
      <c r="AQ1" s="3" t="s">
        <v>36</v>
      </c>
      <c r="AR1" s="3" t="s">
        <v>24</v>
      </c>
      <c r="AS1" s="3" t="s">
        <v>62</v>
      </c>
      <c r="AT1" s="3" t="s">
        <v>61</v>
      </c>
      <c r="AU1" s="3" t="s">
        <v>67</v>
      </c>
      <c r="AV1" s="3" t="s">
        <v>37</v>
      </c>
      <c r="AW1" s="3" t="s">
        <v>25</v>
      </c>
      <c r="AX1" s="3" t="s">
        <v>26</v>
      </c>
      <c r="AY1" s="3" t="s">
        <v>38</v>
      </c>
      <c r="AZ1" s="3" t="s">
        <v>52</v>
      </c>
      <c r="BA1" s="3" t="s">
        <v>59</v>
      </c>
      <c r="BB1" s="3" t="s">
        <v>27</v>
      </c>
      <c r="BC1" s="3" t="s">
        <v>63</v>
      </c>
      <c r="BD1" s="3" t="s">
        <v>65</v>
      </c>
    </row>
    <row r="2" spans="1:56" ht="15.9" customHeight="1" x14ac:dyDescent="0.25">
      <c r="A2" s="4"/>
      <c r="B2" s="4" t="str">
        <f>Team!A2</f>
        <v>Mob Match - WGC 10k - Wednesday 9th July 2025</v>
      </c>
      <c r="C2" s="4"/>
      <c r="D2" s="4"/>
      <c r="E2" s="4"/>
      <c r="F2" s="4"/>
      <c r="G2" s="4"/>
      <c r="H2" s="4"/>
      <c r="I2" s="4"/>
      <c r="J2" s="4"/>
      <c r="K2" s="4"/>
      <c r="L2" s="5">
        <f t="array" ref="L2">SUM(SMALL(L$4:L$230,{1,2,3,4,5,6,7,8}))</f>
        <v>822</v>
      </c>
      <c r="M2" s="5">
        <f t="array" ref="M2">SUM(SMALL(M$4:M$230,{1,2,3,4,5,6,7,8}))</f>
        <v>1081</v>
      </c>
      <c r="N2" s="5">
        <f t="array" ref="N2">SUM(SMALL(N$4:N$230,{1,2,3,4,5,6,7,8}))</f>
        <v>1122</v>
      </c>
      <c r="O2" s="5">
        <f t="array" ref="O2">SUM(SMALL(O$4:O$230,{1,2,3,4,5,6,7,8}))</f>
        <v>616</v>
      </c>
      <c r="P2" s="5">
        <f t="array" ref="P2">SUM(SMALL(P$4:P$230,{1,2,3,4,5,6,7,8}))</f>
        <v>688</v>
      </c>
      <c r="Q2" s="5">
        <f t="array" ref="Q2">SUM(SMALL(Q$4:Q$230,{1,2,3,4,5,6,7,8}))</f>
        <v>637</v>
      </c>
      <c r="R2" s="5">
        <f t="array" ref="R2">SUM(SMALL(R$4:R$230,{1,2,3,4,5,6,7,8}))</f>
        <v>1132</v>
      </c>
      <c r="S2" s="5">
        <f t="array" ref="S2">SUM(SMALL(S$4:S$230,{1,2,3,4,5,6,7,8}))</f>
        <v>890</v>
      </c>
      <c r="T2" s="5">
        <f t="array" ref="T2">SUM(SMALL(T$4:T$230,{1,2,3,4,5,6,7,8}))</f>
        <v>454</v>
      </c>
      <c r="U2" s="5">
        <f t="array" ref="U2">SUM(SMALL(U$4:U$230,{1,2,3,4,5,6,7,8}))</f>
        <v>1607</v>
      </c>
      <c r="V2" s="5">
        <f t="array" ref="V2">SUM(SMALL(V$4:V$230,{1,2,3,4,5,6,7,8}))</f>
        <v>1265</v>
      </c>
      <c r="W2" s="5">
        <f t="array" ref="W2">SUM(SMALL(W$4:W$230,{1,2,3,4,5,6,7,8}))</f>
        <v>666</v>
      </c>
      <c r="X2" s="5">
        <f t="array" ref="X2">SUM(SMALL(X$4:X$230,{1,2,3,4,5,6,7,8}))</f>
        <v>1218</v>
      </c>
      <c r="Y2" s="5">
        <f t="array" ref="Y2">SUM(SMALL(Y$4:Y$230,{1,2,3,4,5,6,7,8}))</f>
        <v>437</v>
      </c>
      <c r="Z2" s="5">
        <f t="array" ref="Z2">SUM(SMALL(Z$4:Z$230,{1,2,3,4,5,6,7,8}))</f>
        <v>1213</v>
      </c>
      <c r="AA2" s="5">
        <f t="array" ref="AA2">SUM(SMALL(AA$4:AA$230,{1,2,3,4,5,6,7,8}))</f>
        <v>608</v>
      </c>
      <c r="AB2" s="5">
        <f t="array" ref="AB2">SUM(SMALL(AB$4:AB$230,{1,2,3,4,5,6,7,8}))</f>
        <v>85</v>
      </c>
      <c r="AC2" s="5">
        <f t="array" ref="AC2">SUM(SMALL(AC$4:AC$230,{1,2,3,4,5,6,7,8}))</f>
        <v>1368</v>
      </c>
      <c r="AD2" s="5">
        <f t="array" ref="AD2">SUM(SMALL(AD$4:AD$230,{1,2,3,4,5,6,7,8}))</f>
        <v>1052</v>
      </c>
      <c r="AE2" s="5">
        <f t="array" ref="AE2">SUM(SMALL(AE$4:AE$230,{1,2,3,4,5,6,7,8}))</f>
        <v>792</v>
      </c>
      <c r="AF2" s="5">
        <f t="array" ref="AF2">SUM(SMALL(AF$4:AF$230,{1,2,3,4,5,6,7,8}))</f>
        <v>770</v>
      </c>
      <c r="AG2" s="5">
        <f t="array" ref="AG2">SUM(SMALL(AG$4:AG$230,{1,2,3,4,5,6,7,8}))</f>
        <v>736</v>
      </c>
      <c r="AH2" s="3"/>
      <c r="AI2" s="5">
        <f t="array" ref="AI2">SUM(SMALL(AI$4:AI$230,{1,2,3,4}))</f>
        <v>242</v>
      </c>
      <c r="AJ2" s="5">
        <f>SUM(SMALL(AJ$4:AJ$230,{1,2,3,4}))</f>
        <v>418</v>
      </c>
      <c r="AK2" s="5">
        <f>SUM(SMALL(AK$4:AK$230,{1,2,3,4}))</f>
        <v>341</v>
      </c>
      <c r="AL2" s="5">
        <f>SUM(SMALL(AL$4:AL$230,{1,2,3,4}))</f>
        <v>88</v>
      </c>
      <c r="AM2" s="5">
        <f>SUM(SMALL(AM$4:AM$230,{1,2,3,4}))</f>
        <v>229</v>
      </c>
      <c r="AN2" s="5">
        <f>SUM(SMALL(AN$4:AN$230,{1,2,3,4}))</f>
        <v>107</v>
      </c>
      <c r="AO2" s="5">
        <f>SUM(SMALL(AO$4:AO$230,{1,2,3,4}))</f>
        <v>444</v>
      </c>
      <c r="AP2" s="5">
        <f>SUM(SMALL(AP$4:AP$230,{1,2,3,4}))</f>
        <v>243</v>
      </c>
      <c r="AQ2" s="5">
        <f>SUM(SMALL(AQ$4:AQ$230,{1,2,3,4}))</f>
        <v>124</v>
      </c>
      <c r="AR2" s="5">
        <f>SUM(SMALL(AR$4:AR$230,{1,2,3,4}))</f>
        <v>732</v>
      </c>
      <c r="AS2" s="5">
        <f>SUM(SMALL(AS$4:AS$230,{1,2,3,4}))</f>
        <v>281</v>
      </c>
      <c r="AT2" s="5">
        <f>SUM(SMALL(AT$4:AT$230,{1,2,3,4}))</f>
        <v>219</v>
      </c>
      <c r="AU2" s="5">
        <f>SUM(SMALL(AU$4:AU$230,{1,2,3,4}))</f>
        <v>364</v>
      </c>
      <c r="AV2" s="5">
        <f>SUM(SMALL(AV$4:AV$230,{1,2,3,4}))</f>
        <v>64</v>
      </c>
      <c r="AW2" s="5">
        <f>SUM(SMALL(AW$4:AW$230,{1,2,3,4}))</f>
        <v>215</v>
      </c>
      <c r="AX2" s="5">
        <f>SUM(SMALL(AX$4:AX$230,{1,2,3,4}))</f>
        <v>208</v>
      </c>
      <c r="AY2" s="5">
        <f>SUM(SMALL(AY$4:AY$230,{1,2,3,4}))</f>
        <v>34</v>
      </c>
      <c r="AZ2" s="5">
        <f>SUM(SMALL(AZ$4:AZ$230,{1,2,3,4}))</f>
        <v>345</v>
      </c>
      <c r="BA2" s="5">
        <f>SUM(SMALL(BA$4:BA$230,{1,2,3,4}))</f>
        <v>529</v>
      </c>
      <c r="BB2" s="5">
        <f>SUM(SMALL(BB$4:BB$230,{1,2,3,4}))</f>
        <v>182</v>
      </c>
      <c r="BC2" s="5">
        <f>SUM(SMALL(BC$4:BC$230,{1,2,3,4}))</f>
        <v>209</v>
      </c>
      <c r="BD2" s="5">
        <f>SUM(SMALL(BD$4:BD$230,{1,2,3,4}))</f>
        <v>216</v>
      </c>
    </row>
    <row r="3" spans="1:56" s="2" customFormat="1" ht="15.9" customHeight="1" x14ac:dyDescent="0.25">
      <c r="A3" s="3" t="s">
        <v>19</v>
      </c>
      <c r="B3" s="3" t="s">
        <v>10</v>
      </c>
      <c r="C3" s="3" t="s">
        <v>18</v>
      </c>
      <c r="D3" s="3" t="s">
        <v>3</v>
      </c>
      <c r="E3" s="3" t="s">
        <v>4</v>
      </c>
      <c r="F3" s="3" t="s">
        <v>5</v>
      </c>
      <c r="G3" s="25" t="s">
        <v>6</v>
      </c>
      <c r="H3" s="25" t="s">
        <v>7</v>
      </c>
      <c r="I3" s="3" t="s">
        <v>8</v>
      </c>
      <c r="J3" s="3" t="s">
        <v>9</v>
      </c>
      <c r="K3" s="3" t="s">
        <v>10</v>
      </c>
      <c r="L3" s="5">
        <f>COUNT(SMALL(L$4:L$230,{1,2,3,4,5,6,7,8}))</f>
        <v>8</v>
      </c>
      <c r="M3" s="5">
        <f>COUNT(SMALL(M$4:M$230,{1,2,3,4,5,6,7,8}))</f>
        <v>8</v>
      </c>
      <c r="N3" s="5">
        <f>COUNT(SMALL(N$4:N$230,{1,2,3,4,5,6,7,8}))</f>
        <v>8</v>
      </c>
      <c r="O3" s="5">
        <f>COUNT(SMALL(O$4:O$230,{1,2,3,4,5,6,7,8}))</f>
        <v>8</v>
      </c>
      <c r="P3" s="5">
        <f>COUNT(SMALL(P$4:P$230,{1,2,3,4,5,6,7,8}))</f>
        <v>8</v>
      </c>
      <c r="Q3" s="5">
        <f>COUNT(SMALL(Q$4:Q$230,{1,2,3,4,5,6,7,8}))</f>
        <v>8</v>
      </c>
      <c r="R3" s="5">
        <f>COUNT(SMALL(R$4:R$230,{1,2,3,4,5,6,7,8}))</f>
        <v>8</v>
      </c>
      <c r="S3" s="5">
        <f>COUNT(SMALL(S$4:S$230,{1,2,3,4,5,6,7,8}))</f>
        <v>8</v>
      </c>
      <c r="T3" s="5">
        <f>COUNT(SMALL(T$4:T$230,{1,2,3,4,5,6,7,8}))</f>
        <v>8</v>
      </c>
      <c r="U3" s="5">
        <f>COUNT(SMALL(U$4:U$230,{1,2,3,4,5,6,7,8}))</f>
        <v>8</v>
      </c>
      <c r="V3" s="5">
        <f>COUNT(SMALL(V$4:V$230,{1,2,3,4,5,6,7,8}))</f>
        <v>8</v>
      </c>
      <c r="W3" s="5">
        <f>COUNT(SMALL(W$4:W$230,{1,2,3,4,5,6,7,8}))</f>
        <v>8</v>
      </c>
      <c r="X3" s="5">
        <f>COUNT(SMALL(X$4:X$230,{1,2,3,4,5,6,7,8}))</f>
        <v>8</v>
      </c>
      <c r="Y3" s="5">
        <f>COUNT(SMALL(Y$4:Y$230,{1,2,3,4,5,6,7,8}))</f>
        <v>8</v>
      </c>
      <c r="Z3" s="5">
        <f>COUNT(SMALL(Z$4:Z$230,{1,2,3,4,5,6,7,8}))</f>
        <v>8</v>
      </c>
      <c r="AA3" s="5">
        <f>COUNT(SMALL(AA$4:AA$230,{1,2,3,4,5,6,7,8}))</f>
        <v>8</v>
      </c>
      <c r="AB3" s="5">
        <f>COUNT(SMALL(AB$4:AB$230,{1,2,3,4,5,6,7,8}))</f>
        <v>8</v>
      </c>
      <c r="AC3" s="5">
        <f>COUNT(SMALL(AC$4:AC$230,{1,2,3,4,5,6,7,8}))</f>
        <v>8</v>
      </c>
      <c r="AD3" s="5">
        <f>COUNT(SMALL(AD$4:AD$230,{1,2,3,4,5,6,7,8}))</f>
        <v>8</v>
      </c>
      <c r="AE3" s="5">
        <f>COUNT(SMALL(AE$4:AE$230,{1,2,3,4,5,6,7,8}))</f>
        <v>8</v>
      </c>
      <c r="AF3" s="5">
        <f>COUNT(SMALL(AF$4:AF$230,{1,2,3,4,5,6,7,8}))</f>
        <v>8</v>
      </c>
      <c r="AG3" s="5">
        <f>COUNT(SMALL(AG$4:AG$230,{1,2,3,4,5,6,7,8}))</f>
        <v>8</v>
      </c>
      <c r="AH3" s="3"/>
      <c r="AI3" s="5">
        <f>COUNT(SMALL(AI$4:AI$230,{1,2,3,4}))</f>
        <v>4</v>
      </c>
      <c r="AJ3" s="5">
        <f>COUNT(SMALL(AJ$4:AJ$230,{1,2,3,4}))</f>
        <v>4</v>
      </c>
      <c r="AK3" s="5">
        <f>COUNT(SMALL(AK$4:AK$230,{1,2,3,4}))</f>
        <v>4</v>
      </c>
      <c r="AL3" s="5">
        <f>COUNT(SMALL(AL$4:AL$230,{1,2,3,4}))</f>
        <v>4</v>
      </c>
      <c r="AM3" s="5">
        <f>COUNT(SMALL(AM$4:AM$230,{1,2,3,4}))</f>
        <v>4</v>
      </c>
      <c r="AN3" s="5">
        <f>COUNT(SMALL(AN$4:AN$230,{1,2,3,4}))</f>
        <v>4</v>
      </c>
      <c r="AO3" s="5">
        <f>COUNT(SMALL(AO$4:AO$230,{1,2,3,4}))</f>
        <v>4</v>
      </c>
      <c r="AP3" s="5">
        <f>COUNT(SMALL(AP$4:AP$230,{1,2,3,4}))</f>
        <v>4</v>
      </c>
      <c r="AQ3" s="5">
        <f>COUNT(SMALL(AQ$4:AQ$230,{1,2,3,4}))</f>
        <v>4</v>
      </c>
      <c r="AR3" s="5">
        <f>COUNT(SMALL(AR$4:AR$230,{1,2,3,4}))</f>
        <v>4</v>
      </c>
      <c r="AS3" s="5">
        <f>COUNT(SMALL(AS$4:AS$230,{1,2,3,4}))</f>
        <v>4</v>
      </c>
      <c r="AT3" s="5">
        <f>COUNT(SMALL(AT$4:AT$230,{1,2,3,4}))</f>
        <v>4</v>
      </c>
      <c r="AU3" s="5">
        <f>COUNT(SMALL(AU$4:AU$230,{1,2,3,4}))</f>
        <v>4</v>
      </c>
      <c r="AV3" s="5">
        <f>COUNT(SMALL(AV$4:AV$230,{1,2,3,4}))</f>
        <v>4</v>
      </c>
      <c r="AW3" s="5">
        <f>COUNT(SMALL(AW$4:AW$230,{1,2,3,4}))</f>
        <v>4</v>
      </c>
      <c r="AX3" s="5">
        <f>COUNT(SMALL(AX$4:AX$230,{1,2,3,4}))</f>
        <v>4</v>
      </c>
      <c r="AY3" s="5">
        <f>COUNT(SMALL(AY$4:AY$230,{1,2,3,4}))</f>
        <v>4</v>
      </c>
      <c r="AZ3" s="5">
        <f>COUNT(SMALL(AZ$4:AZ$230,{1,2,3,4}))</f>
        <v>4</v>
      </c>
      <c r="BA3" s="5">
        <f>COUNT(SMALL(BA$4:BA$230,{1,2,3,4}))</f>
        <v>4</v>
      </c>
      <c r="BB3" s="5">
        <f>COUNT(SMALL(BB$4:BB$230,{1,2,3,4}))</f>
        <v>4</v>
      </c>
      <c r="BC3" s="5">
        <f>COUNT(SMALL(BC$4:BC$230,{1,2,3,4}))</f>
        <v>4</v>
      </c>
      <c r="BD3" s="5">
        <f>COUNT(SMALL(BD$4:BD$230,{1,2,3,4}))</f>
        <v>4</v>
      </c>
    </row>
    <row r="4" spans="1:56" ht="15.9" customHeight="1" x14ac:dyDescent="0.3">
      <c r="A4" s="36">
        <v>52</v>
      </c>
      <c r="B4" s="36">
        <v>1</v>
      </c>
      <c r="C4" s="36"/>
      <c r="D4" s="36"/>
      <c r="E4">
        <v>936</v>
      </c>
      <c r="F4" s="43">
        <v>2.6261574074074076E-2</v>
      </c>
      <c r="G4" s="42" t="s">
        <v>80</v>
      </c>
      <c r="H4" s="42" t="s">
        <v>81</v>
      </c>
      <c r="I4" s="36" t="s">
        <v>82</v>
      </c>
      <c r="J4" s="36" t="s">
        <v>65</v>
      </c>
      <c r="K4" s="36" t="s">
        <v>1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>
        <f>$B4</f>
        <v>1</v>
      </c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</row>
    <row r="5" spans="1:56" ht="15.9" customHeight="1" x14ac:dyDescent="0.3">
      <c r="A5" s="36">
        <v>60</v>
      </c>
      <c r="B5" s="36">
        <v>2</v>
      </c>
      <c r="C5" s="36">
        <v>1</v>
      </c>
      <c r="D5" s="36">
        <v>1</v>
      </c>
      <c r="E5">
        <v>799</v>
      </c>
      <c r="F5" s="43">
        <v>2.6689814814814816E-2</v>
      </c>
      <c r="G5" s="42" t="s">
        <v>161</v>
      </c>
      <c r="H5" s="42" t="s">
        <v>162</v>
      </c>
      <c r="I5" s="36" t="s">
        <v>163</v>
      </c>
      <c r="J5" s="36" t="s">
        <v>70</v>
      </c>
      <c r="K5" s="36" t="s">
        <v>1</v>
      </c>
      <c r="L5" s="11"/>
      <c r="M5" s="11"/>
      <c r="N5" s="11"/>
      <c r="O5" s="11">
        <f>$B5</f>
        <v>2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I5" s="11"/>
      <c r="AJ5" s="11"/>
      <c r="AK5" s="11"/>
      <c r="AL5" s="11">
        <f>$D5</f>
        <v>1</v>
      </c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</row>
    <row r="6" spans="1:56" ht="15.9" customHeight="1" x14ac:dyDescent="0.3">
      <c r="A6" s="36">
        <v>87</v>
      </c>
      <c r="B6" s="36">
        <v>3</v>
      </c>
      <c r="C6" s="36"/>
      <c r="D6" s="36"/>
      <c r="E6">
        <v>161</v>
      </c>
      <c r="F6" s="43">
        <v>2.7534722222222221E-2</v>
      </c>
      <c r="G6" s="42" t="s">
        <v>83</v>
      </c>
      <c r="H6" s="42" t="s">
        <v>84</v>
      </c>
      <c r="I6" s="36" t="s">
        <v>82</v>
      </c>
      <c r="J6" s="36" t="s">
        <v>38</v>
      </c>
      <c r="K6" s="36" t="s">
        <v>1</v>
      </c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>
        <f>$B6</f>
        <v>3</v>
      </c>
      <c r="AC6" s="11"/>
      <c r="AD6" s="11"/>
      <c r="AE6" s="11"/>
      <c r="AF6" s="11"/>
      <c r="AG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</row>
    <row r="7" spans="1:56" ht="15.9" customHeight="1" x14ac:dyDescent="0.3">
      <c r="A7" s="36">
        <v>111</v>
      </c>
      <c r="B7" s="36">
        <v>4</v>
      </c>
      <c r="C7" s="36"/>
      <c r="D7" s="36"/>
      <c r="E7">
        <v>1896</v>
      </c>
      <c r="F7" s="43">
        <v>2.8043981481481479E-2</v>
      </c>
      <c r="G7" s="42" t="s">
        <v>85</v>
      </c>
      <c r="H7" s="42" t="s">
        <v>86</v>
      </c>
      <c r="I7" s="36" t="s">
        <v>82</v>
      </c>
      <c r="J7" s="36" t="s">
        <v>24</v>
      </c>
      <c r="K7" s="36" t="s">
        <v>1</v>
      </c>
      <c r="L7" s="11"/>
      <c r="M7" s="11"/>
      <c r="N7" s="11"/>
      <c r="O7" s="11"/>
      <c r="P7" s="11"/>
      <c r="Q7" s="11"/>
      <c r="R7" s="11"/>
      <c r="S7" s="11"/>
      <c r="T7" s="11"/>
      <c r="U7" s="11">
        <f>$B7</f>
        <v>4</v>
      </c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</row>
    <row r="8" spans="1:56" ht="15.9" customHeight="1" x14ac:dyDescent="0.3">
      <c r="A8" s="36">
        <v>115</v>
      </c>
      <c r="B8" s="36">
        <v>5</v>
      </c>
      <c r="C8" s="36">
        <v>2</v>
      </c>
      <c r="D8" s="36">
        <v>2</v>
      </c>
      <c r="E8">
        <v>27</v>
      </c>
      <c r="F8" s="43">
        <v>2.8287037037037038E-2</v>
      </c>
      <c r="G8" s="42" t="s">
        <v>161</v>
      </c>
      <c r="H8" s="42" t="s">
        <v>155</v>
      </c>
      <c r="I8" s="36" t="s">
        <v>163</v>
      </c>
      <c r="J8" s="36" t="s">
        <v>38</v>
      </c>
      <c r="K8" s="36" t="s">
        <v>1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>
        <f>$B8</f>
        <v>5</v>
      </c>
      <c r="AC8" s="11"/>
      <c r="AD8" s="11"/>
      <c r="AE8" s="11"/>
      <c r="AF8" s="11"/>
      <c r="AG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>
        <f>$D8</f>
        <v>2</v>
      </c>
      <c r="AZ8" s="11"/>
      <c r="BA8" s="11"/>
      <c r="BB8" s="11"/>
      <c r="BC8" s="11"/>
      <c r="BD8" s="11"/>
    </row>
    <row r="9" spans="1:56" ht="15.9" customHeight="1" x14ac:dyDescent="0.3">
      <c r="A9" s="36">
        <v>117</v>
      </c>
      <c r="B9" s="36">
        <v>6</v>
      </c>
      <c r="C9" s="36">
        <v>1</v>
      </c>
      <c r="D9" s="36">
        <v>3</v>
      </c>
      <c r="E9">
        <v>767</v>
      </c>
      <c r="F9" s="43">
        <v>2.8344907407407409E-2</v>
      </c>
      <c r="G9" s="42" t="s">
        <v>164</v>
      </c>
      <c r="H9" s="42" t="s">
        <v>165</v>
      </c>
      <c r="I9" s="36" t="s">
        <v>166</v>
      </c>
      <c r="J9" s="36" t="s">
        <v>70</v>
      </c>
      <c r="K9" s="36" t="s">
        <v>1</v>
      </c>
      <c r="L9" s="11"/>
      <c r="M9" s="11"/>
      <c r="N9" s="11"/>
      <c r="O9" s="11">
        <f>$B9</f>
        <v>6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I9" s="11"/>
      <c r="AJ9" s="11"/>
      <c r="AK9" s="11"/>
      <c r="AL9" s="11">
        <f>$D9</f>
        <v>3</v>
      </c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</row>
    <row r="10" spans="1:56" ht="15.9" customHeight="1" x14ac:dyDescent="0.3">
      <c r="A10" s="36">
        <v>125</v>
      </c>
      <c r="B10" s="36">
        <v>7</v>
      </c>
      <c r="C10" s="36">
        <v>2</v>
      </c>
      <c r="D10" s="36">
        <v>4</v>
      </c>
      <c r="E10">
        <v>321</v>
      </c>
      <c r="F10" s="43">
        <v>2.8587962962962961E-2</v>
      </c>
      <c r="G10" s="42" t="s">
        <v>167</v>
      </c>
      <c r="H10" s="42" t="s">
        <v>168</v>
      </c>
      <c r="I10" s="36" t="s">
        <v>166</v>
      </c>
      <c r="J10" s="36" t="s">
        <v>37</v>
      </c>
      <c r="K10" s="36" t="s">
        <v>1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>
        <f>$B10</f>
        <v>7</v>
      </c>
      <c r="Z10" s="11"/>
      <c r="AA10" s="11"/>
      <c r="AB10" s="11"/>
      <c r="AC10" s="11"/>
      <c r="AD10" s="11"/>
      <c r="AE10" s="11"/>
      <c r="AF10" s="11"/>
      <c r="AG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>
        <f>$D10</f>
        <v>4</v>
      </c>
      <c r="AW10" s="11"/>
      <c r="AX10" s="11"/>
      <c r="AY10" s="11"/>
      <c r="AZ10" s="11"/>
      <c r="BA10" s="11"/>
      <c r="BB10" s="11"/>
      <c r="BC10" s="11"/>
      <c r="BD10" s="11"/>
    </row>
    <row r="11" spans="1:56" ht="15.9" customHeight="1" x14ac:dyDescent="0.3">
      <c r="A11" s="36">
        <v>126</v>
      </c>
      <c r="B11" s="36">
        <v>8</v>
      </c>
      <c r="C11" s="36">
        <v>3</v>
      </c>
      <c r="D11" s="36">
        <v>5</v>
      </c>
      <c r="E11">
        <v>103</v>
      </c>
      <c r="F11" s="43">
        <v>2.8657407407407409E-2</v>
      </c>
      <c r="G11" s="42" t="s">
        <v>169</v>
      </c>
      <c r="H11" s="42" t="s">
        <v>170</v>
      </c>
      <c r="I11" s="36" t="s">
        <v>163</v>
      </c>
      <c r="J11" s="36" t="s">
        <v>38</v>
      </c>
      <c r="K11" s="36" t="s">
        <v>1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>
        <f>$B11</f>
        <v>8</v>
      </c>
      <c r="AC11" s="11"/>
      <c r="AD11" s="11"/>
      <c r="AE11" s="11"/>
      <c r="AF11" s="11"/>
      <c r="AG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>
        <f>$D11</f>
        <v>5</v>
      </c>
      <c r="AZ11" s="11"/>
      <c r="BA11" s="11"/>
      <c r="BB11" s="11"/>
      <c r="BC11" s="11"/>
      <c r="BD11" s="11"/>
    </row>
    <row r="12" spans="1:56" ht="15.9" customHeight="1" x14ac:dyDescent="0.3">
      <c r="A12" s="36">
        <v>129</v>
      </c>
      <c r="B12" s="36">
        <v>9</v>
      </c>
      <c r="C12" s="36"/>
      <c r="D12" s="36"/>
      <c r="E12">
        <v>647</v>
      </c>
      <c r="F12" s="43">
        <v>2.8888888888888891E-2</v>
      </c>
      <c r="G12" s="42" t="s">
        <v>87</v>
      </c>
      <c r="H12" s="42" t="s">
        <v>88</v>
      </c>
      <c r="I12" s="36" t="s">
        <v>82</v>
      </c>
      <c r="J12" s="36" t="s">
        <v>36</v>
      </c>
      <c r="K12" s="36" t="s">
        <v>1</v>
      </c>
      <c r="L12" s="11"/>
      <c r="M12" s="11"/>
      <c r="N12" s="11"/>
      <c r="O12" s="11"/>
      <c r="P12" s="11"/>
      <c r="Q12" s="11"/>
      <c r="R12" s="11"/>
      <c r="S12" s="11"/>
      <c r="T12" s="11">
        <f>$B12</f>
        <v>9</v>
      </c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</row>
    <row r="13" spans="1:56" ht="15.9" customHeight="1" x14ac:dyDescent="0.3">
      <c r="A13" s="36">
        <v>136</v>
      </c>
      <c r="B13" s="36">
        <v>10</v>
      </c>
      <c r="C13" s="36"/>
      <c r="D13" s="36"/>
      <c r="E13">
        <v>68</v>
      </c>
      <c r="F13" s="43">
        <v>2.9178240740740744E-2</v>
      </c>
      <c r="G13" s="42" t="s">
        <v>89</v>
      </c>
      <c r="H13" s="42" t="s">
        <v>90</v>
      </c>
      <c r="I13" s="36" t="s">
        <v>82</v>
      </c>
      <c r="J13" s="36" t="s">
        <v>38</v>
      </c>
      <c r="K13" s="36" t="s">
        <v>1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>
        <f>$B13</f>
        <v>10</v>
      </c>
      <c r="AC13" s="11"/>
      <c r="AD13" s="11"/>
      <c r="AE13" s="11"/>
      <c r="AF13" s="11"/>
      <c r="AG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</row>
    <row r="14" spans="1:56" ht="15.9" customHeight="1" x14ac:dyDescent="0.3">
      <c r="A14" s="36">
        <v>139</v>
      </c>
      <c r="B14" s="36">
        <v>11</v>
      </c>
      <c r="C14" s="36"/>
      <c r="D14" s="36"/>
      <c r="E14">
        <v>66</v>
      </c>
      <c r="F14" s="43">
        <v>2.9282407407407406E-2</v>
      </c>
      <c r="G14" s="42" t="s">
        <v>91</v>
      </c>
      <c r="H14" s="42" t="s">
        <v>92</v>
      </c>
      <c r="I14" s="36" t="s">
        <v>82</v>
      </c>
      <c r="J14" s="36" t="s">
        <v>38</v>
      </c>
      <c r="K14" s="36" t="s">
        <v>1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>
        <f>$B14</f>
        <v>11</v>
      </c>
      <c r="AC14" s="11"/>
      <c r="AD14" s="11"/>
      <c r="AE14" s="11"/>
      <c r="AF14" s="11"/>
      <c r="AG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</row>
    <row r="15" spans="1:56" ht="15.9" customHeight="1" x14ac:dyDescent="0.3">
      <c r="A15" s="36">
        <v>142</v>
      </c>
      <c r="B15" s="36">
        <v>12</v>
      </c>
      <c r="C15" s="36">
        <v>4</v>
      </c>
      <c r="D15" s="36">
        <v>6</v>
      </c>
      <c r="E15">
        <v>1727</v>
      </c>
      <c r="F15" s="43">
        <v>2.9340277777777778E-2</v>
      </c>
      <c r="G15" s="42" t="s">
        <v>171</v>
      </c>
      <c r="H15" s="42" t="s">
        <v>172</v>
      </c>
      <c r="I15" s="36" t="s">
        <v>163</v>
      </c>
      <c r="J15" s="36" t="s">
        <v>61</v>
      </c>
      <c r="K15" s="36" t="s">
        <v>1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>
        <f>$B15</f>
        <v>12</v>
      </c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</row>
    <row r="16" spans="1:56" ht="15.9" customHeight="1" x14ac:dyDescent="0.3">
      <c r="A16" s="36">
        <v>163</v>
      </c>
      <c r="B16" s="36">
        <v>13</v>
      </c>
      <c r="C16" s="36"/>
      <c r="D16" s="36"/>
      <c r="E16">
        <v>147</v>
      </c>
      <c r="F16" s="43">
        <v>2.991898148148148E-2</v>
      </c>
      <c r="G16" s="42" t="s">
        <v>93</v>
      </c>
      <c r="H16" s="42" t="s">
        <v>94</v>
      </c>
      <c r="I16" s="36" t="s">
        <v>82</v>
      </c>
      <c r="J16" s="36" t="s">
        <v>38</v>
      </c>
      <c r="K16" s="36" t="s">
        <v>1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>
        <f>$B16</f>
        <v>13</v>
      </c>
      <c r="AC16" s="11"/>
      <c r="AD16" s="11"/>
      <c r="AE16" s="11"/>
      <c r="AF16" s="11"/>
      <c r="AG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</row>
    <row r="17" spans="1:56" ht="15.9" customHeight="1" x14ac:dyDescent="0.3">
      <c r="A17" s="45">
        <v>178</v>
      </c>
      <c r="B17" s="45">
        <v>14</v>
      </c>
      <c r="C17" s="45">
        <v>5</v>
      </c>
      <c r="D17" s="45">
        <v>7</v>
      </c>
      <c r="E17">
        <v>1848</v>
      </c>
      <c r="F17" s="43">
        <v>3.0347222222222223E-2</v>
      </c>
      <c r="G17" s="44" t="s">
        <v>179</v>
      </c>
      <c r="H17" s="44" t="s">
        <v>947</v>
      </c>
      <c r="I17" s="45" t="s">
        <v>163</v>
      </c>
      <c r="J17" s="45" t="s">
        <v>55</v>
      </c>
      <c r="K17" s="45" t="s">
        <v>1</v>
      </c>
      <c r="L17" s="11"/>
      <c r="M17" s="11"/>
      <c r="N17" s="11"/>
      <c r="O17" s="11"/>
      <c r="P17" s="11"/>
      <c r="Q17" s="11"/>
      <c r="R17" s="11">
        <f>$B17</f>
        <v>14</v>
      </c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I17" s="11"/>
      <c r="AJ17" s="11"/>
      <c r="AK17" s="11"/>
      <c r="AL17" s="11"/>
      <c r="AM17" s="11"/>
      <c r="AN17" s="11"/>
      <c r="AO17" s="11">
        <f>$D17</f>
        <v>7</v>
      </c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</row>
    <row r="18" spans="1:56" ht="15.9" customHeight="1" x14ac:dyDescent="0.3">
      <c r="A18" s="36">
        <v>186</v>
      </c>
      <c r="B18" s="36">
        <v>15</v>
      </c>
      <c r="C18" s="36">
        <v>1</v>
      </c>
      <c r="D18" s="36">
        <v>8</v>
      </c>
      <c r="E18">
        <v>591</v>
      </c>
      <c r="F18" s="43">
        <v>3.0590277777777779E-2</v>
      </c>
      <c r="G18" s="42" t="s">
        <v>171</v>
      </c>
      <c r="H18" s="42" t="s">
        <v>173</v>
      </c>
      <c r="I18" s="36" t="s">
        <v>174</v>
      </c>
      <c r="J18" s="36" t="s">
        <v>36</v>
      </c>
      <c r="K18" s="36" t="s">
        <v>1</v>
      </c>
      <c r="L18" s="11"/>
      <c r="M18" s="11"/>
      <c r="N18" s="11"/>
      <c r="O18" s="11"/>
      <c r="P18" s="11"/>
      <c r="Q18" s="11"/>
      <c r="R18" s="11"/>
      <c r="S18" s="11"/>
      <c r="T18" s="11">
        <f>$B18</f>
        <v>15</v>
      </c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I18" s="11"/>
      <c r="AJ18" s="11"/>
      <c r="AK18" s="11"/>
      <c r="AL18" s="11"/>
      <c r="AM18" s="11"/>
      <c r="AN18" s="11"/>
      <c r="AO18" s="11"/>
      <c r="AP18" s="11"/>
      <c r="AQ18" s="11">
        <f>$D18</f>
        <v>8</v>
      </c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</row>
    <row r="19" spans="1:56" ht="15.9" customHeight="1" x14ac:dyDescent="0.3">
      <c r="A19" s="36">
        <v>191</v>
      </c>
      <c r="B19" s="36">
        <v>16</v>
      </c>
      <c r="C19" s="36">
        <v>2</v>
      </c>
      <c r="D19" s="36">
        <v>9</v>
      </c>
      <c r="E19">
        <v>2238</v>
      </c>
      <c r="F19" s="43">
        <v>3.079861111111111E-2</v>
      </c>
      <c r="G19" s="42" t="s">
        <v>175</v>
      </c>
      <c r="H19" s="42" t="s">
        <v>176</v>
      </c>
      <c r="I19" s="36" t="s">
        <v>174</v>
      </c>
      <c r="J19" s="36" t="s">
        <v>34</v>
      </c>
      <c r="K19" s="36" t="s">
        <v>1</v>
      </c>
      <c r="L19" s="11"/>
      <c r="M19" s="11"/>
      <c r="N19" s="11">
        <f>$B19</f>
        <v>16</v>
      </c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I19" s="11"/>
      <c r="AJ19" s="11"/>
      <c r="AK19" s="11">
        <f>$D19</f>
        <v>9</v>
      </c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</row>
    <row r="20" spans="1:56" ht="15.9" customHeight="1" x14ac:dyDescent="0.3">
      <c r="A20" s="36">
        <v>198</v>
      </c>
      <c r="B20" s="36">
        <v>17</v>
      </c>
      <c r="C20" s="36">
        <v>6</v>
      </c>
      <c r="D20" s="36">
        <v>10</v>
      </c>
      <c r="E20">
        <v>128</v>
      </c>
      <c r="F20" s="43">
        <v>3.0914351851851853E-2</v>
      </c>
      <c r="G20" s="42" t="s">
        <v>177</v>
      </c>
      <c r="H20" s="42" t="s">
        <v>178</v>
      </c>
      <c r="I20" s="36" t="s">
        <v>163</v>
      </c>
      <c r="J20" s="36" t="s">
        <v>38</v>
      </c>
      <c r="K20" s="36" t="s">
        <v>1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>
        <f>$B20</f>
        <v>17</v>
      </c>
      <c r="AC20" s="11"/>
      <c r="AD20" s="11"/>
      <c r="AE20" s="11"/>
      <c r="AF20" s="11"/>
      <c r="AG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>
        <f>$D20</f>
        <v>10</v>
      </c>
      <c r="AZ20" s="11"/>
      <c r="BA20" s="11"/>
      <c r="BB20" s="11"/>
      <c r="BC20" s="11"/>
      <c r="BD20" s="11"/>
    </row>
    <row r="21" spans="1:56" ht="15.9" customHeight="1" x14ac:dyDescent="0.3">
      <c r="A21" s="36">
        <v>200</v>
      </c>
      <c r="B21" s="36">
        <v>18</v>
      </c>
      <c r="C21" s="36"/>
      <c r="D21" s="36"/>
      <c r="E21">
        <v>2022</v>
      </c>
      <c r="F21" s="43">
        <v>3.0972222222222224E-2</v>
      </c>
      <c r="G21" s="42" t="s">
        <v>95</v>
      </c>
      <c r="H21" s="42" t="s">
        <v>96</v>
      </c>
      <c r="I21" s="36" t="s">
        <v>82</v>
      </c>
      <c r="J21" s="36" t="s">
        <v>38</v>
      </c>
      <c r="K21" s="36" t="s">
        <v>1</v>
      </c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>
        <f>$B21</f>
        <v>18</v>
      </c>
      <c r="AC21" s="11"/>
      <c r="AD21" s="11"/>
      <c r="AE21" s="11"/>
      <c r="AF21" s="11"/>
      <c r="AG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</row>
    <row r="22" spans="1:56" ht="15.9" customHeight="1" x14ac:dyDescent="0.3">
      <c r="A22" s="36">
        <v>208</v>
      </c>
      <c r="B22" s="36">
        <v>19</v>
      </c>
      <c r="C22" s="36">
        <v>3</v>
      </c>
      <c r="D22" s="36">
        <v>11</v>
      </c>
      <c r="E22">
        <v>338</v>
      </c>
      <c r="F22" s="43">
        <v>3.1134259259259261E-2</v>
      </c>
      <c r="G22" s="42" t="s">
        <v>179</v>
      </c>
      <c r="H22" s="42" t="s">
        <v>180</v>
      </c>
      <c r="I22" s="36" t="s">
        <v>166</v>
      </c>
      <c r="J22" s="36" t="s">
        <v>37</v>
      </c>
      <c r="K22" s="36" t="s">
        <v>1</v>
      </c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>
        <f>$B22</f>
        <v>19</v>
      </c>
      <c r="Z22" s="11"/>
      <c r="AA22" s="11"/>
      <c r="AB22" s="11"/>
      <c r="AC22" s="11"/>
      <c r="AD22" s="11"/>
      <c r="AE22" s="11"/>
      <c r="AF22" s="11"/>
      <c r="AG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>
        <f>$D22</f>
        <v>11</v>
      </c>
      <c r="AW22" s="11"/>
      <c r="AX22" s="11"/>
      <c r="AY22" s="11"/>
      <c r="AZ22" s="11"/>
      <c r="BA22" s="11"/>
      <c r="BB22" s="11"/>
      <c r="BC22" s="11"/>
      <c r="BD22" s="11"/>
    </row>
    <row r="23" spans="1:56" ht="15.9" customHeight="1" x14ac:dyDescent="0.3">
      <c r="A23" s="36">
        <v>213</v>
      </c>
      <c r="B23" s="36">
        <v>20</v>
      </c>
      <c r="C23" s="36">
        <v>4</v>
      </c>
      <c r="D23" s="36">
        <v>12</v>
      </c>
      <c r="E23">
        <v>864</v>
      </c>
      <c r="F23" s="43">
        <v>3.1261574074074074E-2</v>
      </c>
      <c r="G23" s="42" t="s">
        <v>83</v>
      </c>
      <c r="H23" s="42" t="s">
        <v>181</v>
      </c>
      <c r="I23" s="36" t="s">
        <v>166</v>
      </c>
      <c r="J23" s="36" t="s">
        <v>65</v>
      </c>
      <c r="K23" s="36" t="s">
        <v>1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>
        <f>$B23</f>
        <v>20</v>
      </c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>
        <f>$D23</f>
        <v>12</v>
      </c>
    </row>
    <row r="24" spans="1:56" ht="15.9" customHeight="1" x14ac:dyDescent="0.3">
      <c r="A24" s="36">
        <v>216</v>
      </c>
      <c r="B24" s="36">
        <v>21</v>
      </c>
      <c r="C24" s="36">
        <v>7</v>
      </c>
      <c r="D24" s="36">
        <v>13</v>
      </c>
      <c r="E24">
        <v>1915</v>
      </c>
      <c r="F24" s="43">
        <v>3.1400462962962963E-2</v>
      </c>
      <c r="G24" s="42" t="s">
        <v>182</v>
      </c>
      <c r="H24" s="42" t="s">
        <v>183</v>
      </c>
      <c r="I24" s="36" t="s">
        <v>163</v>
      </c>
      <c r="J24" s="36" t="s">
        <v>72</v>
      </c>
      <c r="K24" s="36" t="s">
        <v>1</v>
      </c>
      <c r="L24" s="11"/>
      <c r="M24" s="11"/>
      <c r="N24" s="11"/>
      <c r="O24" s="11"/>
      <c r="P24" s="11">
        <f>$B24</f>
        <v>21</v>
      </c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I24" s="11"/>
      <c r="AJ24" s="11"/>
      <c r="AK24" s="11"/>
      <c r="AL24" s="11"/>
      <c r="AM24" s="11">
        <f>$D24</f>
        <v>13</v>
      </c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</row>
    <row r="25" spans="1:56" ht="15.9" customHeight="1" x14ac:dyDescent="0.3">
      <c r="A25" s="36">
        <v>226</v>
      </c>
      <c r="B25" s="36">
        <v>22</v>
      </c>
      <c r="C25" s="36">
        <v>1</v>
      </c>
      <c r="D25" s="36"/>
      <c r="E25">
        <v>28</v>
      </c>
      <c r="F25" s="43">
        <v>3.1655092592592596E-2</v>
      </c>
      <c r="G25" s="42" t="s">
        <v>154</v>
      </c>
      <c r="H25" s="42" t="s">
        <v>155</v>
      </c>
      <c r="I25" s="36" t="s">
        <v>156</v>
      </c>
      <c r="J25" s="36" t="s">
        <v>38</v>
      </c>
      <c r="K25" s="36" t="s">
        <v>1</v>
      </c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>
        <f>$B25</f>
        <v>22</v>
      </c>
      <c r="AC25" s="11"/>
      <c r="AD25" s="11"/>
      <c r="AE25" s="11"/>
      <c r="AF25" s="11"/>
      <c r="AG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</row>
    <row r="26" spans="1:56" ht="15.9" customHeight="1" x14ac:dyDescent="0.3">
      <c r="A26" s="36">
        <v>233</v>
      </c>
      <c r="B26" s="36">
        <v>23</v>
      </c>
      <c r="C26" s="36"/>
      <c r="D26" s="36"/>
      <c r="E26">
        <v>19</v>
      </c>
      <c r="F26" s="43">
        <v>3.1863425925925927E-2</v>
      </c>
      <c r="G26" s="42" t="s">
        <v>97</v>
      </c>
      <c r="H26" s="42" t="s">
        <v>98</v>
      </c>
      <c r="I26" s="36" t="s">
        <v>82</v>
      </c>
      <c r="J26" s="36" t="s">
        <v>38</v>
      </c>
      <c r="K26" s="36" t="s">
        <v>1</v>
      </c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>
        <f>$B26</f>
        <v>23</v>
      </c>
      <c r="AC26" s="11"/>
      <c r="AD26" s="11"/>
      <c r="AE26" s="11"/>
      <c r="AF26" s="11"/>
      <c r="AG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</row>
    <row r="27" spans="1:56" ht="15.9" customHeight="1" x14ac:dyDescent="0.3">
      <c r="A27" s="36">
        <v>237</v>
      </c>
      <c r="B27" s="36">
        <v>24</v>
      </c>
      <c r="C27" s="36">
        <v>5</v>
      </c>
      <c r="D27" s="36">
        <v>15</v>
      </c>
      <c r="E27">
        <v>1761</v>
      </c>
      <c r="F27" s="43">
        <v>3.1944444444444449E-2</v>
      </c>
      <c r="G27" s="42" t="s">
        <v>186</v>
      </c>
      <c r="H27" s="42" t="s">
        <v>187</v>
      </c>
      <c r="I27" s="36" t="s">
        <v>166</v>
      </c>
      <c r="J27" s="36" t="s">
        <v>49</v>
      </c>
      <c r="K27" s="36" t="s">
        <v>1</v>
      </c>
      <c r="L27" s="11"/>
      <c r="M27" s="11"/>
      <c r="N27" s="11"/>
      <c r="O27" s="11"/>
      <c r="P27" s="11"/>
      <c r="Q27" s="11">
        <f>$B27</f>
        <v>24</v>
      </c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I27" s="11"/>
      <c r="AJ27" s="11"/>
      <c r="AK27" s="11"/>
      <c r="AL27" s="11"/>
      <c r="AM27" s="11"/>
      <c r="AN27" s="11">
        <f>$D27</f>
        <v>15</v>
      </c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</row>
    <row r="28" spans="1:56" ht="15.9" customHeight="1" x14ac:dyDescent="0.3">
      <c r="A28" s="36">
        <v>245</v>
      </c>
      <c r="B28" s="36">
        <v>25</v>
      </c>
      <c r="C28" s="36">
        <v>8</v>
      </c>
      <c r="D28" s="36">
        <v>16</v>
      </c>
      <c r="E28">
        <v>483</v>
      </c>
      <c r="F28" s="43">
        <v>3.215277777777778E-2</v>
      </c>
      <c r="G28" s="42" t="s">
        <v>188</v>
      </c>
      <c r="H28" s="42" t="s">
        <v>189</v>
      </c>
      <c r="I28" s="36" t="s">
        <v>163</v>
      </c>
      <c r="J28" s="36" t="s">
        <v>25</v>
      </c>
      <c r="K28" s="36" t="s">
        <v>1</v>
      </c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>
        <f>$B28</f>
        <v>25</v>
      </c>
      <c r="AA28" s="11"/>
      <c r="AB28" s="11"/>
      <c r="AC28" s="11"/>
      <c r="AD28" s="11"/>
      <c r="AE28" s="11"/>
      <c r="AF28" s="11"/>
      <c r="AG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>
        <f>$D28</f>
        <v>16</v>
      </c>
      <c r="AX28" s="11"/>
      <c r="AY28" s="11"/>
      <c r="AZ28" s="11"/>
      <c r="BA28" s="11"/>
      <c r="BB28" s="11"/>
      <c r="BC28" s="11"/>
      <c r="BD28" s="11"/>
    </row>
    <row r="29" spans="1:56" ht="15.9" customHeight="1" x14ac:dyDescent="0.3">
      <c r="A29" s="36">
        <v>250</v>
      </c>
      <c r="B29" s="36">
        <v>26</v>
      </c>
      <c r="C29" s="36"/>
      <c r="D29" s="36"/>
      <c r="E29">
        <v>1800</v>
      </c>
      <c r="F29" s="43">
        <v>3.2349537037037038E-2</v>
      </c>
      <c r="G29" s="42" t="s">
        <v>99</v>
      </c>
      <c r="H29" s="42" t="s">
        <v>100</v>
      </c>
      <c r="I29" s="36" t="s">
        <v>82</v>
      </c>
      <c r="J29" s="36" t="s">
        <v>23</v>
      </c>
      <c r="K29" s="36" t="s">
        <v>1</v>
      </c>
      <c r="L29" s="11"/>
      <c r="M29" s="11">
        <f>$B29</f>
        <v>26</v>
      </c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</row>
    <row r="30" spans="1:56" ht="15.9" customHeight="1" x14ac:dyDescent="0.3">
      <c r="A30" s="36">
        <v>261</v>
      </c>
      <c r="B30" s="36">
        <v>27</v>
      </c>
      <c r="C30" s="36"/>
      <c r="D30" s="36"/>
      <c r="E30">
        <v>584</v>
      </c>
      <c r="F30" s="43">
        <v>3.2627314814814817E-2</v>
      </c>
      <c r="G30" s="42" t="s">
        <v>101</v>
      </c>
      <c r="H30" s="42" t="s">
        <v>102</v>
      </c>
      <c r="I30" s="36" t="s">
        <v>82</v>
      </c>
      <c r="J30" s="36" t="s">
        <v>36</v>
      </c>
      <c r="K30" s="36" t="s">
        <v>1</v>
      </c>
      <c r="L30" s="11"/>
      <c r="M30" s="11"/>
      <c r="N30" s="11"/>
      <c r="O30" s="11"/>
      <c r="P30" s="11"/>
      <c r="Q30" s="11"/>
      <c r="R30" s="11"/>
      <c r="S30" s="11"/>
      <c r="T30" s="11">
        <f>$B30</f>
        <v>27</v>
      </c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</row>
    <row r="31" spans="1:56" ht="15.9" customHeight="1" x14ac:dyDescent="0.3">
      <c r="A31" s="36">
        <v>264</v>
      </c>
      <c r="B31" s="36">
        <v>28</v>
      </c>
      <c r="C31" s="36"/>
      <c r="D31" s="36"/>
      <c r="E31">
        <v>1464</v>
      </c>
      <c r="F31" s="43">
        <v>3.2870370370370369E-2</v>
      </c>
      <c r="G31" s="42" t="s">
        <v>80</v>
      </c>
      <c r="H31" s="42" t="s">
        <v>103</v>
      </c>
      <c r="I31" s="36" t="s">
        <v>82</v>
      </c>
      <c r="J31" s="36" t="s">
        <v>59</v>
      </c>
      <c r="K31" s="36" t="s">
        <v>1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>
        <f>$B31</f>
        <v>28</v>
      </c>
      <c r="AE31" s="11"/>
      <c r="AF31" s="11"/>
      <c r="AG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</row>
    <row r="32" spans="1:56" ht="15.9" customHeight="1" x14ac:dyDescent="0.3">
      <c r="A32" s="36">
        <v>266</v>
      </c>
      <c r="B32" s="36">
        <v>29</v>
      </c>
      <c r="C32" s="36">
        <v>3</v>
      </c>
      <c r="D32" s="36">
        <v>17</v>
      </c>
      <c r="E32">
        <v>121</v>
      </c>
      <c r="F32" s="43">
        <v>3.2974537037037038E-2</v>
      </c>
      <c r="G32" s="42" t="s">
        <v>190</v>
      </c>
      <c r="H32" s="42" t="s">
        <v>96</v>
      </c>
      <c r="I32" s="36" t="s">
        <v>174</v>
      </c>
      <c r="J32" s="36" t="s">
        <v>38</v>
      </c>
      <c r="K32" s="36" t="s">
        <v>1</v>
      </c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>
        <f>$B32</f>
        <v>29</v>
      </c>
      <c r="AC32" s="11"/>
      <c r="AD32" s="11"/>
      <c r="AE32" s="11"/>
      <c r="AF32" s="11"/>
      <c r="AG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>
        <f>$D32</f>
        <v>17</v>
      </c>
      <c r="AZ32" s="11"/>
      <c r="BA32" s="11"/>
      <c r="BB32" s="11"/>
      <c r="BC32" s="11"/>
      <c r="BD32" s="11"/>
    </row>
    <row r="33" spans="1:56" ht="15.9" customHeight="1" x14ac:dyDescent="0.3">
      <c r="A33" s="36">
        <v>271</v>
      </c>
      <c r="B33" s="36">
        <v>30</v>
      </c>
      <c r="C33" s="36"/>
      <c r="D33" s="36"/>
      <c r="E33">
        <v>1740</v>
      </c>
      <c r="F33" s="43">
        <v>3.3136574074074075E-2</v>
      </c>
      <c r="G33" s="42" t="s">
        <v>104</v>
      </c>
      <c r="H33" s="42" t="s">
        <v>105</v>
      </c>
      <c r="I33" s="36" t="s">
        <v>82</v>
      </c>
      <c r="J33" s="36" t="s">
        <v>61</v>
      </c>
      <c r="K33" s="36" t="s">
        <v>1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>
        <f>$B33</f>
        <v>30</v>
      </c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</row>
    <row r="34" spans="1:56" ht="15.9" customHeight="1" x14ac:dyDescent="0.3">
      <c r="A34" s="36">
        <v>273</v>
      </c>
      <c r="B34" s="36">
        <v>31</v>
      </c>
      <c r="C34" s="36">
        <v>4</v>
      </c>
      <c r="D34" s="36">
        <v>18</v>
      </c>
      <c r="E34">
        <v>1760</v>
      </c>
      <c r="F34" s="43">
        <v>3.3159722222222222E-2</v>
      </c>
      <c r="G34" s="42" t="s">
        <v>191</v>
      </c>
      <c r="H34" s="42" t="s">
        <v>192</v>
      </c>
      <c r="I34" s="36" t="s">
        <v>174</v>
      </c>
      <c r="J34" s="36" t="s">
        <v>49</v>
      </c>
      <c r="K34" s="36" t="s">
        <v>1</v>
      </c>
      <c r="L34" s="11"/>
      <c r="M34" s="11"/>
      <c r="N34" s="11"/>
      <c r="O34" s="11"/>
      <c r="P34" s="11"/>
      <c r="Q34" s="11">
        <f>$B34</f>
        <v>31</v>
      </c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I34" s="11"/>
      <c r="AJ34" s="11"/>
      <c r="AK34" s="11"/>
      <c r="AL34" s="11"/>
      <c r="AM34" s="11"/>
      <c r="AN34" s="11">
        <f>$D34</f>
        <v>18</v>
      </c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</row>
    <row r="35" spans="1:56" ht="15.9" customHeight="1" x14ac:dyDescent="0.3">
      <c r="A35" s="36">
        <v>275</v>
      </c>
      <c r="B35" s="36">
        <v>32</v>
      </c>
      <c r="C35" s="36"/>
      <c r="D35" s="36"/>
      <c r="E35">
        <v>1628</v>
      </c>
      <c r="F35" s="43">
        <v>3.3171296296296296E-2</v>
      </c>
      <c r="G35" s="42" t="s">
        <v>106</v>
      </c>
      <c r="H35" s="42" t="s">
        <v>107</v>
      </c>
      <c r="I35" s="36" t="s">
        <v>82</v>
      </c>
      <c r="J35" s="36" t="s">
        <v>33</v>
      </c>
      <c r="K35" s="36" t="s">
        <v>1</v>
      </c>
      <c r="L35" s="11">
        <f>$B35</f>
        <v>32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</row>
    <row r="36" spans="1:56" ht="15.9" customHeight="1" x14ac:dyDescent="0.3">
      <c r="A36" s="36">
        <v>280</v>
      </c>
      <c r="B36" s="36">
        <v>33</v>
      </c>
      <c r="C36" s="36">
        <v>9</v>
      </c>
      <c r="D36" s="36">
        <v>19</v>
      </c>
      <c r="E36">
        <v>403</v>
      </c>
      <c r="F36" s="43">
        <v>3.3379629629629627E-2</v>
      </c>
      <c r="G36" s="42" t="s">
        <v>193</v>
      </c>
      <c r="H36" s="42" t="s">
        <v>194</v>
      </c>
      <c r="I36" s="36" t="s">
        <v>163</v>
      </c>
      <c r="J36" s="36" t="s">
        <v>37</v>
      </c>
      <c r="K36" s="36" t="s">
        <v>1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>
        <f>$B36</f>
        <v>33</v>
      </c>
      <c r="Z36" s="11"/>
      <c r="AA36" s="11"/>
      <c r="AB36" s="11"/>
      <c r="AC36" s="11"/>
      <c r="AD36" s="11"/>
      <c r="AE36" s="11"/>
      <c r="AF36" s="11"/>
      <c r="AG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>
        <f>$D36</f>
        <v>19</v>
      </c>
      <c r="AW36" s="11"/>
      <c r="AX36" s="11"/>
      <c r="AY36" s="11"/>
      <c r="AZ36" s="11"/>
      <c r="BA36" s="11"/>
      <c r="BB36" s="11"/>
      <c r="BC36" s="11"/>
      <c r="BD36" s="11"/>
    </row>
    <row r="37" spans="1:56" ht="15.9" customHeight="1" x14ac:dyDescent="0.3">
      <c r="A37" s="36">
        <v>284</v>
      </c>
      <c r="B37" s="36">
        <v>34</v>
      </c>
      <c r="C37" s="36">
        <v>10</v>
      </c>
      <c r="D37" s="36">
        <v>20</v>
      </c>
      <c r="E37">
        <v>1567</v>
      </c>
      <c r="F37" s="43">
        <v>3.3449074074074076E-2</v>
      </c>
      <c r="G37" s="42" t="s">
        <v>93</v>
      </c>
      <c r="H37" s="42" t="s">
        <v>195</v>
      </c>
      <c r="I37" s="36" t="s">
        <v>163</v>
      </c>
      <c r="J37" s="36" t="s">
        <v>33</v>
      </c>
      <c r="K37" s="36" t="s">
        <v>1</v>
      </c>
      <c r="L37" s="11">
        <f>$B37</f>
        <v>34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I37" s="11">
        <f>$D37</f>
        <v>20</v>
      </c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</row>
    <row r="38" spans="1:56" ht="15.9" customHeight="1" x14ac:dyDescent="0.3">
      <c r="A38" s="36">
        <v>292</v>
      </c>
      <c r="B38" s="36">
        <v>35</v>
      </c>
      <c r="C38" s="36">
        <v>11</v>
      </c>
      <c r="D38" s="36">
        <v>21</v>
      </c>
      <c r="E38">
        <v>1719</v>
      </c>
      <c r="F38" s="43">
        <v>3.363425925925926E-2</v>
      </c>
      <c r="G38" s="42" t="s">
        <v>196</v>
      </c>
      <c r="H38" s="42" t="s">
        <v>197</v>
      </c>
      <c r="I38" s="36" t="s">
        <v>163</v>
      </c>
      <c r="J38" s="36" t="s">
        <v>61</v>
      </c>
      <c r="K38" s="36" t="s">
        <v>1</v>
      </c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>
        <f>$B38</f>
        <v>35</v>
      </c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>
        <f>$D38</f>
        <v>21</v>
      </c>
      <c r="AU38" s="11"/>
      <c r="AV38" s="11"/>
      <c r="AW38" s="11"/>
      <c r="AX38" s="11"/>
      <c r="AY38" s="11"/>
      <c r="AZ38" s="11"/>
      <c r="BA38" s="11"/>
      <c r="BB38" s="11"/>
      <c r="BC38" s="11"/>
      <c r="BD38" s="11"/>
    </row>
    <row r="39" spans="1:56" ht="15.9" customHeight="1" x14ac:dyDescent="0.3">
      <c r="A39" s="36">
        <v>294</v>
      </c>
      <c r="B39" s="36">
        <v>36</v>
      </c>
      <c r="C39" s="36"/>
      <c r="D39" s="36"/>
      <c r="E39">
        <v>102</v>
      </c>
      <c r="F39" s="43">
        <v>3.3680555555555561E-2</v>
      </c>
      <c r="G39" s="42" t="s">
        <v>91</v>
      </c>
      <c r="H39" s="42" t="s">
        <v>108</v>
      </c>
      <c r="I39" s="36" t="s">
        <v>82</v>
      </c>
      <c r="J39" s="36" t="s">
        <v>38</v>
      </c>
      <c r="K39" s="36" t="s">
        <v>1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>
        <f>$B39</f>
        <v>36</v>
      </c>
      <c r="AC39" s="11"/>
      <c r="AD39" s="11"/>
      <c r="AE39" s="11"/>
      <c r="AF39" s="11"/>
      <c r="AG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</row>
    <row r="40" spans="1:56" ht="15.9" customHeight="1" x14ac:dyDescent="0.3">
      <c r="A40" s="36">
        <v>295</v>
      </c>
      <c r="B40" s="36">
        <v>37</v>
      </c>
      <c r="C40" s="36">
        <v>5</v>
      </c>
      <c r="D40" s="36">
        <v>22</v>
      </c>
      <c r="E40">
        <v>572</v>
      </c>
      <c r="F40" s="43">
        <v>3.3715277777777782E-2</v>
      </c>
      <c r="G40" s="42" t="s">
        <v>91</v>
      </c>
      <c r="H40" s="42" t="s">
        <v>198</v>
      </c>
      <c r="I40" s="36" t="s">
        <v>174</v>
      </c>
      <c r="J40" s="36" t="s">
        <v>36</v>
      </c>
      <c r="K40" s="36" t="s">
        <v>1</v>
      </c>
      <c r="L40" s="11"/>
      <c r="M40" s="11"/>
      <c r="N40" s="11"/>
      <c r="O40" s="11"/>
      <c r="P40" s="11"/>
      <c r="Q40" s="11"/>
      <c r="R40" s="11"/>
      <c r="S40" s="11"/>
      <c r="T40" s="11">
        <f>$B40</f>
        <v>37</v>
      </c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I40" s="11"/>
      <c r="AJ40" s="11"/>
      <c r="AK40" s="11"/>
      <c r="AL40" s="11"/>
      <c r="AM40" s="11"/>
      <c r="AN40" s="11"/>
      <c r="AO40" s="11"/>
      <c r="AP40" s="11"/>
      <c r="AQ40" s="11">
        <f>$D40</f>
        <v>22</v>
      </c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</row>
    <row r="41" spans="1:56" ht="15.9" customHeight="1" x14ac:dyDescent="0.3">
      <c r="A41" s="36">
        <v>297</v>
      </c>
      <c r="B41" s="36">
        <v>38</v>
      </c>
      <c r="C41" s="36">
        <v>1</v>
      </c>
      <c r="D41" s="36">
        <v>23</v>
      </c>
      <c r="E41">
        <v>801</v>
      </c>
      <c r="F41" s="43">
        <v>3.3773148148148149E-2</v>
      </c>
      <c r="G41" s="42" t="s">
        <v>199</v>
      </c>
      <c r="H41" s="42" t="s">
        <v>200</v>
      </c>
      <c r="I41" s="36" t="s">
        <v>201</v>
      </c>
      <c r="J41" s="36" t="s">
        <v>70</v>
      </c>
      <c r="K41" s="36" t="s">
        <v>1</v>
      </c>
      <c r="L41" s="11"/>
      <c r="M41" s="11"/>
      <c r="N41" s="11"/>
      <c r="O41" s="11">
        <f>$B41</f>
        <v>38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I41" s="11"/>
      <c r="AJ41" s="11"/>
      <c r="AK41" s="11"/>
      <c r="AL41" s="11">
        <f>$D41</f>
        <v>23</v>
      </c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</row>
    <row r="42" spans="1:56" ht="15.9" customHeight="1" x14ac:dyDescent="0.3">
      <c r="A42" s="36">
        <v>298</v>
      </c>
      <c r="B42" s="36">
        <v>39</v>
      </c>
      <c r="C42" s="36">
        <v>6</v>
      </c>
      <c r="D42" s="36">
        <v>24</v>
      </c>
      <c r="E42">
        <v>209</v>
      </c>
      <c r="F42" s="43">
        <v>3.3796296296296297E-2</v>
      </c>
      <c r="G42" s="42" t="s">
        <v>202</v>
      </c>
      <c r="H42" s="42" t="s">
        <v>203</v>
      </c>
      <c r="I42" s="36" t="s">
        <v>174</v>
      </c>
      <c r="J42" s="36" t="s">
        <v>27</v>
      </c>
      <c r="K42" s="36" t="s">
        <v>1</v>
      </c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>
        <f>$B42</f>
        <v>39</v>
      </c>
      <c r="AF42" s="11"/>
      <c r="AG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>
        <f>$D42</f>
        <v>24</v>
      </c>
      <c r="BC42" s="11"/>
      <c r="BD42" s="11"/>
    </row>
    <row r="43" spans="1:56" ht="15.9" customHeight="1" x14ac:dyDescent="0.3">
      <c r="A43" s="36">
        <v>308</v>
      </c>
      <c r="B43" s="36">
        <v>40</v>
      </c>
      <c r="C43" s="36">
        <v>7</v>
      </c>
      <c r="D43" s="36">
        <v>25</v>
      </c>
      <c r="E43">
        <v>448</v>
      </c>
      <c r="F43" s="43">
        <v>3.4027777777777775E-2</v>
      </c>
      <c r="G43" s="42" t="s">
        <v>204</v>
      </c>
      <c r="H43" s="42" t="s">
        <v>205</v>
      </c>
      <c r="I43" s="36" t="s">
        <v>174</v>
      </c>
      <c r="J43" s="36" t="s">
        <v>25</v>
      </c>
      <c r="K43" s="36" t="s">
        <v>1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>
        <f>$B43</f>
        <v>40</v>
      </c>
      <c r="AA43" s="11"/>
      <c r="AB43" s="11"/>
      <c r="AC43" s="11"/>
      <c r="AD43" s="11"/>
      <c r="AE43" s="11"/>
      <c r="AF43" s="11"/>
      <c r="AG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>
        <f>$D43</f>
        <v>25</v>
      </c>
      <c r="AX43" s="11"/>
      <c r="AY43" s="11"/>
      <c r="AZ43" s="11"/>
      <c r="BA43" s="11"/>
      <c r="BB43" s="11"/>
      <c r="BC43" s="11"/>
      <c r="BD43" s="11"/>
    </row>
    <row r="44" spans="1:56" ht="15.9" customHeight="1" x14ac:dyDescent="0.3">
      <c r="A44" s="36">
        <v>310</v>
      </c>
      <c r="B44" s="36">
        <v>41</v>
      </c>
      <c r="C44" s="36"/>
      <c r="D44" s="36"/>
      <c r="E44">
        <v>1488</v>
      </c>
      <c r="F44" s="43">
        <v>3.4062500000000002E-2</v>
      </c>
      <c r="G44" s="42" t="s">
        <v>109</v>
      </c>
      <c r="H44" s="42" t="s">
        <v>110</v>
      </c>
      <c r="I44" s="36" t="s">
        <v>82</v>
      </c>
      <c r="J44" s="36" t="s">
        <v>59</v>
      </c>
      <c r="K44" s="36" t="s">
        <v>1</v>
      </c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>
        <f>$B44</f>
        <v>41</v>
      </c>
      <c r="AE44" s="11"/>
      <c r="AF44" s="11"/>
      <c r="AG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</row>
    <row r="45" spans="1:56" ht="15.9" customHeight="1" x14ac:dyDescent="0.3">
      <c r="A45" s="36">
        <v>313</v>
      </c>
      <c r="B45" s="36">
        <v>42</v>
      </c>
      <c r="C45" s="36">
        <v>8</v>
      </c>
      <c r="D45" s="36">
        <v>26</v>
      </c>
      <c r="E45">
        <v>62</v>
      </c>
      <c r="F45" s="43">
        <v>3.4166666666666665E-2</v>
      </c>
      <c r="G45" s="42" t="s">
        <v>206</v>
      </c>
      <c r="H45" s="42" t="s">
        <v>207</v>
      </c>
      <c r="I45" s="36" t="s">
        <v>174</v>
      </c>
      <c r="J45" s="36" t="s">
        <v>38</v>
      </c>
      <c r="K45" s="36" t="s">
        <v>1</v>
      </c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>
        <f>$B45</f>
        <v>42</v>
      </c>
      <c r="AC45" s="11"/>
      <c r="AD45" s="11"/>
      <c r="AE45" s="11"/>
      <c r="AF45" s="11"/>
      <c r="AG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>
        <f>$D45</f>
        <v>26</v>
      </c>
      <c r="AZ45" s="11"/>
      <c r="BA45" s="11"/>
      <c r="BB45" s="11"/>
      <c r="BC45" s="11"/>
      <c r="BD45" s="11"/>
    </row>
    <row r="46" spans="1:56" ht="15.9" customHeight="1" x14ac:dyDescent="0.3">
      <c r="A46" s="36">
        <v>314</v>
      </c>
      <c r="B46" s="36">
        <v>43</v>
      </c>
      <c r="C46" s="36">
        <v>9</v>
      </c>
      <c r="D46" s="36">
        <v>27</v>
      </c>
      <c r="E46">
        <v>1786</v>
      </c>
      <c r="F46" s="43">
        <v>3.4178240740740738E-2</v>
      </c>
      <c r="G46" s="42" t="s">
        <v>208</v>
      </c>
      <c r="H46" s="42" t="s">
        <v>209</v>
      </c>
      <c r="I46" s="36" t="s">
        <v>174</v>
      </c>
      <c r="J46" s="36" t="s">
        <v>49</v>
      </c>
      <c r="K46" s="36" t="s">
        <v>1</v>
      </c>
      <c r="L46" s="11"/>
      <c r="M46" s="11"/>
      <c r="N46" s="11"/>
      <c r="O46" s="11"/>
      <c r="P46" s="11"/>
      <c r="Q46" s="11">
        <f>$B46</f>
        <v>43</v>
      </c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I46" s="11"/>
      <c r="AJ46" s="11"/>
      <c r="AK46" s="11"/>
      <c r="AL46" s="11"/>
      <c r="AM46" s="11"/>
      <c r="AN46" s="11">
        <f>$D46</f>
        <v>27</v>
      </c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</row>
    <row r="47" spans="1:56" ht="15.9" customHeight="1" x14ac:dyDescent="0.3">
      <c r="A47" s="36">
        <v>317</v>
      </c>
      <c r="B47" s="36">
        <v>44</v>
      </c>
      <c r="C47" s="36">
        <v>10</v>
      </c>
      <c r="D47" s="36">
        <v>28</v>
      </c>
      <c r="E47">
        <v>163</v>
      </c>
      <c r="F47" s="43">
        <v>3.4224537037037032E-2</v>
      </c>
      <c r="G47" s="42" t="s">
        <v>171</v>
      </c>
      <c r="H47" s="42" t="s">
        <v>210</v>
      </c>
      <c r="I47" s="36" t="s">
        <v>174</v>
      </c>
      <c r="J47" s="36" t="s">
        <v>38</v>
      </c>
      <c r="K47" s="36" t="s">
        <v>1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>
        <f>$B47</f>
        <v>44</v>
      </c>
      <c r="AC47" s="11"/>
      <c r="AD47" s="11"/>
      <c r="AE47" s="11"/>
      <c r="AF47" s="11"/>
      <c r="AG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>
        <f>$D47</f>
        <v>28</v>
      </c>
      <c r="AZ47" s="11"/>
      <c r="BA47" s="11"/>
      <c r="BB47" s="11"/>
      <c r="BC47" s="11"/>
      <c r="BD47" s="11"/>
    </row>
    <row r="48" spans="1:56" ht="15.9" customHeight="1" x14ac:dyDescent="0.3">
      <c r="A48" s="36">
        <v>318</v>
      </c>
      <c r="B48" s="36">
        <v>45</v>
      </c>
      <c r="C48" s="36">
        <v>12</v>
      </c>
      <c r="D48" s="36">
        <v>29</v>
      </c>
      <c r="E48">
        <v>149</v>
      </c>
      <c r="F48" s="43">
        <v>3.4270833333333334E-2</v>
      </c>
      <c r="G48" s="42" t="s">
        <v>152</v>
      </c>
      <c r="H48" s="42" t="s">
        <v>211</v>
      </c>
      <c r="I48" s="36" t="s">
        <v>163</v>
      </c>
      <c r="J48" s="36" t="s">
        <v>38</v>
      </c>
      <c r="K48" s="36" t="s">
        <v>1</v>
      </c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>
        <f>$B48</f>
        <v>45</v>
      </c>
      <c r="AC48" s="11"/>
      <c r="AD48" s="11"/>
      <c r="AE48" s="11"/>
      <c r="AF48" s="11"/>
      <c r="AG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>
        <f>$D48</f>
        <v>29</v>
      </c>
      <c r="AZ48" s="11"/>
      <c r="BA48" s="11"/>
      <c r="BB48" s="11"/>
      <c r="BC48" s="11"/>
      <c r="BD48" s="11"/>
    </row>
    <row r="49" spans="1:56" ht="15.9" customHeight="1" x14ac:dyDescent="0.3">
      <c r="A49" s="36">
        <v>320</v>
      </c>
      <c r="B49" s="36">
        <v>46</v>
      </c>
      <c r="C49" s="36">
        <v>6</v>
      </c>
      <c r="D49" s="36">
        <v>30</v>
      </c>
      <c r="E49">
        <v>388</v>
      </c>
      <c r="F49" s="43">
        <v>3.4328703703703702E-2</v>
      </c>
      <c r="G49" s="42" t="s">
        <v>212</v>
      </c>
      <c r="H49" s="42" t="s">
        <v>213</v>
      </c>
      <c r="I49" s="36" t="s">
        <v>166</v>
      </c>
      <c r="J49" s="36" t="s">
        <v>37</v>
      </c>
      <c r="K49" s="36" t="s">
        <v>1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>
        <f>$B49</f>
        <v>46</v>
      </c>
      <c r="Z49" s="11"/>
      <c r="AA49" s="11"/>
      <c r="AB49" s="11"/>
      <c r="AC49" s="11"/>
      <c r="AD49" s="11"/>
      <c r="AE49" s="11"/>
      <c r="AF49" s="11"/>
      <c r="AG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>
        <f>$D49</f>
        <v>30</v>
      </c>
      <c r="AW49" s="11"/>
      <c r="AX49" s="11"/>
      <c r="AY49" s="11"/>
      <c r="AZ49" s="11"/>
      <c r="BA49" s="11"/>
      <c r="BB49" s="11"/>
      <c r="BC49" s="11"/>
      <c r="BD49" s="11"/>
    </row>
    <row r="50" spans="1:56" ht="15.9" customHeight="1" x14ac:dyDescent="0.3">
      <c r="A50" s="36">
        <v>321</v>
      </c>
      <c r="B50" s="36">
        <v>47</v>
      </c>
      <c r="C50" s="36"/>
      <c r="D50" s="36"/>
      <c r="E50">
        <v>1917</v>
      </c>
      <c r="F50" s="43">
        <v>3.4351851851851849E-2</v>
      </c>
      <c r="G50" s="42" t="s">
        <v>111</v>
      </c>
      <c r="H50" s="42" t="s">
        <v>112</v>
      </c>
      <c r="I50" s="36" t="s">
        <v>82</v>
      </c>
      <c r="J50" s="36" t="s">
        <v>72</v>
      </c>
      <c r="K50" s="36" t="s">
        <v>1</v>
      </c>
      <c r="L50" s="11"/>
      <c r="M50" s="11"/>
      <c r="N50" s="11"/>
      <c r="O50" s="11"/>
      <c r="P50" s="11">
        <f>$B50</f>
        <v>47</v>
      </c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</row>
    <row r="51" spans="1:56" ht="15.9" customHeight="1" x14ac:dyDescent="0.3">
      <c r="A51" s="36">
        <v>322</v>
      </c>
      <c r="B51" s="36">
        <v>48</v>
      </c>
      <c r="C51" s="36">
        <v>7</v>
      </c>
      <c r="D51" s="36">
        <v>31</v>
      </c>
      <c r="E51">
        <v>323</v>
      </c>
      <c r="F51" s="43">
        <v>3.4351851851851849E-2</v>
      </c>
      <c r="G51" s="42" t="s">
        <v>214</v>
      </c>
      <c r="H51" s="42" t="s">
        <v>215</v>
      </c>
      <c r="I51" s="36" t="s">
        <v>166</v>
      </c>
      <c r="J51" s="36" t="s">
        <v>37</v>
      </c>
      <c r="K51" s="36" t="s">
        <v>1</v>
      </c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>
        <f>$B51</f>
        <v>48</v>
      </c>
      <c r="Z51" s="11"/>
      <c r="AA51" s="11"/>
      <c r="AB51" s="11"/>
      <c r="AC51" s="11"/>
      <c r="AD51" s="11"/>
      <c r="AE51" s="11"/>
      <c r="AF51" s="11"/>
      <c r="AG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>
        <f>$D51</f>
        <v>31</v>
      </c>
      <c r="AW51" s="11"/>
      <c r="AX51" s="11"/>
      <c r="AY51" s="11"/>
      <c r="AZ51" s="11"/>
      <c r="BA51" s="11"/>
      <c r="BB51" s="11"/>
      <c r="BC51" s="11"/>
      <c r="BD51" s="11"/>
    </row>
    <row r="52" spans="1:56" ht="15.9" customHeight="1" x14ac:dyDescent="0.3">
      <c r="A52" s="36">
        <v>324</v>
      </c>
      <c r="B52" s="36">
        <v>49</v>
      </c>
      <c r="C52" s="36">
        <v>8</v>
      </c>
      <c r="D52" s="36">
        <v>32</v>
      </c>
      <c r="E52">
        <v>1126</v>
      </c>
      <c r="F52" s="43">
        <v>3.4421296296296297E-2</v>
      </c>
      <c r="G52" s="42" t="s">
        <v>184</v>
      </c>
      <c r="H52" s="42" t="s">
        <v>216</v>
      </c>
      <c r="I52" s="36" t="s">
        <v>166</v>
      </c>
      <c r="J52" s="36" t="s">
        <v>35</v>
      </c>
      <c r="K52" s="36" t="s">
        <v>1</v>
      </c>
      <c r="L52" s="11"/>
      <c r="M52" s="11"/>
      <c r="N52" s="11"/>
      <c r="O52" s="11"/>
      <c r="P52" s="11"/>
      <c r="Q52" s="11"/>
      <c r="R52" s="11"/>
      <c r="S52" s="11">
        <f>$B52</f>
        <v>49</v>
      </c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I52" s="11"/>
      <c r="AJ52" s="11"/>
      <c r="AK52" s="11"/>
      <c r="AL52" s="11"/>
      <c r="AM52" s="11"/>
      <c r="AN52" s="11"/>
      <c r="AO52" s="11"/>
      <c r="AP52" s="11">
        <f>$D52</f>
        <v>32</v>
      </c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</row>
    <row r="53" spans="1:56" ht="15.9" customHeight="1" x14ac:dyDescent="0.3">
      <c r="A53" s="36">
        <v>325</v>
      </c>
      <c r="B53" s="36">
        <v>50</v>
      </c>
      <c r="C53" s="36">
        <v>11</v>
      </c>
      <c r="D53" s="36">
        <v>33</v>
      </c>
      <c r="E53">
        <v>169</v>
      </c>
      <c r="F53" s="43">
        <v>3.4432870370370371E-2</v>
      </c>
      <c r="G53" s="42" t="s">
        <v>217</v>
      </c>
      <c r="H53" s="42" t="s">
        <v>218</v>
      </c>
      <c r="I53" s="36" t="s">
        <v>174</v>
      </c>
      <c r="J53" s="36" t="s">
        <v>38</v>
      </c>
      <c r="K53" s="36" t="s">
        <v>1</v>
      </c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>
        <f>$B53</f>
        <v>50</v>
      </c>
      <c r="AC53" s="11"/>
      <c r="AD53" s="11"/>
      <c r="AE53" s="11"/>
      <c r="AF53" s="11"/>
      <c r="AG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>
        <f>$D53</f>
        <v>33</v>
      </c>
      <c r="AZ53" s="11"/>
      <c r="BA53" s="11"/>
      <c r="BB53" s="11"/>
      <c r="BC53" s="11"/>
      <c r="BD53" s="11"/>
    </row>
    <row r="54" spans="1:56" ht="15.9" customHeight="1" x14ac:dyDescent="0.3">
      <c r="A54" s="36">
        <v>330</v>
      </c>
      <c r="B54" s="36">
        <v>51</v>
      </c>
      <c r="C54" s="36">
        <v>9</v>
      </c>
      <c r="D54" s="36">
        <v>34</v>
      </c>
      <c r="E54">
        <v>1859</v>
      </c>
      <c r="F54" s="43">
        <v>3.4583333333333334E-2</v>
      </c>
      <c r="G54" s="42" t="s">
        <v>219</v>
      </c>
      <c r="H54" s="42" t="s">
        <v>220</v>
      </c>
      <c r="I54" s="36" t="s">
        <v>166</v>
      </c>
      <c r="J54" s="36" t="s">
        <v>52</v>
      </c>
      <c r="K54" s="36" t="s">
        <v>1</v>
      </c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>
        <f>$B54</f>
        <v>51</v>
      </c>
      <c r="AD54" s="11"/>
      <c r="AE54" s="11"/>
      <c r="AF54" s="11"/>
      <c r="AG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>
        <f>$D54</f>
        <v>34</v>
      </c>
      <c r="BA54" s="11"/>
      <c r="BB54" s="11"/>
      <c r="BC54" s="11"/>
      <c r="BD54" s="11"/>
    </row>
    <row r="55" spans="1:56" ht="15.9" customHeight="1" x14ac:dyDescent="0.3">
      <c r="A55" s="36">
        <v>331</v>
      </c>
      <c r="B55" s="36">
        <v>52</v>
      </c>
      <c r="C55" s="36"/>
      <c r="D55" s="36"/>
      <c r="E55">
        <v>1846</v>
      </c>
      <c r="F55" s="43">
        <v>3.4629629629629635E-2</v>
      </c>
      <c r="G55" s="42" t="s">
        <v>113</v>
      </c>
      <c r="H55" s="42" t="s">
        <v>114</v>
      </c>
      <c r="I55" s="36" t="s">
        <v>82</v>
      </c>
      <c r="J55" s="36" t="s">
        <v>55</v>
      </c>
      <c r="K55" s="36" t="s">
        <v>1</v>
      </c>
      <c r="L55" s="11"/>
      <c r="M55" s="11"/>
      <c r="N55" s="11"/>
      <c r="O55" s="11"/>
      <c r="P55" s="11"/>
      <c r="Q55" s="11"/>
      <c r="R55" s="11">
        <f>$B55</f>
        <v>52</v>
      </c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</row>
    <row r="56" spans="1:56" ht="15.9" customHeight="1" x14ac:dyDescent="0.3">
      <c r="A56" s="36">
        <v>334</v>
      </c>
      <c r="B56" s="36">
        <v>53</v>
      </c>
      <c r="C56" s="36">
        <v>10</v>
      </c>
      <c r="D56" s="36">
        <v>35</v>
      </c>
      <c r="E56">
        <v>2029</v>
      </c>
      <c r="F56" s="43">
        <v>3.4722222222222224E-2</v>
      </c>
      <c r="G56" s="42" t="s">
        <v>221</v>
      </c>
      <c r="H56" s="42" t="s">
        <v>222</v>
      </c>
      <c r="I56" s="36" t="s">
        <v>166</v>
      </c>
      <c r="J56" s="36" t="s">
        <v>62</v>
      </c>
      <c r="K56" s="36" t="s">
        <v>1</v>
      </c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>
        <f>$B56</f>
        <v>53</v>
      </c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>
        <f>$D56</f>
        <v>35</v>
      </c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</row>
    <row r="57" spans="1:56" ht="15.9" customHeight="1" x14ac:dyDescent="0.3">
      <c r="A57" s="36">
        <v>335</v>
      </c>
      <c r="B57" s="36">
        <v>54</v>
      </c>
      <c r="C57" s="36">
        <v>11</v>
      </c>
      <c r="D57" s="36">
        <v>36</v>
      </c>
      <c r="E57">
        <v>2045</v>
      </c>
      <c r="F57" s="43">
        <v>3.4791666666666665E-2</v>
      </c>
      <c r="G57" s="42" t="s">
        <v>149</v>
      </c>
      <c r="H57" s="42" t="s">
        <v>223</v>
      </c>
      <c r="I57" s="36" t="s">
        <v>166</v>
      </c>
      <c r="J57" s="36" t="s">
        <v>62</v>
      </c>
      <c r="K57" s="36" t="s">
        <v>1</v>
      </c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>
        <f>$B57</f>
        <v>54</v>
      </c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>
        <f>$D57</f>
        <v>36</v>
      </c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</row>
    <row r="58" spans="1:56" ht="15.9" customHeight="1" x14ac:dyDescent="0.3">
      <c r="A58" s="36">
        <v>336</v>
      </c>
      <c r="B58" s="36">
        <v>55</v>
      </c>
      <c r="C58" s="36">
        <v>12</v>
      </c>
      <c r="D58" s="36">
        <v>37</v>
      </c>
      <c r="E58">
        <v>125</v>
      </c>
      <c r="F58" s="43">
        <v>3.4814814814814819E-2</v>
      </c>
      <c r="G58" s="42" t="s">
        <v>199</v>
      </c>
      <c r="H58" s="42" t="s">
        <v>224</v>
      </c>
      <c r="I58" s="36" t="s">
        <v>166</v>
      </c>
      <c r="J58" s="36" t="s">
        <v>38</v>
      </c>
      <c r="K58" s="36" t="s">
        <v>1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>
        <f>$B58</f>
        <v>55</v>
      </c>
      <c r="AC58" s="11"/>
      <c r="AD58" s="11"/>
      <c r="AE58" s="11"/>
      <c r="AF58" s="11"/>
      <c r="AG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>
        <f>$D58</f>
        <v>37</v>
      </c>
      <c r="AZ58" s="11"/>
      <c r="BA58" s="11"/>
      <c r="BB58" s="11"/>
      <c r="BC58" s="11"/>
      <c r="BD58" s="11"/>
    </row>
    <row r="59" spans="1:56" ht="15.9" customHeight="1" x14ac:dyDescent="0.3">
      <c r="A59" s="36">
        <v>340</v>
      </c>
      <c r="B59" s="36">
        <v>56</v>
      </c>
      <c r="C59" s="36">
        <v>13</v>
      </c>
      <c r="D59" s="36">
        <v>38</v>
      </c>
      <c r="E59">
        <v>1882</v>
      </c>
      <c r="F59" s="43">
        <v>3.4988425925925923E-2</v>
      </c>
      <c r="G59" s="42" t="s">
        <v>225</v>
      </c>
      <c r="H59" s="42" t="s">
        <v>226</v>
      </c>
      <c r="I59" s="36" t="s">
        <v>166</v>
      </c>
      <c r="J59" s="36" t="s">
        <v>52</v>
      </c>
      <c r="K59" s="36" t="s">
        <v>1</v>
      </c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f>$B59</f>
        <v>56</v>
      </c>
      <c r="AD59" s="11"/>
      <c r="AE59" s="11"/>
      <c r="AF59" s="11"/>
      <c r="AG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>
        <f>$D59</f>
        <v>38</v>
      </c>
      <c r="BA59" s="11"/>
      <c r="BB59" s="11"/>
      <c r="BC59" s="11"/>
      <c r="BD59" s="11"/>
    </row>
    <row r="60" spans="1:56" ht="15.9" customHeight="1" x14ac:dyDescent="0.3">
      <c r="A60" s="36">
        <v>341</v>
      </c>
      <c r="B60" s="36">
        <v>57</v>
      </c>
      <c r="C60" s="36">
        <v>1</v>
      </c>
      <c r="D60" s="36">
        <v>39</v>
      </c>
      <c r="E60">
        <v>624</v>
      </c>
      <c r="F60" s="43">
        <v>3.5023148148148144E-2</v>
      </c>
      <c r="G60" s="42" t="s">
        <v>227</v>
      </c>
      <c r="H60" s="42" t="s">
        <v>228</v>
      </c>
      <c r="I60" s="36" t="s">
        <v>229</v>
      </c>
      <c r="J60" s="36" t="s">
        <v>36</v>
      </c>
      <c r="K60" s="36" t="s">
        <v>1</v>
      </c>
      <c r="L60" s="11"/>
      <c r="M60" s="11"/>
      <c r="N60" s="11"/>
      <c r="O60" s="11"/>
      <c r="P60" s="11"/>
      <c r="Q60" s="11"/>
      <c r="R60" s="11"/>
      <c r="S60" s="11"/>
      <c r="T60" s="11">
        <f>$B60</f>
        <v>57</v>
      </c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I60" s="11"/>
      <c r="AJ60" s="11"/>
      <c r="AK60" s="11"/>
      <c r="AL60" s="11"/>
      <c r="AM60" s="11"/>
      <c r="AN60" s="11"/>
      <c r="AO60" s="11"/>
      <c r="AP60" s="11"/>
      <c r="AQ60" s="11">
        <f>$D60</f>
        <v>39</v>
      </c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</row>
    <row r="61" spans="1:56" ht="15.9" customHeight="1" x14ac:dyDescent="0.3">
      <c r="A61" s="36">
        <v>345</v>
      </c>
      <c r="B61" s="36">
        <v>58</v>
      </c>
      <c r="C61" s="36">
        <v>13</v>
      </c>
      <c r="D61" s="36">
        <v>40</v>
      </c>
      <c r="E61">
        <v>1079</v>
      </c>
      <c r="F61" s="43">
        <v>3.5127314814814813E-2</v>
      </c>
      <c r="G61" s="42" t="s">
        <v>230</v>
      </c>
      <c r="H61" s="42" t="s">
        <v>231</v>
      </c>
      <c r="I61" s="36" t="s">
        <v>163</v>
      </c>
      <c r="J61" s="36" t="s">
        <v>35</v>
      </c>
      <c r="K61" s="36" t="s">
        <v>1</v>
      </c>
      <c r="L61" s="11"/>
      <c r="M61" s="11"/>
      <c r="N61" s="11"/>
      <c r="O61" s="11"/>
      <c r="P61" s="11"/>
      <c r="Q61" s="11"/>
      <c r="R61" s="11"/>
      <c r="S61" s="11">
        <f>$B61</f>
        <v>58</v>
      </c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I61" s="11"/>
      <c r="AJ61" s="11"/>
      <c r="AK61" s="11"/>
      <c r="AL61" s="11"/>
      <c r="AM61" s="11"/>
      <c r="AN61" s="11"/>
      <c r="AO61" s="11"/>
      <c r="AP61" s="11">
        <f>$D61</f>
        <v>40</v>
      </c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</row>
    <row r="62" spans="1:56" ht="15.9" customHeight="1" x14ac:dyDescent="0.3">
      <c r="A62" s="36">
        <v>348</v>
      </c>
      <c r="B62" s="36">
        <v>59</v>
      </c>
      <c r="C62" s="36">
        <v>12</v>
      </c>
      <c r="D62" s="36">
        <v>41</v>
      </c>
      <c r="E62">
        <v>897</v>
      </c>
      <c r="F62" s="43">
        <v>3.5173611111111107E-2</v>
      </c>
      <c r="G62" s="42" t="s">
        <v>80</v>
      </c>
      <c r="H62" s="42" t="s">
        <v>232</v>
      </c>
      <c r="I62" s="36" t="s">
        <v>174</v>
      </c>
      <c r="J62" s="36" t="s">
        <v>65</v>
      </c>
      <c r="K62" s="36" t="s">
        <v>1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>
        <f>$B62</f>
        <v>59</v>
      </c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>
        <f>$D62</f>
        <v>41</v>
      </c>
    </row>
    <row r="63" spans="1:56" ht="15.9" customHeight="1" x14ac:dyDescent="0.3">
      <c r="A63" s="36">
        <v>349</v>
      </c>
      <c r="B63" s="36">
        <v>60</v>
      </c>
      <c r="C63" s="36">
        <v>14</v>
      </c>
      <c r="D63" s="36">
        <v>42</v>
      </c>
      <c r="E63">
        <v>986</v>
      </c>
      <c r="F63" s="43">
        <v>3.5219907407407408E-2</v>
      </c>
      <c r="G63" s="42" t="s">
        <v>233</v>
      </c>
      <c r="H63" s="42" t="s">
        <v>234</v>
      </c>
      <c r="I63" s="36" t="s">
        <v>163</v>
      </c>
      <c r="J63" s="36" t="s">
        <v>63</v>
      </c>
      <c r="K63" s="36" t="s">
        <v>1</v>
      </c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>
        <f>$B63</f>
        <v>60</v>
      </c>
      <c r="AG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>
        <f>$D63</f>
        <v>42</v>
      </c>
      <c r="BD63" s="11"/>
    </row>
    <row r="64" spans="1:56" ht="15.9" customHeight="1" x14ac:dyDescent="0.3">
      <c r="A64" s="36">
        <v>353</v>
      </c>
      <c r="B64" s="36">
        <v>61</v>
      </c>
      <c r="C64" s="36">
        <v>15</v>
      </c>
      <c r="D64" s="36">
        <v>43</v>
      </c>
      <c r="E64">
        <v>210</v>
      </c>
      <c r="F64" s="43">
        <v>3.5312499999999997E-2</v>
      </c>
      <c r="G64" s="42" t="s">
        <v>235</v>
      </c>
      <c r="H64" s="42" t="s">
        <v>236</v>
      </c>
      <c r="I64" s="36" t="s">
        <v>163</v>
      </c>
      <c r="J64" s="36" t="s">
        <v>27</v>
      </c>
      <c r="K64" s="36" t="s">
        <v>1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>
        <f>$B64</f>
        <v>61</v>
      </c>
      <c r="AF64" s="11"/>
      <c r="AG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>
        <f>$D64</f>
        <v>43</v>
      </c>
      <c r="BC64" s="11"/>
      <c r="BD64" s="11"/>
    </row>
    <row r="65" spans="1:56" ht="15.9" customHeight="1" x14ac:dyDescent="0.3">
      <c r="A65" s="36">
        <v>354</v>
      </c>
      <c r="B65" s="36">
        <v>62</v>
      </c>
      <c r="C65" s="36">
        <v>14</v>
      </c>
      <c r="D65" s="36">
        <v>44</v>
      </c>
      <c r="E65">
        <v>1263</v>
      </c>
      <c r="F65" s="43">
        <v>3.5335648148148151E-2</v>
      </c>
      <c r="G65" s="42" t="s">
        <v>237</v>
      </c>
      <c r="H65" s="42" t="s">
        <v>238</v>
      </c>
      <c r="I65" s="36" t="s">
        <v>166</v>
      </c>
      <c r="J65" s="36" t="s">
        <v>26</v>
      </c>
      <c r="K65" s="36" t="s">
        <v>1</v>
      </c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>
        <f>$B65</f>
        <v>62</v>
      </c>
      <c r="AB65" s="11"/>
      <c r="AC65" s="11"/>
      <c r="AD65" s="11"/>
      <c r="AE65" s="11"/>
      <c r="AF65" s="11"/>
      <c r="AG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>
        <f>$D65</f>
        <v>44</v>
      </c>
      <c r="AY65" s="11"/>
      <c r="AZ65" s="11"/>
      <c r="BA65" s="11"/>
      <c r="BB65" s="11"/>
      <c r="BC65" s="11"/>
      <c r="BD65" s="11"/>
    </row>
    <row r="66" spans="1:56" ht="15.9" customHeight="1" x14ac:dyDescent="0.3">
      <c r="A66" s="36">
        <v>357</v>
      </c>
      <c r="B66" s="36">
        <v>63</v>
      </c>
      <c r="C66" s="36">
        <v>15</v>
      </c>
      <c r="D66" s="36">
        <v>45</v>
      </c>
      <c r="E66">
        <v>1256</v>
      </c>
      <c r="F66" s="43">
        <v>3.546296296296296E-2</v>
      </c>
      <c r="G66" s="42" t="s">
        <v>239</v>
      </c>
      <c r="H66" s="42" t="s">
        <v>240</v>
      </c>
      <c r="I66" s="36" t="s">
        <v>166</v>
      </c>
      <c r="J66" s="36" t="s">
        <v>26</v>
      </c>
      <c r="K66" s="36" t="s">
        <v>1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>
        <f>$B66</f>
        <v>63</v>
      </c>
      <c r="AB66" s="11"/>
      <c r="AC66" s="11"/>
      <c r="AD66" s="11"/>
      <c r="AE66" s="11"/>
      <c r="AF66" s="11"/>
      <c r="AG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>
        <f>$D66</f>
        <v>45</v>
      </c>
      <c r="AY66" s="11"/>
      <c r="AZ66" s="11"/>
      <c r="BA66" s="11"/>
      <c r="BB66" s="11"/>
      <c r="BC66" s="11"/>
      <c r="BD66" s="11"/>
    </row>
    <row r="67" spans="1:56" ht="15.9" customHeight="1" x14ac:dyDescent="0.3">
      <c r="A67" s="36">
        <v>359</v>
      </c>
      <c r="B67" s="36">
        <v>64</v>
      </c>
      <c r="C67" s="36">
        <v>16</v>
      </c>
      <c r="D67" s="36">
        <v>46</v>
      </c>
      <c r="E67">
        <v>861</v>
      </c>
      <c r="F67" s="43">
        <v>3.5486111111111114E-2</v>
      </c>
      <c r="G67" s="42" t="s">
        <v>241</v>
      </c>
      <c r="H67" s="42" t="s">
        <v>242</v>
      </c>
      <c r="I67" s="36" t="s">
        <v>163</v>
      </c>
      <c r="J67" s="36" t="s">
        <v>65</v>
      </c>
      <c r="K67" s="36" t="s">
        <v>1</v>
      </c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>
        <f>$B67</f>
        <v>64</v>
      </c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>
        <f>$D67</f>
        <v>46</v>
      </c>
    </row>
    <row r="68" spans="1:56" ht="15.9" customHeight="1" x14ac:dyDescent="0.3">
      <c r="A68" s="36">
        <v>363</v>
      </c>
      <c r="B68" s="36">
        <v>65</v>
      </c>
      <c r="C68" s="36">
        <v>13</v>
      </c>
      <c r="D68" s="36">
        <v>47</v>
      </c>
      <c r="E68">
        <v>1762</v>
      </c>
      <c r="F68" s="43">
        <v>3.560185185185185E-2</v>
      </c>
      <c r="G68" s="42" t="s">
        <v>243</v>
      </c>
      <c r="H68" s="42" t="s">
        <v>244</v>
      </c>
      <c r="I68" s="36" t="s">
        <v>174</v>
      </c>
      <c r="J68" s="36" t="s">
        <v>49</v>
      </c>
      <c r="K68" s="36" t="s">
        <v>1</v>
      </c>
      <c r="L68" s="11"/>
      <c r="M68" s="11"/>
      <c r="N68" s="11"/>
      <c r="O68" s="11"/>
      <c r="P68" s="11"/>
      <c r="Q68" s="11">
        <f>$B68</f>
        <v>65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I68" s="11"/>
      <c r="AJ68" s="11"/>
      <c r="AK68" s="11"/>
      <c r="AL68" s="11"/>
      <c r="AM68" s="11"/>
      <c r="AN68" s="11">
        <f>$D68</f>
        <v>47</v>
      </c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</row>
    <row r="69" spans="1:56" ht="15.9" customHeight="1" x14ac:dyDescent="0.3">
      <c r="A69" s="36">
        <v>367</v>
      </c>
      <c r="B69" s="36">
        <v>66</v>
      </c>
      <c r="C69" s="36">
        <v>17</v>
      </c>
      <c r="D69" s="36">
        <v>48</v>
      </c>
      <c r="E69">
        <v>1717</v>
      </c>
      <c r="F69" s="43">
        <v>3.5694444444444445E-2</v>
      </c>
      <c r="G69" s="42" t="s">
        <v>245</v>
      </c>
      <c r="H69" s="42" t="s">
        <v>246</v>
      </c>
      <c r="I69" s="36" t="s">
        <v>163</v>
      </c>
      <c r="J69" s="36" t="s">
        <v>61</v>
      </c>
      <c r="K69" s="36" t="s">
        <v>1</v>
      </c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>
        <f>$B69</f>
        <v>66</v>
      </c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>
        <f>$D69</f>
        <v>48</v>
      </c>
      <c r="AU69" s="11"/>
      <c r="AV69" s="11"/>
      <c r="AW69" s="11"/>
      <c r="AX69" s="11"/>
      <c r="AY69" s="11"/>
      <c r="AZ69" s="11"/>
      <c r="BA69" s="11"/>
      <c r="BB69" s="11"/>
      <c r="BC69" s="11"/>
      <c r="BD69" s="11"/>
    </row>
    <row r="70" spans="1:56" ht="15.9" customHeight="1" x14ac:dyDescent="0.3">
      <c r="A70" s="36">
        <v>368</v>
      </c>
      <c r="B70" s="36">
        <v>67</v>
      </c>
      <c r="C70" s="36"/>
      <c r="D70" s="36"/>
      <c r="E70">
        <v>399</v>
      </c>
      <c r="F70" s="43">
        <v>3.5717592592592592E-2</v>
      </c>
      <c r="G70" s="42" t="s">
        <v>115</v>
      </c>
      <c r="H70" s="42" t="s">
        <v>116</v>
      </c>
      <c r="I70" s="36" t="s">
        <v>82</v>
      </c>
      <c r="J70" s="36" t="s">
        <v>37</v>
      </c>
      <c r="K70" s="36" t="s">
        <v>1</v>
      </c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>
        <f>$B70</f>
        <v>67</v>
      </c>
      <c r="Z70" s="11"/>
      <c r="AA70" s="11"/>
      <c r="AB70" s="11"/>
      <c r="AC70" s="11"/>
      <c r="AD70" s="11"/>
      <c r="AE70" s="11"/>
      <c r="AF70" s="11"/>
      <c r="AG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</row>
    <row r="71" spans="1:56" ht="15.9" customHeight="1" x14ac:dyDescent="0.3">
      <c r="A71" s="36">
        <v>373</v>
      </c>
      <c r="B71" s="36">
        <v>68</v>
      </c>
      <c r="C71" s="36">
        <v>16</v>
      </c>
      <c r="D71" s="36">
        <v>49</v>
      </c>
      <c r="E71">
        <v>2031</v>
      </c>
      <c r="F71" s="43">
        <v>3.5844907407407409E-2</v>
      </c>
      <c r="G71" s="42" t="s">
        <v>247</v>
      </c>
      <c r="H71" s="42" t="s">
        <v>248</v>
      </c>
      <c r="I71" s="36" t="s">
        <v>166</v>
      </c>
      <c r="J71" s="36" t="s">
        <v>62</v>
      </c>
      <c r="K71" s="36" t="s">
        <v>1</v>
      </c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>
        <f>$B71</f>
        <v>68</v>
      </c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>
        <f>$D71</f>
        <v>49</v>
      </c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</row>
    <row r="72" spans="1:56" ht="15.9" customHeight="1" x14ac:dyDescent="0.3">
      <c r="A72" s="36">
        <v>377</v>
      </c>
      <c r="B72" s="36">
        <v>69</v>
      </c>
      <c r="C72" s="36">
        <v>18</v>
      </c>
      <c r="D72" s="36">
        <v>50</v>
      </c>
      <c r="E72">
        <v>971</v>
      </c>
      <c r="F72" s="43">
        <v>3.6076388888888887E-2</v>
      </c>
      <c r="G72" s="42" t="s">
        <v>177</v>
      </c>
      <c r="H72" s="42" t="s">
        <v>249</v>
      </c>
      <c r="I72" s="36" t="s">
        <v>163</v>
      </c>
      <c r="J72" s="36" t="s">
        <v>63</v>
      </c>
      <c r="K72" s="36" t="s">
        <v>1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>
        <f>$B72</f>
        <v>69</v>
      </c>
      <c r="AG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>
        <f>$D72</f>
        <v>50</v>
      </c>
      <c r="BD72" s="11"/>
    </row>
    <row r="73" spans="1:56" ht="15.9" customHeight="1" x14ac:dyDescent="0.3">
      <c r="A73" s="36">
        <v>378</v>
      </c>
      <c r="B73" s="36">
        <v>70</v>
      </c>
      <c r="C73" s="36">
        <v>19</v>
      </c>
      <c r="D73" s="36">
        <v>51</v>
      </c>
      <c r="E73">
        <v>1026</v>
      </c>
      <c r="F73" s="43">
        <v>3.6111111111111108E-2</v>
      </c>
      <c r="G73" s="42" t="s">
        <v>250</v>
      </c>
      <c r="H73" s="42" t="s">
        <v>251</v>
      </c>
      <c r="I73" s="36" t="s">
        <v>163</v>
      </c>
      <c r="J73" s="36" t="s">
        <v>63</v>
      </c>
      <c r="K73" s="36" t="s">
        <v>1</v>
      </c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>
        <f>$B73</f>
        <v>70</v>
      </c>
      <c r="AG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>
        <f>$D73</f>
        <v>51</v>
      </c>
      <c r="BD73" s="11"/>
    </row>
    <row r="74" spans="1:56" ht="15.9" customHeight="1" x14ac:dyDescent="0.3">
      <c r="A74" s="36">
        <v>379</v>
      </c>
      <c r="B74" s="36">
        <v>71</v>
      </c>
      <c r="C74" s="36">
        <v>20</v>
      </c>
      <c r="D74" s="36">
        <v>52</v>
      </c>
      <c r="E74">
        <v>1724</v>
      </c>
      <c r="F74" s="43">
        <v>3.619212962962963E-2</v>
      </c>
      <c r="G74" s="42" t="s">
        <v>252</v>
      </c>
      <c r="H74" s="42" t="s">
        <v>253</v>
      </c>
      <c r="I74" s="36" t="s">
        <v>163</v>
      </c>
      <c r="J74" s="36" t="s">
        <v>61</v>
      </c>
      <c r="K74" s="36" t="s">
        <v>1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>
        <f>$B74</f>
        <v>71</v>
      </c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>
        <f>$D74</f>
        <v>52</v>
      </c>
      <c r="AU74" s="11"/>
      <c r="AV74" s="11"/>
      <c r="AW74" s="11"/>
      <c r="AX74" s="11"/>
      <c r="AY74" s="11"/>
      <c r="AZ74" s="11"/>
      <c r="BA74" s="11"/>
      <c r="BB74" s="11"/>
      <c r="BC74" s="11"/>
      <c r="BD74" s="11"/>
    </row>
    <row r="75" spans="1:56" ht="15.9" customHeight="1" x14ac:dyDescent="0.3">
      <c r="A75" s="36">
        <v>383</v>
      </c>
      <c r="B75" s="36">
        <v>72</v>
      </c>
      <c r="C75" s="36">
        <v>21</v>
      </c>
      <c r="D75" s="36">
        <v>53</v>
      </c>
      <c r="E75">
        <v>143</v>
      </c>
      <c r="F75" s="43">
        <v>3.6493055555555556E-2</v>
      </c>
      <c r="G75" s="42" t="s">
        <v>254</v>
      </c>
      <c r="H75" s="42" t="s">
        <v>255</v>
      </c>
      <c r="I75" s="36" t="s">
        <v>163</v>
      </c>
      <c r="J75" s="36" t="s">
        <v>38</v>
      </c>
      <c r="K75" s="36" t="s">
        <v>1</v>
      </c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>
        <f>$B75</f>
        <v>72</v>
      </c>
      <c r="AC75" s="11"/>
      <c r="AD75" s="11"/>
      <c r="AE75" s="11"/>
      <c r="AF75" s="11"/>
      <c r="AG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>
        <f>$D75</f>
        <v>53</v>
      </c>
      <c r="AZ75" s="11"/>
      <c r="BA75" s="11"/>
      <c r="BB75" s="11"/>
      <c r="BC75" s="11"/>
      <c r="BD75" s="11"/>
    </row>
    <row r="76" spans="1:56" ht="15.9" customHeight="1" x14ac:dyDescent="0.3">
      <c r="A76" s="36">
        <v>385</v>
      </c>
      <c r="B76" s="36">
        <v>73</v>
      </c>
      <c r="C76" s="36">
        <v>22</v>
      </c>
      <c r="D76" s="36">
        <v>54</v>
      </c>
      <c r="E76">
        <v>1351</v>
      </c>
      <c r="F76" s="43">
        <v>3.6574074074074078E-2</v>
      </c>
      <c r="G76" s="42" t="s">
        <v>256</v>
      </c>
      <c r="H76" s="42" t="s">
        <v>257</v>
      </c>
      <c r="I76" s="36" t="s">
        <v>163</v>
      </c>
      <c r="J76" s="36" t="s">
        <v>34</v>
      </c>
      <c r="K76" s="36" t="s">
        <v>1</v>
      </c>
      <c r="L76" s="11"/>
      <c r="M76" s="11"/>
      <c r="N76" s="11">
        <f>$B76</f>
        <v>73</v>
      </c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I76" s="11"/>
      <c r="AJ76" s="11"/>
      <c r="AK76" s="11">
        <f>$D76</f>
        <v>54</v>
      </c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</row>
    <row r="77" spans="1:56" ht="15.9" customHeight="1" x14ac:dyDescent="0.3">
      <c r="A77" s="36">
        <v>386</v>
      </c>
      <c r="B77" s="36">
        <v>74</v>
      </c>
      <c r="C77" s="36">
        <v>17</v>
      </c>
      <c r="D77" s="36">
        <v>55</v>
      </c>
      <c r="E77">
        <v>607</v>
      </c>
      <c r="F77" s="43">
        <v>3.6597222222222218E-2</v>
      </c>
      <c r="G77" s="42" t="s">
        <v>258</v>
      </c>
      <c r="H77" s="42" t="s">
        <v>259</v>
      </c>
      <c r="I77" s="36" t="s">
        <v>166</v>
      </c>
      <c r="J77" s="36" t="s">
        <v>36</v>
      </c>
      <c r="K77" s="36" t="s">
        <v>1</v>
      </c>
      <c r="L77" s="11"/>
      <c r="M77" s="11"/>
      <c r="N77" s="11"/>
      <c r="O77" s="11"/>
      <c r="P77" s="11"/>
      <c r="Q77" s="11"/>
      <c r="R77" s="11"/>
      <c r="S77" s="11"/>
      <c r="T77" s="11">
        <f>$B77</f>
        <v>74</v>
      </c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I77" s="11"/>
      <c r="AJ77" s="11"/>
      <c r="AK77" s="11"/>
      <c r="AL77" s="11"/>
      <c r="AM77" s="11"/>
      <c r="AN77" s="11"/>
      <c r="AO77" s="11"/>
      <c r="AP77" s="11"/>
      <c r="AQ77" s="11">
        <f>$D77</f>
        <v>55</v>
      </c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</row>
    <row r="78" spans="1:56" ht="15.9" customHeight="1" x14ac:dyDescent="0.3">
      <c r="A78" s="36">
        <v>388</v>
      </c>
      <c r="B78" s="36">
        <v>75</v>
      </c>
      <c r="C78" s="36">
        <v>23</v>
      </c>
      <c r="D78" s="36">
        <v>56</v>
      </c>
      <c r="E78">
        <v>2297</v>
      </c>
      <c r="F78" s="43">
        <v>3.664351851851852E-2</v>
      </c>
      <c r="G78" s="44" t="s">
        <v>299</v>
      </c>
      <c r="H78" s="44" t="s">
        <v>331</v>
      </c>
      <c r="I78" s="45" t="s">
        <v>163</v>
      </c>
      <c r="J78" s="45" t="s">
        <v>67</v>
      </c>
      <c r="K78" s="45" t="s">
        <v>1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>
        <f t="shared" ref="X78" si="0">$B78</f>
        <v>75</v>
      </c>
      <c r="Y78" s="11"/>
      <c r="Z78" s="11"/>
      <c r="AA78" s="11"/>
      <c r="AB78" s="11"/>
      <c r="AC78" s="11"/>
      <c r="AD78" s="11"/>
      <c r="AE78" s="11"/>
      <c r="AF78" s="11"/>
      <c r="AG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>
        <f>$D78</f>
        <v>56</v>
      </c>
      <c r="AV78" s="11"/>
      <c r="AW78" s="11"/>
      <c r="AX78" s="11"/>
      <c r="AY78" s="11"/>
      <c r="AZ78" s="11"/>
      <c r="BA78" s="11"/>
      <c r="BB78" s="11"/>
      <c r="BC78" s="11"/>
      <c r="BD78" s="11"/>
    </row>
    <row r="79" spans="1:56" ht="15.9" customHeight="1" x14ac:dyDescent="0.3">
      <c r="A79" s="36">
        <v>392</v>
      </c>
      <c r="B79" s="36">
        <v>76</v>
      </c>
      <c r="C79" s="36">
        <v>14</v>
      </c>
      <c r="D79" s="36">
        <v>57</v>
      </c>
      <c r="E79">
        <v>193</v>
      </c>
      <c r="F79" s="43">
        <v>3.6851851851851851E-2</v>
      </c>
      <c r="G79" s="42" t="s">
        <v>260</v>
      </c>
      <c r="H79" s="42" t="s">
        <v>253</v>
      </c>
      <c r="I79" s="36" t="s">
        <v>174</v>
      </c>
      <c r="J79" s="36" t="s">
        <v>27</v>
      </c>
      <c r="K79" s="36" t="s">
        <v>1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>
        <f>$B79</f>
        <v>76</v>
      </c>
      <c r="AF79" s="11"/>
      <c r="AG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>
        <f>$D79</f>
        <v>57</v>
      </c>
      <c r="BC79" s="11"/>
      <c r="BD79" s="11"/>
    </row>
    <row r="80" spans="1:56" ht="15.9" customHeight="1" x14ac:dyDescent="0.3">
      <c r="A80" s="36">
        <v>393</v>
      </c>
      <c r="B80" s="36">
        <v>77</v>
      </c>
      <c r="C80" s="36">
        <v>18</v>
      </c>
      <c r="D80" s="36">
        <v>58</v>
      </c>
      <c r="E80">
        <v>217</v>
      </c>
      <c r="F80" s="43">
        <v>3.6863425925925924E-2</v>
      </c>
      <c r="G80" s="42" t="s">
        <v>261</v>
      </c>
      <c r="H80" s="42" t="s">
        <v>262</v>
      </c>
      <c r="I80" s="36" t="s">
        <v>166</v>
      </c>
      <c r="J80" s="36" t="s">
        <v>27</v>
      </c>
      <c r="K80" s="36" t="s">
        <v>1</v>
      </c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>
        <f>$B80</f>
        <v>77</v>
      </c>
      <c r="AF80" s="11"/>
      <c r="AG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>
        <f>$D80</f>
        <v>58</v>
      </c>
      <c r="BC80" s="11"/>
      <c r="BD80" s="11"/>
    </row>
    <row r="81" spans="1:56" ht="15.9" customHeight="1" x14ac:dyDescent="0.3">
      <c r="A81" s="36">
        <v>396</v>
      </c>
      <c r="B81" s="36">
        <v>78</v>
      </c>
      <c r="C81" s="36"/>
      <c r="D81" s="36"/>
      <c r="E81">
        <v>1165</v>
      </c>
      <c r="F81" s="43">
        <v>3.6898148148148152E-2</v>
      </c>
      <c r="G81" s="42" t="s">
        <v>117</v>
      </c>
      <c r="H81" s="42" t="s">
        <v>118</v>
      </c>
      <c r="I81" s="36" t="s">
        <v>82</v>
      </c>
      <c r="J81" s="36" t="s">
        <v>26</v>
      </c>
      <c r="K81" s="36" t="s">
        <v>1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>
        <f t="shared" ref="AA81:AA86" si="1">$B81</f>
        <v>78</v>
      </c>
      <c r="AB81" s="11"/>
      <c r="AC81" s="11"/>
      <c r="AD81" s="11"/>
      <c r="AE81" s="11"/>
      <c r="AF81" s="11"/>
      <c r="AG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</row>
    <row r="82" spans="1:56" ht="15.9" customHeight="1" x14ac:dyDescent="0.3">
      <c r="A82" s="36">
        <v>397</v>
      </c>
      <c r="B82" s="36">
        <v>79</v>
      </c>
      <c r="C82" s="36"/>
      <c r="D82" s="36"/>
      <c r="E82">
        <v>1164</v>
      </c>
      <c r="F82" s="43">
        <v>3.6898148148148152E-2</v>
      </c>
      <c r="G82" s="42" t="s">
        <v>119</v>
      </c>
      <c r="H82" s="42" t="s">
        <v>118</v>
      </c>
      <c r="I82" s="36" t="s">
        <v>82</v>
      </c>
      <c r="J82" s="36" t="s">
        <v>26</v>
      </c>
      <c r="K82" s="36" t="s">
        <v>1</v>
      </c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>
        <f t="shared" si="1"/>
        <v>79</v>
      </c>
      <c r="AB82" s="11"/>
      <c r="AC82" s="11"/>
      <c r="AD82" s="11"/>
      <c r="AE82" s="11"/>
      <c r="AF82" s="11"/>
      <c r="AG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</row>
    <row r="83" spans="1:56" ht="15.9" customHeight="1" x14ac:dyDescent="0.3">
      <c r="A83" s="36">
        <v>398</v>
      </c>
      <c r="B83" s="36">
        <v>80</v>
      </c>
      <c r="C83" s="36"/>
      <c r="D83" s="36"/>
      <c r="E83">
        <v>1166</v>
      </c>
      <c r="F83" s="43">
        <v>3.6898148148148152E-2</v>
      </c>
      <c r="G83" s="42" t="s">
        <v>120</v>
      </c>
      <c r="H83" s="42" t="s">
        <v>118</v>
      </c>
      <c r="I83" s="36" t="s">
        <v>82</v>
      </c>
      <c r="J83" s="36" t="s">
        <v>26</v>
      </c>
      <c r="K83" s="36" t="s">
        <v>1</v>
      </c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>
        <f t="shared" si="1"/>
        <v>80</v>
      </c>
      <c r="AB83" s="11"/>
      <c r="AC83" s="11"/>
      <c r="AD83" s="11"/>
      <c r="AE83" s="11"/>
      <c r="AF83" s="11"/>
      <c r="AG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</row>
    <row r="84" spans="1:56" ht="15.9" customHeight="1" x14ac:dyDescent="0.3">
      <c r="A84" s="36">
        <v>399</v>
      </c>
      <c r="B84" s="36">
        <v>81</v>
      </c>
      <c r="C84" s="36">
        <v>24</v>
      </c>
      <c r="D84" s="36">
        <v>59</v>
      </c>
      <c r="E84">
        <v>1208</v>
      </c>
      <c r="F84" s="43">
        <v>3.6898148148148152E-2</v>
      </c>
      <c r="G84" s="42" t="s">
        <v>206</v>
      </c>
      <c r="H84" s="42" t="s">
        <v>263</v>
      </c>
      <c r="I84" s="36" t="s">
        <v>163</v>
      </c>
      <c r="J84" s="36" t="s">
        <v>26</v>
      </c>
      <c r="K84" s="36" t="s">
        <v>1</v>
      </c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>
        <f t="shared" si="1"/>
        <v>81</v>
      </c>
      <c r="AB84" s="11"/>
      <c r="AC84" s="11"/>
      <c r="AD84" s="11"/>
      <c r="AE84" s="11"/>
      <c r="AF84" s="11"/>
      <c r="AG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>
        <f>$D84</f>
        <v>59</v>
      </c>
      <c r="AY84" s="11"/>
      <c r="AZ84" s="11"/>
      <c r="BA84" s="11"/>
      <c r="BB84" s="11"/>
      <c r="BC84" s="11"/>
      <c r="BD84" s="11"/>
    </row>
    <row r="85" spans="1:56" ht="15.9" customHeight="1" x14ac:dyDescent="0.3">
      <c r="A85" s="36">
        <v>400</v>
      </c>
      <c r="B85" s="36">
        <v>82</v>
      </c>
      <c r="C85" s="36">
        <v>25</v>
      </c>
      <c r="D85" s="36">
        <v>60</v>
      </c>
      <c r="E85">
        <v>1167</v>
      </c>
      <c r="F85" s="43">
        <v>3.6909722222222219E-2</v>
      </c>
      <c r="G85" s="42" t="s">
        <v>264</v>
      </c>
      <c r="H85" s="42" t="s">
        <v>265</v>
      </c>
      <c r="I85" s="36" t="s">
        <v>163</v>
      </c>
      <c r="J85" s="36" t="s">
        <v>26</v>
      </c>
      <c r="K85" s="36" t="s">
        <v>1</v>
      </c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>
        <f t="shared" si="1"/>
        <v>82</v>
      </c>
      <c r="AB85" s="11"/>
      <c r="AC85" s="11"/>
      <c r="AD85" s="11"/>
      <c r="AE85" s="11"/>
      <c r="AF85" s="11"/>
      <c r="AG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>
        <f>$D85</f>
        <v>60</v>
      </c>
      <c r="AY85" s="11"/>
      <c r="AZ85" s="11"/>
      <c r="BA85" s="11"/>
      <c r="BB85" s="11"/>
      <c r="BC85" s="11"/>
      <c r="BD85" s="11"/>
    </row>
    <row r="86" spans="1:56" ht="15.9" customHeight="1" x14ac:dyDescent="0.3">
      <c r="A86" s="36">
        <v>401</v>
      </c>
      <c r="B86" s="36">
        <v>83</v>
      </c>
      <c r="C86" s="36"/>
      <c r="D86" s="36"/>
      <c r="E86">
        <v>1190</v>
      </c>
      <c r="F86" s="43">
        <v>3.6909722222222219E-2</v>
      </c>
      <c r="G86" s="42" t="s">
        <v>106</v>
      </c>
      <c r="H86" s="42" t="s">
        <v>121</v>
      </c>
      <c r="I86" s="36" t="s">
        <v>82</v>
      </c>
      <c r="J86" s="36" t="s">
        <v>26</v>
      </c>
      <c r="K86" s="36" t="s">
        <v>1</v>
      </c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>
        <f t="shared" si="1"/>
        <v>83</v>
      </c>
      <c r="AB86" s="11"/>
      <c r="AC86" s="11"/>
      <c r="AD86" s="11"/>
      <c r="AE86" s="11"/>
      <c r="AF86" s="11"/>
      <c r="AG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</row>
    <row r="87" spans="1:56" ht="15.9" customHeight="1" x14ac:dyDescent="0.3">
      <c r="A87" s="36">
        <v>406</v>
      </c>
      <c r="B87" s="36">
        <v>84</v>
      </c>
      <c r="C87" s="36">
        <v>26</v>
      </c>
      <c r="D87" s="36">
        <v>61</v>
      </c>
      <c r="E87">
        <v>742</v>
      </c>
      <c r="F87" s="43">
        <v>3.7048611111111115E-2</v>
      </c>
      <c r="G87" s="42" t="s">
        <v>106</v>
      </c>
      <c r="H87" s="42" t="s">
        <v>266</v>
      </c>
      <c r="I87" s="36" t="s">
        <v>163</v>
      </c>
      <c r="J87" s="36" t="s">
        <v>70</v>
      </c>
      <c r="K87" s="36" t="s">
        <v>1</v>
      </c>
      <c r="L87" s="11"/>
      <c r="M87" s="11"/>
      <c r="N87" s="11"/>
      <c r="O87" s="11">
        <f>$B87</f>
        <v>84</v>
      </c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I87" s="11"/>
      <c r="AJ87" s="11"/>
      <c r="AK87" s="11"/>
      <c r="AL87" s="11">
        <f>$D87</f>
        <v>61</v>
      </c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</row>
    <row r="88" spans="1:56" ht="15.9" customHeight="1" x14ac:dyDescent="0.3">
      <c r="A88" s="36">
        <v>407</v>
      </c>
      <c r="B88" s="36">
        <v>85</v>
      </c>
      <c r="C88" s="36">
        <v>19</v>
      </c>
      <c r="D88" s="36">
        <v>62</v>
      </c>
      <c r="E88">
        <v>793</v>
      </c>
      <c r="F88" s="43">
        <v>3.7060185185185182E-2</v>
      </c>
      <c r="G88" s="42" t="s">
        <v>267</v>
      </c>
      <c r="H88" s="42" t="s">
        <v>268</v>
      </c>
      <c r="I88" s="36" t="s">
        <v>166</v>
      </c>
      <c r="J88" s="36" t="s">
        <v>70</v>
      </c>
      <c r="K88" s="36" t="s">
        <v>1</v>
      </c>
      <c r="L88" s="11"/>
      <c r="M88" s="11"/>
      <c r="N88" s="11"/>
      <c r="O88" s="11">
        <f>$B88</f>
        <v>85</v>
      </c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I88" s="11"/>
      <c r="AJ88" s="11"/>
      <c r="AK88" s="11"/>
      <c r="AL88" s="11">
        <f>$D88</f>
        <v>62</v>
      </c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</row>
    <row r="89" spans="1:56" ht="15.9" customHeight="1" x14ac:dyDescent="0.3">
      <c r="A89" s="36">
        <v>409</v>
      </c>
      <c r="B89" s="36">
        <v>86</v>
      </c>
      <c r="C89" s="36">
        <v>20</v>
      </c>
      <c r="D89" s="36">
        <v>63</v>
      </c>
      <c r="E89">
        <v>1960</v>
      </c>
      <c r="F89" s="43">
        <v>3.7175925925925925E-2</v>
      </c>
      <c r="G89" s="42" t="s">
        <v>80</v>
      </c>
      <c r="H89" s="42" t="s">
        <v>269</v>
      </c>
      <c r="I89" s="36" t="s">
        <v>166</v>
      </c>
      <c r="J89" s="36" t="s">
        <v>72</v>
      </c>
      <c r="K89" s="36" t="s">
        <v>1</v>
      </c>
      <c r="L89" s="11"/>
      <c r="M89" s="11"/>
      <c r="N89" s="11"/>
      <c r="O89" s="11"/>
      <c r="P89" s="11">
        <f>$B89</f>
        <v>86</v>
      </c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I89" s="11"/>
      <c r="AJ89" s="11"/>
      <c r="AK89" s="11"/>
      <c r="AL89" s="11"/>
      <c r="AM89" s="11">
        <f>$D89</f>
        <v>63</v>
      </c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</row>
    <row r="90" spans="1:56" ht="15.9" customHeight="1" x14ac:dyDescent="0.3">
      <c r="A90" s="36">
        <v>411</v>
      </c>
      <c r="B90" s="36">
        <v>87</v>
      </c>
      <c r="C90" s="36">
        <v>27</v>
      </c>
      <c r="D90" s="36">
        <v>64</v>
      </c>
      <c r="E90">
        <v>1108</v>
      </c>
      <c r="F90" s="43">
        <v>3.7210648148148145E-2</v>
      </c>
      <c r="G90" s="42" t="s">
        <v>270</v>
      </c>
      <c r="H90" s="42" t="s">
        <v>271</v>
      </c>
      <c r="I90" s="36" t="s">
        <v>163</v>
      </c>
      <c r="J90" s="36" t="s">
        <v>35</v>
      </c>
      <c r="K90" s="36" t="s">
        <v>1</v>
      </c>
      <c r="L90" s="11"/>
      <c r="M90" s="11"/>
      <c r="N90" s="11"/>
      <c r="O90" s="11"/>
      <c r="P90" s="11"/>
      <c r="Q90" s="11"/>
      <c r="R90" s="11"/>
      <c r="S90" s="11">
        <f>$B90</f>
        <v>87</v>
      </c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I90" s="11"/>
      <c r="AJ90" s="11"/>
      <c r="AK90" s="11"/>
      <c r="AL90" s="11"/>
      <c r="AM90" s="11"/>
      <c r="AN90" s="11"/>
      <c r="AO90" s="11"/>
      <c r="AP90" s="11">
        <f>$D90</f>
        <v>64</v>
      </c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</row>
    <row r="91" spans="1:56" ht="15.9" customHeight="1" x14ac:dyDescent="0.3">
      <c r="A91" s="36">
        <v>412</v>
      </c>
      <c r="B91" s="36">
        <v>88</v>
      </c>
      <c r="C91" s="36">
        <v>21</v>
      </c>
      <c r="D91" s="36">
        <v>65</v>
      </c>
      <c r="E91">
        <v>1821</v>
      </c>
      <c r="F91" s="43">
        <v>3.72337962962963E-2</v>
      </c>
      <c r="G91" s="42" t="s">
        <v>272</v>
      </c>
      <c r="H91" s="42" t="s">
        <v>273</v>
      </c>
      <c r="I91" s="36" t="s">
        <v>166</v>
      </c>
      <c r="J91" s="36" t="s">
        <v>23</v>
      </c>
      <c r="K91" s="36" t="s">
        <v>1</v>
      </c>
      <c r="L91" s="11"/>
      <c r="M91" s="11">
        <f>$B91</f>
        <v>88</v>
      </c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I91" s="11"/>
      <c r="AJ91" s="11">
        <f>$D91</f>
        <v>65</v>
      </c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</row>
    <row r="92" spans="1:56" ht="15.9" customHeight="1" x14ac:dyDescent="0.3">
      <c r="A92" s="36">
        <v>413</v>
      </c>
      <c r="B92" s="36">
        <v>89</v>
      </c>
      <c r="C92" s="36">
        <v>28</v>
      </c>
      <c r="D92" s="36">
        <v>66</v>
      </c>
      <c r="E92">
        <v>1024</v>
      </c>
      <c r="F92" s="43">
        <v>3.726851851851852E-2</v>
      </c>
      <c r="G92" s="42" t="s">
        <v>274</v>
      </c>
      <c r="H92" s="42" t="s">
        <v>275</v>
      </c>
      <c r="I92" s="36" t="s">
        <v>163</v>
      </c>
      <c r="J92" s="36" t="s">
        <v>63</v>
      </c>
      <c r="K92" s="36" t="s">
        <v>1</v>
      </c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>
        <f>$B92</f>
        <v>89</v>
      </c>
      <c r="AG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>
        <f>$D92</f>
        <v>66</v>
      </c>
      <c r="BD92" s="11"/>
    </row>
    <row r="93" spans="1:56" ht="15.9" customHeight="1" x14ac:dyDescent="0.3">
      <c r="A93" s="36">
        <v>419</v>
      </c>
      <c r="B93" s="36">
        <v>90</v>
      </c>
      <c r="C93" s="36">
        <v>29</v>
      </c>
      <c r="D93" s="36">
        <v>67</v>
      </c>
      <c r="E93">
        <v>189</v>
      </c>
      <c r="F93" s="43">
        <v>3.7361111111111109E-2</v>
      </c>
      <c r="G93" s="42" t="s">
        <v>204</v>
      </c>
      <c r="H93" s="42" t="s">
        <v>276</v>
      </c>
      <c r="I93" s="36" t="s">
        <v>163</v>
      </c>
      <c r="J93" s="36" t="s">
        <v>38</v>
      </c>
      <c r="K93" s="36" t="s">
        <v>1</v>
      </c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>
        <f>$B93</f>
        <v>90</v>
      </c>
      <c r="AC93" s="11"/>
      <c r="AD93" s="11"/>
      <c r="AE93" s="11"/>
      <c r="AF93" s="11"/>
      <c r="AG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>
        <f>$D93</f>
        <v>67</v>
      </c>
      <c r="AZ93" s="11"/>
      <c r="BA93" s="11"/>
      <c r="BB93" s="11"/>
      <c r="BC93" s="11"/>
      <c r="BD93" s="11"/>
    </row>
    <row r="94" spans="1:56" ht="15.9" customHeight="1" x14ac:dyDescent="0.3">
      <c r="A94" s="36">
        <v>421</v>
      </c>
      <c r="B94" s="36">
        <v>91</v>
      </c>
      <c r="C94" s="36"/>
      <c r="D94" s="36"/>
      <c r="E94">
        <v>1181</v>
      </c>
      <c r="F94" s="43">
        <v>3.7372685185185189E-2</v>
      </c>
      <c r="G94" s="42" t="s">
        <v>122</v>
      </c>
      <c r="H94" s="42" t="s">
        <v>123</v>
      </c>
      <c r="I94" s="36" t="s">
        <v>82</v>
      </c>
      <c r="J94" s="36" t="s">
        <v>26</v>
      </c>
      <c r="K94" s="36" t="s">
        <v>1</v>
      </c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>
        <f>$B94</f>
        <v>91</v>
      </c>
      <c r="AB94" s="11"/>
      <c r="AC94" s="11"/>
      <c r="AD94" s="11"/>
      <c r="AE94" s="11"/>
      <c r="AF94" s="11"/>
      <c r="AG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</row>
    <row r="95" spans="1:56" ht="15.9" customHeight="1" x14ac:dyDescent="0.3">
      <c r="A95" s="36">
        <v>424</v>
      </c>
      <c r="B95" s="36">
        <v>92</v>
      </c>
      <c r="C95" s="36">
        <v>30</v>
      </c>
      <c r="D95" s="36">
        <v>68</v>
      </c>
      <c r="E95">
        <v>459</v>
      </c>
      <c r="F95" s="43">
        <v>3.740740740740741E-2</v>
      </c>
      <c r="G95" s="42" t="s">
        <v>245</v>
      </c>
      <c r="H95" s="42" t="s">
        <v>277</v>
      </c>
      <c r="I95" s="36" t="s">
        <v>163</v>
      </c>
      <c r="J95" s="36" t="s">
        <v>25</v>
      </c>
      <c r="K95" s="36" t="s">
        <v>1</v>
      </c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>
        <f>$B95</f>
        <v>92</v>
      </c>
      <c r="AA95" s="11"/>
      <c r="AB95" s="11"/>
      <c r="AC95" s="11"/>
      <c r="AD95" s="11"/>
      <c r="AE95" s="11"/>
      <c r="AF95" s="11"/>
      <c r="AG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>
        <f>$D95</f>
        <v>68</v>
      </c>
      <c r="AX95" s="11"/>
      <c r="AY95" s="11"/>
      <c r="AZ95" s="11"/>
      <c r="BA95" s="11"/>
      <c r="BB95" s="11"/>
      <c r="BC95" s="11"/>
      <c r="BD95" s="11"/>
    </row>
    <row r="96" spans="1:56" ht="15.9" customHeight="1" x14ac:dyDescent="0.3">
      <c r="A96" s="36">
        <v>425</v>
      </c>
      <c r="B96" s="36">
        <v>93</v>
      </c>
      <c r="C96" s="36">
        <v>22</v>
      </c>
      <c r="D96" s="36">
        <v>69</v>
      </c>
      <c r="E96">
        <v>1564</v>
      </c>
      <c r="F96" s="43">
        <v>3.7499999999999999E-2</v>
      </c>
      <c r="G96" s="42" t="s">
        <v>278</v>
      </c>
      <c r="H96" s="42" t="s">
        <v>279</v>
      </c>
      <c r="I96" s="36" t="s">
        <v>166</v>
      </c>
      <c r="J96" s="36" t="s">
        <v>33</v>
      </c>
      <c r="K96" s="36" t="s">
        <v>1</v>
      </c>
      <c r="L96" s="11">
        <f>$B96</f>
        <v>93</v>
      </c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I96" s="11">
        <f>$D96</f>
        <v>69</v>
      </c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</row>
    <row r="97" spans="1:56" ht="15.9" customHeight="1" x14ac:dyDescent="0.3">
      <c r="A97" s="36">
        <v>432</v>
      </c>
      <c r="B97" s="36">
        <v>94</v>
      </c>
      <c r="C97" s="36">
        <v>31</v>
      </c>
      <c r="D97" s="36">
        <v>70</v>
      </c>
      <c r="E97">
        <v>977</v>
      </c>
      <c r="F97" s="43">
        <v>3.7789351851851852E-2</v>
      </c>
      <c r="G97" s="42" t="s">
        <v>280</v>
      </c>
      <c r="H97" s="42" t="s">
        <v>281</v>
      </c>
      <c r="I97" s="36" t="s">
        <v>163</v>
      </c>
      <c r="J97" s="36" t="s">
        <v>63</v>
      </c>
      <c r="K97" s="36" t="s">
        <v>1</v>
      </c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>
        <f>$B97</f>
        <v>94</v>
      </c>
      <c r="AG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>
        <f>$D97</f>
        <v>70</v>
      </c>
      <c r="BD97" s="11"/>
    </row>
    <row r="98" spans="1:56" ht="15.9" customHeight="1" x14ac:dyDescent="0.3">
      <c r="A98" s="36">
        <v>433</v>
      </c>
      <c r="B98" s="36">
        <v>95</v>
      </c>
      <c r="C98" s="36"/>
      <c r="D98" s="36"/>
      <c r="E98">
        <v>874</v>
      </c>
      <c r="F98" s="43">
        <v>3.7800925925925925E-2</v>
      </c>
      <c r="G98" s="42" t="s">
        <v>124</v>
      </c>
      <c r="H98" s="42" t="s">
        <v>125</v>
      </c>
      <c r="I98" s="36" t="s">
        <v>82</v>
      </c>
      <c r="J98" s="36" t="s">
        <v>65</v>
      </c>
      <c r="K98" s="36" t="s">
        <v>1</v>
      </c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>
        <f>$B98</f>
        <v>95</v>
      </c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</row>
    <row r="99" spans="1:56" ht="15.9" customHeight="1" x14ac:dyDescent="0.3">
      <c r="A99" s="36">
        <v>434</v>
      </c>
      <c r="B99" s="36">
        <v>96</v>
      </c>
      <c r="C99" s="36">
        <v>23</v>
      </c>
      <c r="D99" s="36">
        <v>71</v>
      </c>
      <c r="E99">
        <v>1845</v>
      </c>
      <c r="F99" s="43">
        <v>3.7824074074074072E-2</v>
      </c>
      <c r="G99" s="42" t="s">
        <v>282</v>
      </c>
      <c r="H99" s="42" t="s">
        <v>283</v>
      </c>
      <c r="I99" s="36" t="s">
        <v>166</v>
      </c>
      <c r="J99" s="36" t="s">
        <v>55</v>
      </c>
      <c r="K99" s="36" t="s">
        <v>1</v>
      </c>
      <c r="L99" s="11"/>
      <c r="M99" s="11"/>
      <c r="N99" s="11"/>
      <c r="O99" s="11"/>
      <c r="P99" s="11"/>
      <c r="Q99" s="11"/>
      <c r="R99" s="11">
        <f>$B99</f>
        <v>96</v>
      </c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I99" s="11"/>
      <c r="AJ99" s="11"/>
      <c r="AK99" s="11"/>
      <c r="AL99" s="11"/>
      <c r="AM99" s="11"/>
      <c r="AN99" s="11"/>
      <c r="AO99" s="11">
        <f>$D99</f>
        <v>71</v>
      </c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</row>
    <row r="100" spans="1:56" ht="15.9" customHeight="1" x14ac:dyDescent="0.3">
      <c r="A100" s="36">
        <v>435</v>
      </c>
      <c r="B100" s="36">
        <v>97</v>
      </c>
      <c r="C100" s="36">
        <v>2</v>
      </c>
      <c r="D100" s="36">
        <v>72</v>
      </c>
      <c r="E100">
        <v>1765</v>
      </c>
      <c r="F100" s="43">
        <v>3.7858796296296293E-2</v>
      </c>
      <c r="G100" s="42" t="s">
        <v>284</v>
      </c>
      <c r="H100" s="42" t="s">
        <v>285</v>
      </c>
      <c r="I100" s="36" t="s">
        <v>229</v>
      </c>
      <c r="J100" s="36" t="s">
        <v>49</v>
      </c>
      <c r="K100" s="36" t="s">
        <v>1</v>
      </c>
      <c r="L100" s="11"/>
      <c r="M100" s="11"/>
      <c r="N100" s="11"/>
      <c r="O100" s="11"/>
      <c r="P100" s="11"/>
      <c r="Q100" s="11">
        <f>$B100</f>
        <v>97</v>
      </c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I100" s="11"/>
      <c r="AJ100" s="11"/>
      <c r="AK100" s="11"/>
      <c r="AL100" s="11"/>
      <c r="AM100" s="11"/>
      <c r="AN100" s="11">
        <f>$D100</f>
        <v>72</v>
      </c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</row>
    <row r="101" spans="1:56" ht="15.9" customHeight="1" x14ac:dyDescent="0.3">
      <c r="A101" s="36">
        <v>436</v>
      </c>
      <c r="B101" s="36">
        <v>98</v>
      </c>
      <c r="C101" s="36">
        <v>24</v>
      </c>
      <c r="D101" s="36">
        <v>73</v>
      </c>
      <c r="E101">
        <v>623</v>
      </c>
      <c r="F101" s="43">
        <v>3.7951388888888889E-2</v>
      </c>
      <c r="G101" s="42" t="s">
        <v>286</v>
      </c>
      <c r="H101" s="42" t="s">
        <v>287</v>
      </c>
      <c r="I101" s="36" t="s">
        <v>166</v>
      </c>
      <c r="J101" s="36" t="s">
        <v>36</v>
      </c>
      <c r="K101" s="36" t="s">
        <v>1</v>
      </c>
      <c r="L101" s="11"/>
      <c r="M101" s="11"/>
      <c r="N101" s="11"/>
      <c r="O101" s="11"/>
      <c r="P101" s="11"/>
      <c r="Q101" s="11"/>
      <c r="R101" s="11"/>
      <c r="S101" s="11"/>
      <c r="T101" s="11">
        <f>$B101</f>
        <v>98</v>
      </c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I101" s="11"/>
      <c r="AJ101" s="11"/>
      <c r="AK101" s="11"/>
      <c r="AL101" s="11"/>
      <c r="AM101" s="11"/>
      <c r="AN101" s="11"/>
      <c r="AO101" s="11"/>
      <c r="AP101" s="11"/>
      <c r="AQ101" s="11">
        <f>$D101</f>
        <v>73</v>
      </c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</row>
    <row r="102" spans="1:56" ht="15.9" customHeight="1" x14ac:dyDescent="0.3">
      <c r="A102" s="36">
        <v>438</v>
      </c>
      <c r="B102" s="36">
        <v>99</v>
      </c>
      <c r="C102" s="36">
        <v>25</v>
      </c>
      <c r="D102" s="36">
        <v>74</v>
      </c>
      <c r="E102">
        <v>1971</v>
      </c>
      <c r="F102" s="43">
        <v>3.7974537037037036E-2</v>
      </c>
      <c r="G102" s="42" t="s">
        <v>239</v>
      </c>
      <c r="H102" s="42" t="s">
        <v>288</v>
      </c>
      <c r="I102" s="36" t="s">
        <v>166</v>
      </c>
      <c r="J102" s="36" t="s">
        <v>72</v>
      </c>
      <c r="K102" s="36" t="s">
        <v>1</v>
      </c>
      <c r="L102" s="11"/>
      <c r="M102" s="11"/>
      <c r="N102" s="11"/>
      <c r="O102" s="11"/>
      <c r="P102" s="11">
        <f>$B102</f>
        <v>99</v>
      </c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I102" s="11"/>
      <c r="AJ102" s="11"/>
      <c r="AK102" s="11"/>
      <c r="AL102" s="11"/>
      <c r="AM102" s="11">
        <f>$D102</f>
        <v>74</v>
      </c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</row>
    <row r="103" spans="1:56" ht="15.9" customHeight="1" x14ac:dyDescent="0.3">
      <c r="A103" s="36">
        <v>442</v>
      </c>
      <c r="B103" s="36">
        <v>100</v>
      </c>
      <c r="C103" s="36">
        <v>15</v>
      </c>
      <c r="D103" s="36">
        <v>75</v>
      </c>
      <c r="E103">
        <v>1794</v>
      </c>
      <c r="F103" s="43">
        <v>3.8032407407407411E-2</v>
      </c>
      <c r="G103" s="42" t="s">
        <v>289</v>
      </c>
      <c r="H103" s="42" t="s">
        <v>290</v>
      </c>
      <c r="I103" s="36" t="s">
        <v>174</v>
      </c>
      <c r="J103" s="36" t="s">
        <v>49</v>
      </c>
      <c r="K103" s="36" t="s">
        <v>1</v>
      </c>
      <c r="L103" s="11"/>
      <c r="M103" s="11"/>
      <c r="N103" s="11"/>
      <c r="O103" s="11"/>
      <c r="P103" s="11"/>
      <c r="Q103" s="11">
        <f>$B103</f>
        <v>100</v>
      </c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I103" s="11"/>
      <c r="AJ103" s="11"/>
      <c r="AK103" s="11"/>
      <c r="AL103" s="11"/>
      <c r="AM103" s="11"/>
      <c r="AN103" s="11">
        <f>$D103</f>
        <v>75</v>
      </c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</row>
    <row r="104" spans="1:56" ht="15.9" customHeight="1" x14ac:dyDescent="0.3">
      <c r="A104" s="36">
        <v>450</v>
      </c>
      <c r="B104" s="36">
        <v>101</v>
      </c>
      <c r="C104" s="36">
        <v>16</v>
      </c>
      <c r="D104" s="45">
        <v>76</v>
      </c>
      <c r="E104">
        <v>1621</v>
      </c>
      <c r="F104" s="43">
        <v>3.8321759259259264E-2</v>
      </c>
      <c r="G104" s="42" t="s">
        <v>254</v>
      </c>
      <c r="H104" s="42" t="s">
        <v>291</v>
      </c>
      <c r="I104" s="36" t="s">
        <v>174</v>
      </c>
      <c r="J104" s="36" t="s">
        <v>33</v>
      </c>
      <c r="K104" s="36" t="s">
        <v>1</v>
      </c>
      <c r="L104" s="11">
        <f>$B104</f>
        <v>101</v>
      </c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I104" s="11">
        <f>$D104</f>
        <v>76</v>
      </c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</row>
    <row r="105" spans="1:56" ht="15.9" customHeight="1" x14ac:dyDescent="0.3">
      <c r="A105" s="36">
        <v>452</v>
      </c>
      <c r="B105" s="36">
        <v>102</v>
      </c>
      <c r="C105" s="45">
        <v>26</v>
      </c>
      <c r="D105" s="36">
        <v>77</v>
      </c>
      <c r="E105">
        <v>1640</v>
      </c>
      <c r="F105" s="43">
        <v>3.847222222222222E-2</v>
      </c>
      <c r="G105" s="44" t="s">
        <v>952</v>
      </c>
      <c r="H105" s="44" t="s">
        <v>296</v>
      </c>
      <c r="I105" s="45" t="s">
        <v>166</v>
      </c>
      <c r="J105" s="45" t="s">
        <v>33</v>
      </c>
      <c r="K105" s="45" t="s">
        <v>1</v>
      </c>
      <c r="L105" s="11">
        <f>$B105</f>
        <v>102</v>
      </c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I105" s="11">
        <f>$D105</f>
        <v>77</v>
      </c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</row>
    <row r="106" spans="1:56" ht="15.9" customHeight="1" x14ac:dyDescent="0.3">
      <c r="A106" s="36">
        <v>453</v>
      </c>
      <c r="B106" s="36">
        <v>103</v>
      </c>
      <c r="C106" s="36">
        <v>27</v>
      </c>
      <c r="D106" s="36">
        <v>78</v>
      </c>
      <c r="E106">
        <v>1436</v>
      </c>
      <c r="F106" s="43">
        <v>3.8495370370370367E-2</v>
      </c>
      <c r="G106" s="42" t="s">
        <v>292</v>
      </c>
      <c r="H106" s="42" t="s">
        <v>293</v>
      </c>
      <c r="I106" s="36" t="s">
        <v>166</v>
      </c>
      <c r="J106" s="36" t="s">
        <v>67</v>
      </c>
      <c r="K106" s="36" t="s">
        <v>1</v>
      </c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>
        <f>$B106</f>
        <v>103</v>
      </c>
      <c r="Y106" s="11"/>
      <c r="Z106" s="11"/>
      <c r="AA106" s="11"/>
      <c r="AB106" s="11"/>
      <c r="AC106" s="11"/>
      <c r="AD106" s="11"/>
      <c r="AE106" s="11"/>
      <c r="AF106" s="11"/>
      <c r="AG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>
        <f>$D106</f>
        <v>78</v>
      </c>
      <c r="AV106" s="11"/>
      <c r="AW106" s="11"/>
      <c r="AX106" s="11"/>
      <c r="AY106" s="11"/>
      <c r="AZ106" s="11"/>
      <c r="BA106" s="11"/>
      <c r="BB106" s="11"/>
      <c r="BC106" s="11"/>
      <c r="BD106" s="11"/>
    </row>
    <row r="107" spans="1:56" ht="15.9" customHeight="1" x14ac:dyDescent="0.3">
      <c r="A107" s="36">
        <v>454</v>
      </c>
      <c r="B107" s="36">
        <v>104</v>
      </c>
      <c r="C107" s="36">
        <v>28</v>
      </c>
      <c r="D107" s="36">
        <v>79</v>
      </c>
      <c r="E107">
        <v>1970</v>
      </c>
      <c r="F107" s="43">
        <v>3.8518518518518514E-2</v>
      </c>
      <c r="G107" s="42" t="s">
        <v>294</v>
      </c>
      <c r="H107" s="42" t="s">
        <v>295</v>
      </c>
      <c r="I107" s="36" t="s">
        <v>166</v>
      </c>
      <c r="J107" s="36" t="s">
        <v>72</v>
      </c>
      <c r="K107" s="36" t="s">
        <v>1</v>
      </c>
      <c r="L107" s="11"/>
      <c r="M107" s="11"/>
      <c r="N107" s="11"/>
      <c r="O107" s="11"/>
      <c r="P107" s="11">
        <f>$B107</f>
        <v>104</v>
      </c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I107" s="11"/>
      <c r="AJ107" s="11"/>
      <c r="AK107" s="11"/>
      <c r="AL107" s="11"/>
      <c r="AM107" s="11">
        <f>$D107</f>
        <v>79</v>
      </c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</row>
    <row r="108" spans="1:56" ht="15.9" customHeight="1" x14ac:dyDescent="0.3">
      <c r="A108" s="36">
        <v>455</v>
      </c>
      <c r="B108" s="36">
        <v>105</v>
      </c>
      <c r="C108" s="36">
        <v>29</v>
      </c>
      <c r="D108" s="36">
        <v>80</v>
      </c>
      <c r="E108">
        <v>1972</v>
      </c>
      <c r="F108" s="43">
        <v>3.8553240740740742E-2</v>
      </c>
      <c r="G108" s="42" t="s">
        <v>182</v>
      </c>
      <c r="H108" s="42" t="s">
        <v>296</v>
      </c>
      <c r="I108" s="36" t="s">
        <v>166</v>
      </c>
      <c r="J108" s="36" t="s">
        <v>72</v>
      </c>
      <c r="K108" s="36" t="s">
        <v>1</v>
      </c>
      <c r="L108" s="11"/>
      <c r="M108" s="11"/>
      <c r="N108" s="11"/>
      <c r="O108" s="11"/>
      <c r="P108" s="11">
        <f>$B108</f>
        <v>105</v>
      </c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I108" s="11"/>
      <c r="AJ108" s="11"/>
      <c r="AK108" s="11"/>
      <c r="AL108" s="11"/>
      <c r="AM108" s="11">
        <f>$D108</f>
        <v>80</v>
      </c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</row>
    <row r="109" spans="1:56" ht="15.9" customHeight="1" x14ac:dyDescent="0.3">
      <c r="A109" s="36">
        <v>456</v>
      </c>
      <c r="B109" s="36">
        <v>106</v>
      </c>
      <c r="C109" s="36">
        <v>32</v>
      </c>
      <c r="D109" s="36">
        <v>81</v>
      </c>
      <c r="E109">
        <v>79</v>
      </c>
      <c r="F109" s="43">
        <v>3.8576388888888889E-2</v>
      </c>
      <c r="G109" s="42" t="s">
        <v>297</v>
      </c>
      <c r="H109" s="42" t="s">
        <v>298</v>
      </c>
      <c r="I109" s="36" t="s">
        <v>163</v>
      </c>
      <c r="J109" s="36" t="s">
        <v>38</v>
      </c>
      <c r="K109" s="36" t="s">
        <v>1</v>
      </c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>
        <f>$B109</f>
        <v>106</v>
      </c>
      <c r="AC109" s="11"/>
      <c r="AD109" s="11"/>
      <c r="AE109" s="11"/>
      <c r="AF109" s="11"/>
      <c r="AG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>
        <f>$D109</f>
        <v>81</v>
      </c>
      <c r="AZ109" s="11"/>
      <c r="BA109" s="11"/>
      <c r="BB109" s="11"/>
      <c r="BC109" s="11"/>
      <c r="BD109" s="11"/>
    </row>
    <row r="110" spans="1:56" ht="15.9" customHeight="1" x14ac:dyDescent="0.3">
      <c r="A110" s="36">
        <v>457</v>
      </c>
      <c r="B110" s="36">
        <v>107</v>
      </c>
      <c r="C110" s="36">
        <v>33</v>
      </c>
      <c r="D110" s="36">
        <v>82</v>
      </c>
      <c r="E110">
        <v>1790</v>
      </c>
      <c r="F110" s="43">
        <v>3.8622685185185184E-2</v>
      </c>
      <c r="G110" s="42" t="s">
        <v>89</v>
      </c>
      <c r="H110" s="42" t="s">
        <v>299</v>
      </c>
      <c r="I110" s="36" t="s">
        <v>163</v>
      </c>
      <c r="J110" s="36" t="s">
        <v>49</v>
      </c>
      <c r="K110" s="36" t="s">
        <v>1</v>
      </c>
      <c r="L110" s="11"/>
      <c r="M110" s="11"/>
      <c r="N110" s="11"/>
      <c r="O110" s="11"/>
      <c r="P110" s="11"/>
      <c r="Q110" s="11">
        <f>$B110</f>
        <v>107</v>
      </c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I110" s="11"/>
      <c r="AJ110" s="11"/>
      <c r="AK110" s="11"/>
      <c r="AL110" s="11"/>
      <c r="AM110" s="11"/>
      <c r="AN110" s="11">
        <f>$D110</f>
        <v>82</v>
      </c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</row>
    <row r="111" spans="1:56" ht="15.9" customHeight="1" x14ac:dyDescent="0.3">
      <c r="A111" s="36">
        <v>459</v>
      </c>
      <c r="B111" s="36">
        <v>108</v>
      </c>
      <c r="C111" s="36">
        <v>17</v>
      </c>
      <c r="D111" s="36">
        <v>83</v>
      </c>
      <c r="E111">
        <v>363</v>
      </c>
      <c r="F111" s="43">
        <v>3.8692129629629632E-2</v>
      </c>
      <c r="G111" s="42" t="s">
        <v>80</v>
      </c>
      <c r="H111" s="42" t="s">
        <v>300</v>
      </c>
      <c r="I111" s="36" t="s">
        <v>174</v>
      </c>
      <c r="J111" s="36" t="s">
        <v>37</v>
      </c>
      <c r="K111" s="36" t="s">
        <v>1</v>
      </c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>
        <f>$B111</f>
        <v>108</v>
      </c>
      <c r="Z111" s="11"/>
      <c r="AA111" s="11"/>
      <c r="AB111" s="11"/>
      <c r="AC111" s="11"/>
      <c r="AD111" s="11"/>
      <c r="AE111" s="11"/>
      <c r="AF111" s="11"/>
      <c r="AG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>
        <f>$D111</f>
        <v>83</v>
      </c>
      <c r="AW111" s="11"/>
      <c r="AX111" s="11"/>
      <c r="AY111" s="11"/>
      <c r="AZ111" s="11"/>
      <c r="BA111" s="11"/>
      <c r="BB111" s="11"/>
      <c r="BC111" s="11"/>
      <c r="BD111" s="11"/>
    </row>
    <row r="112" spans="1:56" ht="15.9" customHeight="1" x14ac:dyDescent="0.3">
      <c r="A112" s="36">
        <v>462</v>
      </c>
      <c r="B112" s="36">
        <v>109</v>
      </c>
      <c r="C112" s="36">
        <v>34</v>
      </c>
      <c r="D112" s="36">
        <v>84</v>
      </c>
      <c r="E112">
        <v>368</v>
      </c>
      <c r="F112" s="43">
        <v>3.8807870370370368E-2</v>
      </c>
      <c r="G112" s="42" t="s">
        <v>301</v>
      </c>
      <c r="H112" s="42" t="s">
        <v>302</v>
      </c>
      <c r="I112" s="36" t="s">
        <v>163</v>
      </c>
      <c r="J112" s="36" t="s">
        <v>37</v>
      </c>
      <c r="K112" s="36" t="s">
        <v>1</v>
      </c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>
        <f>$B112</f>
        <v>109</v>
      </c>
      <c r="Z112" s="11"/>
      <c r="AA112" s="11"/>
      <c r="AB112" s="11"/>
      <c r="AC112" s="11"/>
      <c r="AD112" s="11"/>
      <c r="AE112" s="11"/>
      <c r="AF112" s="11"/>
      <c r="AG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>
        <f>$D112</f>
        <v>84</v>
      </c>
      <c r="AW112" s="11"/>
      <c r="AX112" s="11"/>
      <c r="AY112" s="11"/>
      <c r="AZ112" s="11"/>
      <c r="BA112" s="11"/>
      <c r="BB112" s="11"/>
      <c r="BC112" s="11"/>
      <c r="BD112" s="11"/>
    </row>
    <row r="113" spans="1:56" ht="15.9" customHeight="1" x14ac:dyDescent="0.3">
      <c r="A113" s="36">
        <v>464</v>
      </c>
      <c r="B113" s="36">
        <v>110</v>
      </c>
      <c r="C113" s="36">
        <v>35</v>
      </c>
      <c r="D113" s="36">
        <v>85</v>
      </c>
      <c r="E113">
        <v>1044</v>
      </c>
      <c r="F113" s="43">
        <v>3.8854166666666662E-2</v>
      </c>
      <c r="G113" s="42" t="s">
        <v>161</v>
      </c>
      <c r="H113" s="42" t="s">
        <v>303</v>
      </c>
      <c r="I113" s="36" t="s">
        <v>163</v>
      </c>
      <c r="J113" s="36" t="s">
        <v>63</v>
      </c>
      <c r="K113" s="36" t="s">
        <v>1</v>
      </c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>
        <f>$B113</f>
        <v>110</v>
      </c>
      <c r="AG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>
        <f>$D113</f>
        <v>85</v>
      </c>
      <c r="BD113" s="11"/>
    </row>
    <row r="114" spans="1:56" ht="15.9" customHeight="1" x14ac:dyDescent="0.3">
      <c r="A114" s="36">
        <v>465</v>
      </c>
      <c r="B114" s="36">
        <v>111</v>
      </c>
      <c r="C114" s="36">
        <v>30</v>
      </c>
      <c r="D114" s="36">
        <v>86</v>
      </c>
      <c r="E114">
        <v>1969</v>
      </c>
      <c r="F114" s="43">
        <v>3.888888888888889E-2</v>
      </c>
      <c r="G114" s="42" t="s">
        <v>304</v>
      </c>
      <c r="H114" s="42" t="s">
        <v>305</v>
      </c>
      <c r="I114" s="36" t="s">
        <v>166</v>
      </c>
      <c r="J114" s="36" t="s">
        <v>72</v>
      </c>
      <c r="K114" s="36" t="s">
        <v>1</v>
      </c>
      <c r="L114" s="11"/>
      <c r="M114" s="11"/>
      <c r="N114" s="11"/>
      <c r="O114" s="11"/>
      <c r="P114" s="11">
        <f>$B114</f>
        <v>111</v>
      </c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I114" s="11"/>
      <c r="AJ114" s="11"/>
      <c r="AK114" s="11"/>
      <c r="AL114" s="11"/>
      <c r="AM114" s="11">
        <f>$D114</f>
        <v>86</v>
      </c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</row>
    <row r="115" spans="1:56" ht="15.9" customHeight="1" x14ac:dyDescent="0.3">
      <c r="A115" s="36">
        <v>472</v>
      </c>
      <c r="B115" s="36">
        <v>112</v>
      </c>
      <c r="C115" s="36">
        <v>31</v>
      </c>
      <c r="D115" s="36">
        <v>87</v>
      </c>
      <c r="E115">
        <v>1160</v>
      </c>
      <c r="F115" s="43">
        <v>3.9270833333333338E-2</v>
      </c>
      <c r="G115" s="42" t="s">
        <v>214</v>
      </c>
      <c r="H115" s="42" t="s">
        <v>306</v>
      </c>
      <c r="I115" s="36" t="s">
        <v>166</v>
      </c>
      <c r="J115" s="36" t="s">
        <v>26</v>
      </c>
      <c r="K115" s="36" t="s">
        <v>1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>
        <f>$B115</f>
        <v>112</v>
      </c>
      <c r="AB115" s="11"/>
      <c r="AC115" s="11"/>
      <c r="AD115" s="11"/>
      <c r="AE115" s="11"/>
      <c r="AF115" s="11"/>
      <c r="AG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>
        <f>$D115</f>
        <v>87</v>
      </c>
      <c r="AY115" s="11"/>
      <c r="AZ115" s="11"/>
      <c r="BA115" s="11"/>
      <c r="BB115" s="11"/>
      <c r="BC115" s="11"/>
      <c r="BD115" s="11"/>
    </row>
    <row r="116" spans="1:56" ht="15.9" customHeight="1" x14ac:dyDescent="0.3">
      <c r="A116" s="36">
        <v>475</v>
      </c>
      <c r="B116" s="36">
        <v>113</v>
      </c>
      <c r="C116" s="36"/>
      <c r="D116" s="36"/>
      <c r="E116">
        <v>1321</v>
      </c>
      <c r="F116" s="43">
        <v>3.934027777777778E-2</v>
      </c>
      <c r="G116" s="42" t="s">
        <v>126</v>
      </c>
      <c r="H116" s="42" t="s">
        <v>127</v>
      </c>
      <c r="I116" s="36" t="s">
        <v>82</v>
      </c>
      <c r="J116" s="36" t="s">
        <v>34</v>
      </c>
      <c r="K116" s="36" t="s">
        <v>1</v>
      </c>
      <c r="L116" s="11"/>
      <c r="M116" s="11"/>
      <c r="N116" s="11">
        <f>$B116</f>
        <v>113</v>
      </c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</row>
    <row r="117" spans="1:56" ht="15.9" customHeight="1" x14ac:dyDescent="0.3">
      <c r="A117" s="36">
        <v>476</v>
      </c>
      <c r="B117" s="36">
        <v>114</v>
      </c>
      <c r="C117" s="36">
        <v>3</v>
      </c>
      <c r="D117" s="36">
        <v>88</v>
      </c>
      <c r="E117">
        <v>173</v>
      </c>
      <c r="F117" s="43">
        <v>3.9351851851851853E-2</v>
      </c>
      <c r="G117" s="42" t="s">
        <v>307</v>
      </c>
      <c r="H117" s="42" t="s">
        <v>308</v>
      </c>
      <c r="I117" s="36" t="s">
        <v>229</v>
      </c>
      <c r="J117" s="36" t="s">
        <v>38</v>
      </c>
      <c r="K117" s="36" t="s">
        <v>1</v>
      </c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>
        <f>$B117</f>
        <v>114</v>
      </c>
      <c r="AC117" s="11"/>
      <c r="AD117" s="11"/>
      <c r="AE117" s="11"/>
      <c r="AF117" s="11"/>
      <c r="AG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>
        <f>$D117</f>
        <v>88</v>
      </c>
      <c r="AZ117" s="11"/>
      <c r="BA117" s="11"/>
      <c r="BB117" s="11"/>
      <c r="BC117" s="11"/>
      <c r="BD117" s="11"/>
    </row>
    <row r="118" spans="1:56" ht="15.9" customHeight="1" x14ac:dyDescent="0.3">
      <c r="A118" s="36">
        <v>479</v>
      </c>
      <c r="B118" s="36">
        <v>115</v>
      </c>
      <c r="C118" s="36">
        <v>18</v>
      </c>
      <c r="D118" s="36">
        <v>89</v>
      </c>
      <c r="E118">
        <v>1907</v>
      </c>
      <c r="F118" s="43">
        <v>3.9560185185185184E-2</v>
      </c>
      <c r="G118" s="42" t="s">
        <v>309</v>
      </c>
      <c r="H118" s="42" t="s">
        <v>112</v>
      </c>
      <c r="I118" s="36" t="s">
        <v>174</v>
      </c>
      <c r="J118" s="36" t="s">
        <v>72</v>
      </c>
      <c r="K118" s="36" t="s">
        <v>1</v>
      </c>
      <c r="L118" s="11"/>
      <c r="M118" s="11"/>
      <c r="N118" s="11"/>
      <c r="O118" s="11"/>
      <c r="P118" s="11">
        <f>$B118</f>
        <v>115</v>
      </c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I118" s="11"/>
      <c r="AJ118" s="11"/>
      <c r="AK118" s="11"/>
      <c r="AL118" s="11"/>
      <c r="AM118" s="11">
        <f>$D118</f>
        <v>89</v>
      </c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</row>
    <row r="119" spans="1:56" ht="15.9" customHeight="1" x14ac:dyDescent="0.3">
      <c r="A119" s="36">
        <v>481</v>
      </c>
      <c r="B119" s="36">
        <v>116</v>
      </c>
      <c r="C119" s="36">
        <v>36</v>
      </c>
      <c r="D119" s="36">
        <v>90</v>
      </c>
      <c r="E119">
        <v>1873</v>
      </c>
      <c r="F119" s="43">
        <v>3.9618055555555552E-2</v>
      </c>
      <c r="G119" s="42" t="s">
        <v>310</v>
      </c>
      <c r="H119" s="42" t="s">
        <v>311</v>
      </c>
      <c r="I119" s="36" t="s">
        <v>163</v>
      </c>
      <c r="J119" s="36" t="s">
        <v>52</v>
      </c>
      <c r="K119" s="36" t="s">
        <v>1</v>
      </c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>
        <f>$B119</f>
        <v>116</v>
      </c>
      <c r="AD119" s="11"/>
      <c r="AE119" s="11"/>
      <c r="AF119" s="11"/>
      <c r="AG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>
        <f>$D119</f>
        <v>90</v>
      </c>
      <c r="BA119" s="11"/>
      <c r="BB119" s="11"/>
      <c r="BC119" s="11"/>
      <c r="BD119" s="11"/>
    </row>
    <row r="120" spans="1:56" ht="15.9" customHeight="1" x14ac:dyDescent="0.3">
      <c r="A120" s="36">
        <v>482</v>
      </c>
      <c r="B120" s="36">
        <v>117</v>
      </c>
      <c r="C120" s="36"/>
      <c r="D120" s="36"/>
      <c r="E120">
        <v>1369</v>
      </c>
      <c r="F120" s="43">
        <v>3.9629629629629633E-2</v>
      </c>
      <c r="G120" s="42" t="s">
        <v>128</v>
      </c>
      <c r="H120" s="42" t="s">
        <v>105</v>
      </c>
      <c r="I120" s="36" t="s">
        <v>82</v>
      </c>
      <c r="J120" s="36" t="s">
        <v>34</v>
      </c>
      <c r="K120" s="36" t="s">
        <v>1</v>
      </c>
      <c r="L120" s="11"/>
      <c r="M120" s="11"/>
      <c r="N120" s="11">
        <f>$B120</f>
        <v>117</v>
      </c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</row>
    <row r="121" spans="1:56" ht="15.9" customHeight="1" x14ac:dyDescent="0.3">
      <c r="A121" s="36">
        <v>483</v>
      </c>
      <c r="B121" s="36">
        <v>118</v>
      </c>
      <c r="C121" s="36">
        <v>32</v>
      </c>
      <c r="D121" s="36">
        <v>91</v>
      </c>
      <c r="E121">
        <v>93</v>
      </c>
      <c r="F121" s="43">
        <v>3.9687500000000001E-2</v>
      </c>
      <c r="G121" s="42" t="s">
        <v>312</v>
      </c>
      <c r="H121" s="42" t="s">
        <v>313</v>
      </c>
      <c r="I121" s="36" t="s">
        <v>166</v>
      </c>
      <c r="J121" s="36" t="s">
        <v>38</v>
      </c>
      <c r="K121" s="36" t="s">
        <v>1</v>
      </c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>
        <f>$B121</f>
        <v>118</v>
      </c>
      <c r="AC121" s="11"/>
      <c r="AD121" s="11"/>
      <c r="AE121" s="11"/>
      <c r="AF121" s="11"/>
      <c r="AG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>
        <f>$D121</f>
        <v>91</v>
      </c>
      <c r="AZ121" s="11"/>
      <c r="BA121" s="11"/>
      <c r="BB121" s="11"/>
      <c r="BC121" s="11"/>
      <c r="BD121" s="11"/>
    </row>
    <row r="122" spans="1:56" ht="15.9" customHeight="1" x14ac:dyDescent="0.3">
      <c r="A122" s="36">
        <v>484</v>
      </c>
      <c r="B122" s="36">
        <v>119</v>
      </c>
      <c r="C122" s="36">
        <v>19</v>
      </c>
      <c r="D122" s="36">
        <v>92</v>
      </c>
      <c r="E122">
        <v>200</v>
      </c>
      <c r="F122" s="43">
        <v>3.9722222222222221E-2</v>
      </c>
      <c r="G122" s="42" t="s">
        <v>188</v>
      </c>
      <c r="H122" s="42" t="s">
        <v>314</v>
      </c>
      <c r="I122" s="36" t="s">
        <v>174</v>
      </c>
      <c r="J122" s="36" t="s">
        <v>27</v>
      </c>
      <c r="K122" s="36" t="s">
        <v>1</v>
      </c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>
        <f>$B122</f>
        <v>119</v>
      </c>
      <c r="AF122" s="11"/>
      <c r="AG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>
        <f>$D122</f>
        <v>92</v>
      </c>
      <c r="BC122" s="11"/>
      <c r="BD122" s="11"/>
    </row>
    <row r="123" spans="1:56" ht="15.9" customHeight="1" x14ac:dyDescent="0.3">
      <c r="A123" s="36">
        <v>485</v>
      </c>
      <c r="B123" s="36">
        <v>120</v>
      </c>
      <c r="C123" s="36">
        <v>33</v>
      </c>
      <c r="D123" s="36">
        <v>93</v>
      </c>
      <c r="E123">
        <v>748</v>
      </c>
      <c r="F123" s="43">
        <v>3.9745370370370375E-2</v>
      </c>
      <c r="G123" s="42" t="s">
        <v>315</v>
      </c>
      <c r="H123" s="42" t="s">
        <v>316</v>
      </c>
      <c r="I123" s="36" t="s">
        <v>166</v>
      </c>
      <c r="J123" s="36" t="s">
        <v>70</v>
      </c>
      <c r="K123" s="36" t="s">
        <v>1</v>
      </c>
      <c r="L123" s="11"/>
      <c r="M123" s="11"/>
      <c r="N123" s="11"/>
      <c r="O123" s="11">
        <f>$B123</f>
        <v>120</v>
      </c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I123" s="11"/>
      <c r="AJ123" s="11"/>
      <c r="AK123" s="11"/>
      <c r="AL123" s="11">
        <f>$D123</f>
        <v>93</v>
      </c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</row>
    <row r="124" spans="1:56" ht="15.9" customHeight="1" x14ac:dyDescent="0.3">
      <c r="A124" s="36">
        <v>486</v>
      </c>
      <c r="B124" s="36">
        <v>121</v>
      </c>
      <c r="C124" s="36"/>
      <c r="D124" s="36"/>
      <c r="E124">
        <v>1060</v>
      </c>
      <c r="F124" s="43">
        <v>3.979166666666667E-2</v>
      </c>
      <c r="G124" s="42" t="s">
        <v>129</v>
      </c>
      <c r="H124" s="42" t="s">
        <v>130</v>
      </c>
      <c r="I124" s="36" t="s">
        <v>82</v>
      </c>
      <c r="J124" s="36" t="s">
        <v>35</v>
      </c>
      <c r="K124" s="36" t="s">
        <v>1</v>
      </c>
      <c r="L124" s="11"/>
      <c r="M124" s="11"/>
      <c r="N124" s="11"/>
      <c r="O124" s="11"/>
      <c r="P124" s="11"/>
      <c r="Q124" s="11"/>
      <c r="R124" s="11"/>
      <c r="S124" s="11">
        <f>$B124</f>
        <v>121</v>
      </c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</row>
    <row r="125" spans="1:56" ht="15.9" customHeight="1" x14ac:dyDescent="0.3">
      <c r="A125" s="36">
        <v>487</v>
      </c>
      <c r="B125" s="36">
        <v>122</v>
      </c>
      <c r="C125" s="36"/>
      <c r="D125" s="36"/>
      <c r="E125">
        <v>2282</v>
      </c>
      <c r="F125" s="43">
        <v>3.9814814814814817E-2</v>
      </c>
      <c r="G125" s="42" t="s">
        <v>128</v>
      </c>
      <c r="H125" s="42" t="s">
        <v>131</v>
      </c>
      <c r="I125" s="36" t="s">
        <v>82</v>
      </c>
      <c r="J125" s="36" t="s">
        <v>35</v>
      </c>
      <c r="K125" s="36" t="s">
        <v>1</v>
      </c>
      <c r="L125" s="11"/>
      <c r="M125" s="11"/>
      <c r="N125" s="11"/>
      <c r="O125" s="11"/>
      <c r="P125" s="11"/>
      <c r="Q125" s="11"/>
      <c r="R125" s="11"/>
      <c r="S125" s="11">
        <f>$B125</f>
        <v>122</v>
      </c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</row>
    <row r="126" spans="1:56" ht="15.9" customHeight="1" x14ac:dyDescent="0.3">
      <c r="A126" s="36">
        <v>488</v>
      </c>
      <c r="B126" s="36">
        <v>123</v>
      </c>
      <c r="C126" s="36">
        <v>37</v>
      </c>
      <c r="D126" s="36">
        <v>94</v>
      </c>
      <c r="E126">
        <v>1799</v>
      </c>
      <c r="F126" s="43">
        <v>3.9837962962962964E-2</v>
      </c>
      <c r="G126" s="42" t="s">
        <v>280</v>
      </c>
      <c r="H126" s="42" t="s">
        <v>317</v>
      </c>
      <c r="I126" s="36" t="s">
        <v>163</v>
      </c>
      <c r="J126" s="36" t="s">
        <v>23</v>
      </c>
      <c r="K126" s="36" t="s">
        <v>1</v>
      </c>
      <c r="L126" s="11"/>
      <c r="M126" s="11">
        <f>$B126</f>
        <v>123</v>
      </c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I126" s="11"/>
      <c r="AJ126" s="11">
        <f>$D126</f>
        <v>94</v>
      </c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</row>
    <row r="127" spans="1:56" ht="15.9" customHeight="1" x14ac:dyDescent="0.3">
      <c r="A127" s="36">
        <v>489</v>
      </c>
      <c r="B127" s="36">
        <v>124</v>
      </c>
      <c r="C127" s="36">
        <v>20</v>
      </c>
      <c r="D127" s="36">
        <v>95</v>
      </c>
      <c r="E127">
        <v>1549</v>
      </c>
      <c r="F127" s="43">
        <v>3.9872685185185185E-2</v>
      </c>
      <c r="G127" s="42" t="s">
        <v>106</v>
      </c>
      <c r="H127" s="42" t="s">
        <v>318</v>
      </c>
      <c r="I127" s="36" t="s">
        <v>174</v>
      </c>
      <c r="J127" s="36" t="s">
        <v>33</v>
      </c>
      <c r="K127" s="36" t="s">
        <v>1</v>
      </c>
      <c r="L127" s="11">
        <f>$B127</f>
        <v>124</v>
      </c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I127" s="11">
        <f>$D127</f>
        <v>95</v>
      </c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</row>
    <row r="128" spans="1:56" ht="15.9" customHeight="1" x14ac:dyDescent="0.3">
      <c r="A128" s="36">
        <v>491</v>
      </c>
      <c r="B128" s="36">
        <v>125</v>
      </c>
      <c r="C128" s="36">
        <v>38</v>
      </c>
      <c r="D128" s="36">
        <v>96</v>
      </c>
      <c r="E128">
        <v>1216</v>
      </c>
      <c r="F128" s="43">
        <v>3.9930555555555559E-2</v>
      </c>
      <c r="G128" s="42" t="s">
        <v>319</v>
      </c>
      <c r="H128" s="42" t="s">
        <v>320</v>
      </c>
      <c r="I128" s="36" t="s">
        <v>163</v>
      </c>
      <c r="J128" s="36" t="s">
        <v>26</v>
      </c>
      <c r="K128" s="36" t="s">
        <v>1</v>
      </c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>
        <f>$B128</f>
        <v>125</v>
      </c>
      <c r="AB128" s="11"/>
      <c r="AC128" s="11"/>
      <c r="AD128" s="11"/>
      <c r="AE128" s="11"/>
      <c r="AF128" s="11"/>
      <c r="AG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>
        <f>$D128</f>
        <v>96</v>
      </c>
      <c r="AY128" s="11"/>
      <c r="AZ128" s="11"/>
      <c r="BA128" s="11"/>
      <c r="BB128" s="11"/>
      <c r="BC128" s="11"/>
      <c r="BD128" s="11"/>
    </row>
    <row r="129" spans="1:56" ht="15.9" customHeight="1" x14ac:dyDescent="0.3">
      <c r="A129" s="36">
        <v>492</v>
      </c>
      <c r="B129" s="36">
        <v>126</v>
      </c>
      <c r="C129" s="36">
        <v>39</v>
      </c>
      <c r="D129" s="36">
        <v>97</v>
      </c>
      <c r="E129">
        <v>1217</v>
      </c>
      <c r="F129" s="43">
        <v>4.0115740740740743E-2</v>
      </c>
      <c r="G129" s="42" t="s">
        <v>321</v>
      </c>
      <c r="H129" s="42" t="s">
        <v>322</v>
      </c>
      <c r="I129" s="36" t="s">
        <v>163</v>
      </c>
      <c r="J129" s="36" t="s">
        <v>26</v>
      </c>
      <c r="K129" s="36" t="s">
        <v>1</v>
      </c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>
        <f>$B129</f>
        <v>126</v>
      </c>
      <c r="AB129" s="11"/>
      <c r="AC129" s="11"/>
      <c r="AD129" s="11"/>
      <c r="AE129" s="11"/>
      <c r="AF129" s="11"/>
      <c r="AG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>
        <f>$D129</f>
        <v>97</v>
      </c>
      <c r="AY129" s="11"/>
      <c r="AZ129" s="11"/>
      <c r="BA129" s="11"/>
      <c r="BB129" s="11"/>
      <c r="BC129" s="11"/>
      <c r="BD129" s="11"/>
    </row>
    <row r="130" spans="1:56" ht="15.9" customHeight="1" x14ac:dyDescent="0.3">
      <c r="A130" s="36">
        <v>493</v>
      </c>
      <c r="B130" s="36">
        <v>127</v>
      </c>
      <c r="C130" s="36">
        <v>21</v>
      </c>
      <c r="D130" s="36">
        <v>98</v>
      </c>
      <c r="E130">
        <v>1730</v>
      </c>
      <c r="F130" s="43">
        <v>4.0208333333333332E-2</v>
      </c>
      <c r="G130" s="42" t="s">
        <v>323</v>
      </c>
      <c r="H130" s="42" t="s">
        <v>324</v>
      </c>
      <c r="I130" s="36" t="s">
        <v>174</v>
      </c>
      <c r="J130" s="36" t="s">
        <v>61</v>
      </c>
      <c r="K130" s="36" t="s">
        <v>1</v>
      </c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>
        <f>$B130</f>
        <v>127</v>
      </c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>
        <f>$D130</f>
        <v>98</v>
      </c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</row>
    <row r="131" spans="1:56" ht="15.9" customHeight="1" x14ac:dyDescent="0.3">
      <c r="A131" s="36">
        <v>494</v>
      </c>
      <c r="B131" s="36">
        <v>128</v>
      </c>
      <c r="C131" s="36"/>
      <c r="D131" s="36"/>
      <c r="E131">
        <v>1233</v>
      </c>
      <c r="F131" s="43">
        <v>4.0231481481481479E-2</v>
      </c>
      <c r="G131" s="42" t="s">
        <v>132</v>
      </c>
      <c r="H131" s="42" t="s">
        <v>133</v>
      </c>
      <c r="I131" s="36" t="s">
        <v>82</v>
      </c>
      <c r="J131" s="36" t="s">
        <v>26</v>
      </c>
      <c r="K131" s="36" t="s">
        <v>1</v>
      </c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>
        <f>$B131</f>
        <v>128</v>
      </c>
      <c r="AB131" s="11"/>
      <c r="AC131" s="11"/>
      <c r="AD131" s="11"/>
      <c r="AE131" s="11"/>
      <c r="AF131" s="11"/>
      <c r="AG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</row>
    <row r="132" spans="1:56" ht="15.9" customHeight="1" x14ac:dyDescent="0.3">
      <c r="A132" s="36">
        <v>495</v>
      </c>
      <c r="B132" s="36">
        <v>129</v>
      </c>
      <c r="C132" s="36"/>
      <c r="D132" s="36"/>
      <c r="E132">
        <v>1839</v>
      </c>
      <c r="F132" s="43">
        <v>4.0243055555555553E-2</v>
      </c>
      <c r="G132" s="42" t="s">
        <v>134</v>
      </c>
      <c r="H132" s="42" t="s">
        <v>135</v>
      </c>
      <c r="I132" s="36" t="s">
        <v>82</v>
      </c>
      <c r="J132" s="36" t="s">
        <v>55</v>
      </c>
      <c r="K132" s="36" t="s">
        <v>1</v>
      </c>
      <c r="L132" s="11"/>
      <c r="M132" s="11"/>
      <c r="N132" s="11"/>
      <c r="O132" s="11"/>
      <c r="P132" s="11"/>
      <c r="Q132" s="11"/>
      <c r="R132" s="11">
        <f>$B132</f>
        <v>129</v>
      </c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</row>
    <row r="133" spans="1:56" ht="15.9" customHeight="1" x14ac:dyDescent="0.3">
      <c r="A133" s="36">
        <v>499</v>
      </c>
      <c r="B133" s="36">
        <v>130</v>
      </c>
      <c r="C133" s="36"/>
      <c r="D133" s="36"/>
      <c r="E133">
        <v>1803</v>
      </c>
      <c r="F133" s="43">
        <v>4.0486111111111112E-2</v>
      </c>
      <c r="G133" s="42" t="s">
        <v>91</v>
      </c>
      <c r="H133" s="42" t="s">
        <v>136</v>
      </c>
      <c r="I133" s="36" t="s">
        <v>82</v>
      </c>
      <c r="J133" s="36" t="s">
        <v>23</v>
      </c>
      <c r="K133" s="36" t="s">
        <v>1</v>
      </c>
      <c r="L133" s="11"/>
      <c r="M133" s="11">
        <f>$B133</f>
        <v>130</v>
      </c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</row>
    <row r="134" spans="1:56" ht="15.9" customHeight="1" x14ac:dyDescent="0.3">
      <c r="A134" s="36">
        <v>502</v>
      </c>
      <c r="B134" s="36">
        <v>131</v>
      </c>
      <c r="C134" s="36">
        <v>40</v>
      </c>
      <c r="D134" s="36">
        <v>99</v>
      </c>
      <c r="E134">
        <v>219</v>
      </c>
      <c r="F134" s="43">
        <v>4.0613425925925921E-2</v>
      </c>
      <c r="G134" s="42" t="s">
        <v>182</v>
      </c>
      <c r="H134" s="42" t="s">
        <v>325</v>
      </c>
      <c r="I134" s="36" t="s">
        <v>163</v>
      </c>
      <c r="J134" s="36" t="s">
        <v>27</v>
      </c>
      <c r="K134" s="36" t="s">
        <v>1</v>
      </c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>
        <f>$B134</f>
        <v>131</v>
      </c>
      <c r="AF134" s="11"/>
      <c r="AG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>
        <f>$D134</f>
        <v>99</v>
      </c>
      <c r="BC134" s="11"/>
      <c r="BD134" s="11"/>
    </row>
    <row r="135" spans="1:56" ht="15.9" customHeight="1" x14ac:dyDescent="0.3">
      <c r="A135" s="36">
        <v>506</v>
      </c>
      <c r="B135" s="36">
        <v>132</v>
      </c>
      <c r="C135" s="36">
        <v>41</v>
      </c>
      <c r="D135" s="36">
        <v>100</v>
      </c>
      <c r="E135">
        <v>751</v>
      </c>
      <c r="F135" s="43">
        <v>4.0752314814814811E-2</v>
      </c>
      <c r="G135" s="42" t="s">
        <v>326</v>
      </c>
      <c r="H135" s="42" t="s">
        <v>327</v>
      </c>
      <c r="I135" s="36" t="s">
        <v>163</v>
      </c>
      <c r="J135" s="36" t="s">
        <v>70</v>
      </c>
      <c r="K135" s="36" t="s">
        <v>1</v>
      </c>
      <c r="L135" s="11"/>
      <c r="M135" s="11"/>
      <c r="N135" s="11"/>
      <c r="O135" s="11">
        <f>$B135</f>
        <v>132</v>
      </c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I135" s="11"/>
      <c r="AJ135" s="11"/>
      <c r="AK135" s="11"/>
      <c r="AL135" s="11">
        <f>$D135</f>
        <v>100</v>
      </c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</row>
    <row r="136" spans="1:56" ht="15.9" customHeight="1" x14ac:dyDescent="0.3">
      <c r="A136" s="36">
        <v>509</v>
      </c>
      <c r="B136" s="36">
        <v>133</v>
      </c>
      <c r="C136" s="36">
        <v>22</v>
      </c>
      <c r="D136" s="36">
        <v>101</v>
      </c>
      <c r="E136">
        <v>1005</v>
      </c>
      <c r="F136" s="43">
        <v>4.0798611111111112E-2</v>
      </c>
      <c r="G136" s="42" t="s">
        <v>328</v>
      </c>
      <c r="H136" s="42" t="s">
        <v>238</v>
      </c>
      <c r="I136" s="36" t="s">
        <v>174</v>
      </c>
      <c r="J136" s="36" t="s">
        <v>63</v>
      </c>
      <c r="K136" s="36" t="s">
        <v>1</v>
      </c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>
        <f>$B136</f>
        <v>133</v>
      </c>
      <c r="AG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>
        <f>$D136</f>
        <v>101</v>
      </c>
      <c r="BD136" s="11"/>
    </row>
    <row r="137" spans="1:56" ht="15.9" customHeight="1" x14ac:dyDescent="0.3">
      <c r="A137" s="36">
        <v>511</v>
      </c>
      <c r="B137" s="36">
        <v>134</v>
      </c>
      <c r="C137" s="36">
        <v>23</v>
      </c>
      <c r="D137" s="36">
        <v>102</v>
      </c>
      <c r="E137">
        <v>1937</v>
      </c>
      <c r="F137" s="43">
        <v>4.0810185185185185E-2</v>
      </c>
      <c r="G137" s="42" t="s">
        <v>329</v>
      </c>
      <c r="H137" s="42" t="s">
        <v>330</v>
      </c>
      <c r="I137" s="36" t="s">
        <v>174</v>
      </c>
      <c r="J137" s="36" t="s">
        <v>72</v>
      </c>
      <c r="K137" s="36" t="s">
        <v>1</v>
      </c>
      <c r="L137" s="11"/>
      <c r="M137" s="11"/>
      <c r="N137" s="11"/>
      <c r="O137" s="11"/>
      <c r="P137" s="11">
        <f>$B137</f>
        <v>134</v>
      </c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I137" s="11"/>
      <c r="AJ137" s="11"/>
      <c r="AK137" s="11"/>
      <c r="AL137" s="11"/>
      <c r="AM137" s="11">
        <f>$D137</f>
        <v>102</v>
      </c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</row>
    <row r="138" spans="1:56" ht="15.9" customHeight="1" x14ac:dyDescent="0.3">
      <c r="A138" s="36">
        <v>512</v>
      </c>
      <c r="B138" s="36">
        <v>135</v>
      </c>
      <c r="C138" s="36">
        <v>42</v>
      </c>
      <c r="D138" s="36">
        <v>103</v>
      </c>
      <c r="E138">
        <v>1450</v>
      </c>
      <c r="F138" s="43">
        <v>4.0821759259259259E-2</v>
      </c>
      <c r="G138" s="42" t="s">
        <v>299</v>
      </c>
      <c r="H138" s="42" t="s">
        <v>331</v>
      </c>
      <c r="I138" s="36" t="s">
        <v>163</v>
      </c>
      <c r="J138" s="36" t="s">
        <v>67</v>
      </c>
      <c r="K138" s="36" t="s">
        <v>1</v>
      </c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>
        <f>$B138</f>
        <v>135</v>
      </c>
      <c r="Y138" s="11"/>
      <c r="Z138" s="11"/>
      <c r="AA138" s="11"/>
      <c r="AB138" s="11"/>
      <c r="AC138" s="11"/>
      <c r="AD138" s="11"/>
      <c r="AE138" s="11"/>
      <c r="AF138" s="11"/>
      <c r="AG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>
        <f>$D138</f>
        <v>103</v>
      </c>
      <c r="AV138" s="11"/>
      <c r="AW138" s="11"/>
      <c r="AX138" s="11"/>
      <c r="AY138" s="11"/>
      <c r="AZ138" s="11"/>
      <c r="BA138" s="11"/>
      <c r="BB138" s="11"/>
      <c r="BC138" s="11"/>
      <c r="BD138" s="11"/>
    </row>
    <row r="139" spans="1:56" ht="15.9" customHeight="1" x14ac:dyDescent="0.3">
      <c r="A139" s="36">
        <v>513</v>
      </c>
      <c r="B139" s="36">
        <v>136</v>
      </c>
      <c r="C139" s="36"/>
      <c r="D139" s="36"/>
      <c r="E139">
        <v>1451</v>
      </c>
      <c r="F139" s="43">
        <v>4.0821759259259259E-2</v>
      </c>
      <c r="G139" s="42" t="s">
        <v>137</v>
      </c>
      <c r="H139" s="42" t="s">
        <v>138</v>
      </c>
      <c r="I139" s="36" t="s">
        <v>82</v>
      </c>
      <c r="J139" s="36" t="s">
        <v>67</v>
      </c>
      <c r="K139" s="36" t="s">
        <v>1</v>
      </c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>
        <f>$B139</f>
        <v>136</v>
      </c>
      <c r="Y139" s="11"/>
      <c r="Z139" s="11"/>
      <c r="AA139" s="11"/>
      <c r="AB139" s="11"/>
      <c r="AC139" s="11"/>
      <c r="AD139" s="11"/>
      <c r="AE139" s="11"/>
      <c r="AF139" s="11"/>
      <c r="AG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</row>
    <row r="140" spans="1:56" ht="15.9" customHeight="1" x14ac:dyDescent="0.3">
      <c r="A140" s="36">
        <v>514</v>
      </c>
      <c r="B140" s="36">
        <v>137</v>
      </c>
      <c r="C140" s="36">
        <v>34</v>
      </c>
      <c r="D140" s="36">
        <v>104</v>
      </c>
      <c r="E140">
        <v>610</v>
      </c>
      <c r="F140" s="43">
        <v>4.0937499999999995E-2</v>
      </c>
      <c r="G140" s="42" t="s">
        <v>199</v>
      </c>
      <c r="H140" s="42" t="s">
        <v>332</v>
      </c>
      <c r="I140" s="36" t="s">
        <v>166</v>
      </c>
      <c r="J140" s="36" t="s">
        <v>36</v>
      </c>
      <c r="K140" s="36" t="s">
        <v>1</v>
      </c>
      <c r="L140" s="11"/>
      <c r="M140" s="11"/>
      <c r="N140" s="11"/>
      <c r="O140" s="11"/>
      <c r="P140" s="11"/>
      <c r="Q140" s="11"/>
      <c r="R140" s="11"/>
      <c r="S140" s="11"/>
      <c r="T140" s="11">
        <f>$B140</f>
        <v>137</v>
      </c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I140" s="11"/>
      <c r="AJ140" s="11"/>
      <c r="AK140" s="11"/>
      <c r="AL140" s="11"/>
      <c r="AM140" s="11"/>
      <c r="AN140" s="11"/>
      <c r="AO140" s="11"/>
      <c r="AP140" s="11"/>
      <c r="AQ140" s="11">
        <f>$D140</f>
        <v>104</v>
      </c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</row>
    <row r="141" spans="1:56" ht="15.9" customHeight="1" x14ac:dyDescent="0.3">
      <c r="A141" s="36">
        <v>515</v>
      </c>
      <c r="B141" s="36">
        <v>138</v>
      </c>
      <c r="C141" s="36"/>
      <c r="D141" s="36"/>
      <c r="E141">
        <v>2056</v>
      </c>
      <c r="F141" s="43">
        <v>4.0972222222222222E-2</v>
      </c>
      <c r="G141" s="42" t="s">
        <v>139</v>
      </c>
      <c r="H141" s="42" t="s">
        <v>140</v>
      </c>
      <c r="I141" s="36" t="s">
        <v>82</v>
      </c>
      <c r="J141" s="36" t="s">
        <v>59</v>
      </c>
      <c r="K141" s="36" t="s">
        <v>1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>
        <f>$B141</f>
        <v>138</v>
      </c>
      <c r="AE141" s="11"/>
      <c r="AF141" s="11"/>
      <c r="AG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</row>
    <row r="142" spans="1:56" ht="15.9" customHeight="1" x14ac:dyDescent="0.3">
      <c r="A142" s="36">
        <v>517</v>
      </c>
      <c r="B142" s="36">
        <v>139</v>
      </c>
      <c r="C142" s="36">
        <v>43</v>
      </c>
      <c r="D142" s="36">
        <v>105</v>
      </c>
      <c r="E142">
        <v>1483</v>
      </c>
      <c r="F142" s="43">
        <v>4.1168981481481487E-2</v>
      </c>
      <c r="G142" s="42" t="s">
        <v>199</v>
      </c>
      <c r="H142" s="42" t="s">
        <v>333</v>
      </c>
      <c r="I142" s="36" t="s">
        <v>163</v>
      </c>
      <c r="J142" s="36" t="s">
        <v>59</v>
      </c>
      <c r="K142" s="36" t="s">
        <v>1</v>
      </c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>
        <f>$B142</f>
        <v>139</v>
      </c>
      <c r="AE142" s="11"/>
      <c r="AF142" s="11"/>
      <c r="AG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>
        <f>$D142</f>
        <v>105</v>
      </c>
      <c r="BB142" s="11"/>
      <c r="BC142" s="11"/>
      <c r="BD142" s="11"/>
    </row>
    <row r="143" spans="1:56" ht="15.9" customHeight="1" x14ac:dyDescent="0.3">
      <c r="A143" s="36">
        <v>519</v>
      </c>
      <c r="B143" s="36">
        <v>140</v>
      </c>
      <c r="C143" s="36">
        <v>24</v>
      </c>
      <c r="D143" s="36">
        <v>106</v>
      </c>
      <c r="E143">
        <v>477</v>
      </c>
      <c r="F143" s="43">
        <v>4.1284722222222223E-2</v>
      </c>
      <c r="G143" s="42" t="s">
        <v>177</v>
      </c>
      <c r="H143" s="42" t="s">
        <v>334</v>
      </c>
      <c r="I143" s="36" t="s">
        <v>174</v>
      </c>
      <c r="J143" s="36" t="s">
        <v>25</v>
      </c>
      <c r="K143" s="36" t="s">
        <v>1</v>
      </c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>
        <f>$B143</f>
        <v>140</v>
      </c>
      <c r="AA143" s="11"/>
      <c r="AB143" s="11"/>
      <c r="AC143" s="11"/>
      <c r="AD143" s="11"/>
      <c r="AE143" s="11"/>
      <c r="AF143" s="11"/>
      <c r="AG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>
        <f>$D143</f>
        <v>106</v>
      </c>
      <c r="AX143" s="11"/>
      <c r="AY143" s="11"/>
      <c r="AZ143" s="11"/>
      <c r="BA143" s="11"/>
      <c r="BB143" s="11"/>
      <c r="BC143" s="11"/>
      <c r="BD143" s="11"/>
    </row>
    <row r="144" spans="1:56" ht="15.9" customHeight="1" x14ac:dyDescent="0.3">
      <c r="A144" s="36">
        <v>520</v>
      </c>
      <c r="B144" s="36">
        <v>141</v>
      </c>
      <c r="C144" s="36">
        <v>44</v>
      </c>
      <c r="D144" s="36">
        <v>107</v>
      </c>
      <c r="E144">
        <v>1142</v>
      </c>
      <c r="F144" s="43">
        <v>4.1296296296296296E-2</v>
      </c>
      <c r="G144" s="42" t="s">
        <v>164</v>
      </c>
      <c r="H144" s="42" t="s">
        <v>335</v>
      </c>
      <c r="I144" s="36" t="s">
        <v>163</v>
      </c>
      <c r="J144" s="36" t="s">
        <v>35</v>
      </c>
      <c r="K144" s="36" t="s">
        <v>1</v>
      </c>
      <c r="L144" s="11"/>
      <c r="M144" s="11"/>
      <c r="N144" s="11"/>
      <c r="O144" s="11"/>
      <c r="P144" s="11"/>
      <c r="Q144" s="11"/>
      <c r="R144" s="11"/>
      <c r="S144" s="11">
        <f>$B144</f>
        <v>141</v>
      </c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I144" s="11"/>
      <c r="AJ144" s="11"/>
      <c r="AK144" s="11"/>
      <c r="AL144" s="11"/>
      <c r="AM144" s="11"/>
      <c r="AN144" s="11"/>
      <c r="AO144" s="11"/>
      <c r="AP144" s="11">
        <f>$D144</f>
        <v>107</v>
      </c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</row>
    <row r="145" spans="1:56" ht="15.9" customHeight="1" x14ac:dyDescent="0.3">
      <c r="A145" s="36">
        <v>521</v>
      </c>
      <c r="B145" s="36">
        <v>142</v>
      </c>
      <c r="C145" s="36"/>
      <c r="D145" s="36"/>
      <c r="E145">
        <v>704</v>
      </c>
      <c r="F145" s="43">
        <v>4.1307870370370377E-2</v>
      </c>
      <c r="G145" s="42" t="s">
        <v>141</v>
      </c>
      <c r="H145" s="42" t="s">
        <v>105</v>
      </c>
      <c r="I145" s="36" t="s">
        <v>82</v>
      </c>
      <c r="J145" s="36" t="s">
        <v>36</v>
      </c>
      <c r="K145" s="36" t="s">
        <v>1</v>
      </c>
      <c r="L145" s="11"/>
      <c r="M145" s="11"/>
      <c r="N145" s="11"/>
      <c r="O145" s="11"/>
      <c r="P145" s="11"/>
      <c r="Q145" s="11"/>
      <c r="R145" s="11"/>
      <c r="S145" s="11"/>
      <c r="T145" s="11">
        <f>$B145</f>
        <v>142</v>
      </c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</row>
    <row r="146" spans="1:56" ht="15.9" customHeight="1" x14ac:dyDescent="0.3">
      <c r="A146" s="36">
        <v>524</v>
      </c>
      <c r="B146" s="36">
        <v>143</v>
      </c>
      <c r="C146" s="36">
        <v>25</v>
      </c>
      <c r="D146" s="36">
        <v>108</v>
      </c>
      <c r="E146">
        <v>308</v>
      </c>
      <c r="F146" s="43">
        <v>4.1354166666666671E-2</v>
      </c>
      <c r="G146" s="42" t="s">
        <v>336</v>
      </c>
      <c r="H146" s="42" t="s">
        <v>337</v>
      </c>
      <c r="I146" s="36" t="s">
        <v>174</v>
      </c>
      <c r="J146" s="36" t="s">
        <v>27</v>
      </c>
      <c r="K146" s="36" t="s">
        <v>1</v>
      </c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>
        <f>$B146</f>
        <v>143</v>
      </c>
      <c r="AF146" s="11"/>
      <c r="AG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>
        <f>$D146</f>
        <v>108</v>
      </c>
      <c r="BC146" s="11"/>
      <c r="BD146" s="11"/>
    </row>
    <row r="147" spans="1:56" ht="15.9" customHeight="1" x14ac:dyDescent="0.3">
      <c r="A147" s="36">
        <v>525</v>
      </c>
      <c r="B147" s="36">
        <v>144</v>
      </c>
      <c r="C147" s="36"/>
      <c r="D147" s="36"/>
      <c r="E147">
        <v>1435</v>
      </c>
      <c r="F147" s="43">
        <v>4.1365740740740738E-2</v>
      </c>
      <c r="G147" s="42" t="s">
        <v>142</v>
      </c>
      <c r="H147" s="42" t="s">
        <v>143</v>
      </c>
      <c r="I147" s="36" t="s">
        <v>82</v>
      </c>
      <c r="J147" s="36" t="s">
        <v>67</v>
      </c>
      <c r="K147" s="36" t="s">
        <v>1</v>
      </c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>
        <f>$B147</f>
        <v>144</v>
      </c>
      <c r="Y147" s="11"/>
      <c r="Z147" s="11"/>
      <c r="AA147" s="11"/>
      <c r="AB147" s="11"/>
      <c r="AC147" s="11"/>
      <c r="AD147" s="11"/>
      <c r="AE147" s="11"/>
      <c r="AF147" s="11"/>
      <c r="AG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</row>
    <row r="148" spans="1:56" ht="15.9" customHeight="1" x14ac:dyDescent="0.3">
      <c r="A148" s="36">
        <v>526</v>
      </c>
      <c r="B148" s="36">
        <v>145</v>
      </c>
      <c r="C148" s="36">
        <v>35</v>
      </c>
      <c r="D148" s="36">
        <v>109</v>
      </c>
      <c r="E148">
        <v>1008</v>
      </c>
      <c r="F148" s="43">
        <v>4.1377314814814811E-2</v>
      </c>
      <c r="G148" s="42" t="s">
        <v>338</v>
      </c>
      <c r="H148" s="42" t="s">
        <v>339</v>
      </c>
      <c r="I148" s="36" t="s">
        <v>166</v>
      </c>
      <c r="J148" s="36" t="s">
        <v>63</v>
      </c>
      <c r="K148" s="36" t="s">
        <v>1</v>
      </c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>
        <f>$B148</f>
        <v>145</v>
      </c>
      <c r="AG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>
        <f>$D148</f>
        <v>109</v>
      </c>
      <c r="BD148" s="11"/>
    </row>
    <row r="149" spans="1:56" ht="15.9" customHeight="1" x14ac:dyDescent="0.3">
      <c r="A149" s="36">
        <v>528</v>
      </c>
      <c r="B149" s="36">
        <v>146</v>
      </c>
      <c r="C149" s="36">
        <v>26</v>
      </c>
      <c r="D149" s="36">
        <v>110</v>
      </c>
      <c r="E149">
        <v>313</v>
      </c>
      <c r="F149" s="43">
        <v>4.1597222222222216E-2</v>
      </c>
      <c r="G149" s="42" t="s">
        <v>104</v>
      </c>
      <c r="H149" s="42" t="s">
        <v>340</v>
      </c>
      <c r="I149" s="36" t="s">
        <v>174</v>
      </c>
      <c r="J149" s="36" t="s">
        <v>27</v>
      </c>
      <c r="K149" s="36" t="s">
        <v>1</v>
      </c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>
        <f>$B149</f>
        <v>146</v>
      </c>
      <c r="AF149" s="11"/>
      <c r="AG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>
        <f>$D149</f>
        <v>110</v>
      </c>
      <c r="BC149" s="11"/>
      <c r="BD149" s="11"/>
    </row>
    <row r="150" spans="1:56" ht="15.9" customHeight="1" x14ac:dyDescent="0.3">
      <c r="A150" s="36">
        <v>530</v>
      </c>
      <c r="B150" s="36">
        <v>147</v>
      </c>
      <c r="C150" s="36">
        <v>27</v>
      </c>
      <c r="D150" s="36">
        <v>111</v>
      </c>
      <c r="E150">
        <v>271</v>
      </c>
      <c r="F150" s="41">
        <v>4.1736111111111106E-2</v>
      </c>
      <c r="G150" s="42" t="s">
        <v>202</v>
      </c>
      <c r="H150" s="42" t="s">
        <v>341</v>
      </c>
      <c r="I150" s="36" t="s">
        <v>174</v>
      </c>
      <c r="J150" s="36" t="s">
        <v>27</v>
      </c>
      <c r="K150" s="36" t="s">
        <v>1</v>
      </c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>
        <f>$B150</f>
        <v>147</v>
      </c>
      <c r="AF150" s="11"/>
      <c r="AG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>
        <f>$D150</f>
        <v>111</v>
      </c>
      <c r="BC150" s="11"/>
      <c r="BD150" s="11"/>
    </row>
    <row r="151" spans="1:56" ht="15.9" customHeight="1" x14ac:dyDescent="0.3">
      <c r="A151" s="36">
        <v>532</v>
      </c>
      <c r="B151" s="36">
        <v>148</v>
      </c>
      <c r="C151" s="36">
        <v>4</v>
      </c>
      <c r="D151" s="36">
        <v>112</v>
      </c>
      <c r="E151">
        <v>186</v>
      </c>
      <c r="F151" s="41">
        <v>4.1944444444444444E-2</v>
      </c>
      <c r="G151" s="42" t="s">
        <v>342</v>
      </c>
      <c r="H151" s="42" t="s">
        <v>343</v>
      </c>
      <c r="I151" s="36" t="s">
        <v>229</v>
      </c>
      <c r="J151" s="36" t="s">
        <v>38</v>
      </c>
      <c r="K151" s="36" t="s">
        <v>1</v>
      </c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>
        <f>$B151</f>
        <v>148</v>
      </c>
      <c r="AC151" s="11"/>
      <c r="AD151" s="11"/>
      <c r="AE151" s="11"/>
      <c r="AF151" s="11"/>
      <c r="AG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>
        <f>$D151</f>
        <v>112</v>
      </c>
      <c r="AZ151" s="11"/>
      <c r="BA151" s="11"/>
      <c r="BB151" s="11"/>
      <c r="BC151" s="11"/>
      <c r="BD151" s="11"/>
    </row>
    <row r="152" spans="1:56" ht="15.9" customHeight="1" x14ac:dyDescent="0.3">
      <c r="A152" s="36">
        <v>533</v>
      </c>
      <c r="B152" s="36">
        <v>149</v>
      </c>
      <c r="C152" s="36">
        <v>28</v>
      </c>
      <c r="D152" s="36">
        <v>113</v>
      </c>
      <c r="E152">
        <v>835</v>
      </c>
      <c r="F152" s="41">
        <v>4.1944444444444444E-2</v>
      </c>
      <c r="G152" s="42" t="s">
        <v>344</v>
      </c>
      <c r="H152" s="42" t="s">
        <v>345</v>
      </c>
      <c r="I152" s="36" t="s">
        <v>174</v>
      </c>
      <c r="J152" s="36" t="s">
        <v>70</v>
      </c>
      <c r="K152" s="36" t="s">
        <v>1</v>
      </c>
      <c r="L152" s="11"/>
      <c r="M152" s="11"/>
      <c r="N152" s="11"/>
      <c r="O152" s="11">
        <f>$B152</f>
        <v>149</v>
      </c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I152" s="11"/>
      <c r="AJ152" s="11"/>
      <c r="AK152" s="11"/>
      <c r="AL152" s="11">
        <f>$D152</f>
        <v>113</v>
      </c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</row>
    <row r="153" spans="1:56" ht="15.9" customHeight="1" x14ac:dyDescent="0.3">
      <c r="A153" s="36">
        <v>534</v>
      </c>
      <c r="B153" s="36">
        <v>150</v>
      </c>
      <c r="C153" s="36">
        <v>45</v>
      </c>
      <c r="D153" s="36">
        <v>114</v>
      </c>
      <c r="E153">
        <v>775</v>
      </c>
      <c r="F153" s="41">
        <v>4.1944444444444444E-2</v>
      </c>
      <c r="G153" s="42" t="s">
        <v>346</v>
      </c>
      <c r="H153" s="42" t="s">
        <v>347</v>
      </c>
      <c r="I153" s="36" t="s">
        <v>163</v>
      </c>
      <c r="J153" s="36" t="s">
        <v>70</v>
      </c>
      <c r="K153" s="36" t="s">
        <v>1</v>
      </c>
      <c r="L153" s="11"/>
      <c r="M153" s="11"/>
      <c r="N153" s="11"/>
      <c r="O153" s="11">
        <f>$B153</f>
        <v>150</v>
      </c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I153" s="11"/>
      <c r="AJ153" s="11"/>
      <c r="AK153" s="11"/>
      <c r="AL153" s="11">
        <f>$D153</f>
        <v>114</v>
      </c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</row>
    <row r="154" spans="1:56" ht="15.9" customHeight="1" x14ac:dyDescent="0.3">
      <c r="A154" s="36">
        <v>535</v>
      </c>
      <c r="B154" s="36">
        <v>151</v>
      </c>
      <c r="C154" s="36">
        <v>46</v>
      </c>
      <c r="D154" s="36">
        <v>115</v>
      </c>
      <c r="E154">
        <v>754</v>
      </c>
      <c r="F154" s="41">
        <v>4.1956018518518517E-2</v>
      </c>
      <c r="G154" s="42" t="s">
        <v>299</v>
      </c>
      <c r="H154" s="42" t="s">
        <v>348</v>
      </c>
      <c r="I154" s="36" t="s">
        <v>163</v>
      </c>
      <c r="J154" s="36" t="s">
        <v>70</v>
      </c>
      <c r="K154" s="36" t="s">
        <v>1</v>
      </c>
      <c r="L154" s="11"/>
      <c r="M154" s="11"/>
      <c r="N154" s="11"/>
      <c r="O154" s="11">
        <f>$B154</f>
        <v>151</v>
      </c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I154" s="11"/>
      <c r="AJ154" s="11"/>
      <c r="AK154" s="11"/>
      <c r="AL154" s="11">
        <f>$D154</f>
        <v>115</v>
      </c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</row>
    <row r="155" spans="1:56" ht="15.9" customHeight="1" x14ac:dyDescent="0.3">
      <c r="A155" s="36">
        <v>536</v>
      </c>
      <c r="B155" s="36">
        <v>152</v>
      </c>
      <c r="C155" s="36">
        <v>29</v>
      </c>
      <c r="D155" s="36">
        <v>116</v>
      </c>
      <c r="E155">
        <v>2017</v>
      </c>
      <c r="F155" s="41">
        <v>4.2175925925925922E-2</v>
      </c>
      <c r="G155" s="42" t="s">
        <v>349</v>
      </c>
      <c r="H155" s="42" t="s">
        <v>350</v>
      </c>
      <c r="I155" s="36" t="s">
        <v>174</v>
      </c>
      <c r="J155" s="36" t="s">
        <v>38</v>
      </c>
      <c r="K155" s="36" t="s">
        <v>1</v>
      </c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>
        <f>$B155</f>
        <v>152</v>
      </c>
      <c r="AC155" s="11"/>
      <c r="AD155" s="11"/>
      <c r="AE155" s="11"/>
      <c r="AF155" s="11"/>
      <c r="AG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>
        <f>$D155</f>
        <v>116</v>
      </c>
      <c r="AZ155" s="11"/>
      <c r="BA155" s="11"/>
      <c r="BB155" s="11"/>
      <c r="BC155" s="11"/>
      <c r="BD155" s="11"/>
    </row>
    <row r="156" spans="1:56" ht="15.9" customHeight="1" x14ac:dyDescent="0.3">
      <c r="A156" s="36">
        <v>540</v>
      </c>
      <c r="B156" s="36">
        <v>153</v>
      </c>
      <c r="C156" s="36"/>
      <c r="D156" s="36"/>
      <c r="E156">
        <v>1111</v>
      </c>
      <c r="F156" s="41">
        <v>4.2418981481481481E-2</v>
      </c>
      <c r="G156" s="42" t="s">
        <v>144</v>
      </c>
      <c r="H156" s="42" t="s">
        <v>145</v>
      </c>
      <c r="I156" s="36" t="s">
        <v>82</v>
      </c>
      <c r="J156" s="36" t="s">
        <v>35</v>
      </c>
      <c r="K156" s="36" t="s">
        <v>1</v>
      </c>
      <c r="L156" s="11"/>
      <c r="M156" s="11"/>
      <c r="N156" s="11"/>
      <c r="O156" s="11"/>
      <c r="P156" s="11"/>
      <c r="Q156" s="11"/>
      <c r="R156" s="11"/>
      <c r="S156" s="11">
        <f>$B156</f>
        <v>153</v>
      </c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</row>
    <row r="157" spans="1:56" ht="15.9" customHeight="1" x14ac:dyDescent="0.3">
      <c r="A157" s="36">
        <v>541</v>
      </c>
      <c r="B157" s="36">
        <v>154</v>
      </c>
      <c r="C157" s="36"/>
      <c r="D157" s="36"/>
      <c r="E157">
        <v>1849</v>
      </c>
      <c r="F157" s="41">
        <v>4.2418981481481481E-2</v>
      </c>
      <c r="G157" s="42" t="s">
        <v>146</v>
      </c>
      <c r="H157" s="42" t="s">
        <v>147</v>
      </c>
      <c r="I157" s="36" t="s">
        <v>82</v>
      </c>
      <c r="J157" s="36" t="s">
        <v>55</v>
      </c>
      <c r="K157" s="36" t="s">
        <v>1</v>
      </c>
      <c r="L157" s="11"/>
      <c r="M157" s="11"/>
      <c r="N157" s="11"/>
      <c r="O157" s="11"/>
      <c r="P157" s="11"/>
      <c r="Q157" s="11"/>
      <c r="R157" s="11">
        <f>$B157</f>
        <v>154</v>
      </c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</row>
    <row r="158" spans="1:56" ht="15.9" customHeight="1" x14ac:dyDescent="0.3">
      <c r="A158" s="36">
        <v>542</v>
      </c>
      <c r="B158" s="36">
        <v>155</v>
      </c>
      <c r="C158" s="36">
        <v>2</v>
      </c>
      <c r="D158" s="36"/>
      <c r="E158">
        <v>878</v>
      </c>
      <c r="F158" s="41">
        <v>4.2604166666666665E-2</v>
      </c>
      <c r="G158" s="42" t="s">
        <v>157</v>
      </c>
      <c r="H158" s="42" t="s">
        <v>158</v>
      </c>
      <c r="I158" s="36" t="s">
        <v>156</v>
      </c>
      <c r="J158" s="36" t="s">
        <v>65</v>
      </c>
      <c r="K158" s="36" t="s">
        <v>1</v>
      </c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>
        <f>$B158</f>
        <v>155</v>
      </c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</row>
    <row r="159" spans="1:56" ht="15.9" customHeight="1" x14ac:dyDescent="0.3">
      <c r="A159" s="36">
        <v>543</v>
      </c>
      <c r="B159" s="36">
        <v>156</v>
      </c>
      <c r="C159" s="36">
        <v>47</v>
      </c>
      <c r="D159" s="36">
        <v>117</v>
      </c>
      <c r="E159">
        <v>914</v>
      </c>
      <c r="F159" s="41">
        <v>4.2615740740740739E-2</v>
      </c>
      <c r="G159" s="42" t="s">
        <v>351</v>
      </c>
      <c r="H159" s="42" t="s">
        <v>158</v>
      </c>
      <c r="I159" s="36" t="s">
        <v>163</v>
      </c>
      <c r="J159" s="36" t="s">
        <v>65</v>
      </c>
      <c r="K159" s="36" t="s">
        <v>1</v>
      </c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>
        <f>$B159</f>
        <v>156</v>
      </c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>
        <f>$D159</f>
        <v>117</v>
      </c>
    </row>
    <row r="160" spans="1:56" ht="15.9" customHeight="1" x14ac:dyDescent="0.3">
      <c r="A160" s="36">
        <v>546</v>
      </c>
      <c r="B160" s="36">
        <v>157</v>
      </c>
      <c r="C160" s="36">
        <v>36</v>
      </c>
      <c r="D160" s="36">
        <v>118</v>
      </c>
      <c r="E160">
        <v>1733</v>
      </c>
      <c r="F160" s="41">
        <v>4.2858796296296291E-2</v>
      </c>
      <c r="G160" s="42" t="s">
        <v>106</v>
      </c>
      <c r="H160" s="42" t="s">
        <v>352</v>
      </c>
      <c r="I160" s="36" t="s">
        <v>166</v>
      </c>
      <c r="J160" s="36" t="s">
        <v>61</v>
      </c>
      <c r="K160" s="36" t="s">
        <v>1</v>
      </c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>
        <f>$B160</f>
        <v>157</v>
      </c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>
        <f>$D160</f>
        <v>118</v>
      </c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</row>
    <row r="161" spans="1:56" ht="15.9" customHeight="1" x14ac:dyDescent="0.3">
      <c r="A161" s="36">
        <v>548</v>
      </c>
      <c r="B161" s="36">
        <v>158</v>
      </c>
      <c r="C161" s="36">
        <v>37</v>
      </c>
      <c r="D161" s="36">
        <v>119</v>
      </c>
      <c r="E161">
        <v>2007</v>
      </c>
      <c r="F161" s="41">
        <v>4.3032407407407408E-2</v>
      </c>
      <c r="G161" s="42" t="s">
        <v>353</v>
      </c>
      <c r="H161" s="42" t="s">
        <v>354</v>
      </c>
      <c r="I161" s="36" t="s">
        <v>166</v>
      </c>
      <c r="J161" s="36" t="s">
        <v>37</v>
      </c>
      <c r="K161" s="36" t="s">
        <v>1</v>
      </c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>
        <f>$B161</f>
        <v>158</v>
      </c>
      <c r="Z161" s="11"/>
      <c r="AA161" s="11"/>
      <c r="AB161" s="11"/>
      <c r="AC161" s="11"/>
      <c r="AD161" s="11"/>
      <c r="AE161" s="11"/>
      <c r="AF161" s="11"/>
      <c r="AG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>
        <f>$D161</f>
        <v>119</v>
      </c>
      <c r="AW161" s="11"/>
      <c r="AX161" s="11"/>
      <c r="AY161" s="11"/>
      <c r="AZ161" s="11"/>
      <c r="BA161" s="11"/>
      <c r="BB161" s="11"/>
      <c r="BC161" s="11"/>
      <c r="BD161" s="11"/>
    </row>
    <row r="162" spans="1:56" ht="15.9" customHeight="1" x14ac:dyDescent="0.3">
      <c r="A162" s="36">
        <v>550</v>
      </c>
      <c r="B162" s="36">
        <v>159</v>
      </c>
      <c r="C162" s="36">
        <v>30</v>
      </c>
      <c r="D162" s="36">
        <v>120</v>
      </c>
      <c r="E162">
        <v>1106</v>
      </c>
      <c r="F162" s="41">
        <v>4.3148148148148144E-2</v>
      </c>
      <c r="G162" s="42" t="s">
        <v>355</v>
      </c>
      <c r="H162" s="42" t="s">
        <v>356</v>
      </c>
      <c r="I162" s="36" t="s">
        <v>174</v>
      </c>
      <c r="J162" s="36" t="s">
        <v>35</v>
      </c>
      <c r="K162" s="36" t="s">
        <v>1</v>
      </c>
      <c r="L162" s="11"/>
      <c r="M162" s="11"/>
      <c r="N162" s="11"/>
      <c r="O162" s="11"/>
      <c r="P162" s="11"/>
      <c r="Q162" s="11"/>
      <c r="R162" s="11"/>
      <c r="S162" s="11">
        <f>$B162</f>
        <v>159</v>
      </c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I162" s="11"/>
      <c r="AJ162" s="11"/>
      <c r="AK162" s="11"/>
      <c r="AL162" s="11"/>
      <c r="AM162" s="11"/>
      <c r="AN162" s="11"/>
      <c r="AO162" s="11"/>
      <c r="AP162" s="11">
        <f>$D162</f>
        <v>120</v>
      </c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</row>
    <row r="163" spans="1:56" ht="15.9" customHeight="1" x14ac:dyDescent="0.3">
      <c r="A163" s="36">
        <v>551</v>
      </c>
      <c r="B163" s="36">
        <v>160</v>
      </c>
      <c r="C163" s="36">
        <v>5</v>
      </c>
      <c r="D163" s="36">
        <v>121</v>
      </c>
      <c r="E163">
        <v>1186</v>
      </c>
      <c r="F163" s="41">
        <v>4.3240740740740739E-2</v>
      </c>
      <c r="G163" s="42" t="s">
        <v>357</v>
      </c>
      <c r="H163" s="42" t="s">
        <v>358</v>
      </c>
      <c r="I163" s="36" t="s">
        <v>229</v>
      </c>
      <c r="J163" s="36" t="s">
        <v>26</v>
      </c>
      <c r="K163" s="36" t="s">
        <v>1</v>
      </c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>
        <f>$B163</f>
        <v>160</v>
      </c>
      <c r="AB163" s="11"/>
      <c r="AC163" s="11"/>
      <c r="AD163" s="11"/>
      <c r="AE163" s="11"/>
      <c r="AF163" s="11"/>
      <c r="AG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>
        <f>$D163</f>
        <v>121</v>
      </c>
      <c r="AY163" s="11"/>
      <c r="AZ163" s="11"/>
      <c r="BA163" s="11"/>
      <c r="BB163" s="11"/>
      <c r="BC163" s="11"/>
      <c r="BD163" s="11"/>
    </row>
    <row r="164" spans="1:56" ht="15.9" customHeight="1" x14ac:dyDescent="0.3">
      <c r="A164" s="36">
        <v>553</v>
      </c>
      <c r="B164" s="36">
        <v>161</v>
      </c>
      <c r="C164" s="36">
        <v>6</v>
      </c>
      <c r="D164" s="36">
        <v>122</v>
      </c>
      <c r="E164">
        <v>1551</v>
      </c>
      <c r="F164" s="41">
        <v>4.3472222222222218E-2</v>
      </c>
      <c r="G164" s="42" t="s">
        <v>359</v>
      </c>
      <c r="H164" s="42" t="s">
        <v>360</v>
      </c>
      <c r="I164" s="36" t="s">
        <v>229</v>
      </c>
      <c r="J164" s="36" t="s">
        <v>33</v>
      </c>
      <c r="K164" s="36" t="s">
        <v>1</v>
      </c>
      <c r="L164" s="11">
        <f>$B164</f>
        <v>161</v>
      </c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I164" s="11">
        <f>$D164</f>
        <v>122</v>
      </c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</row>
    <row r="165" spans="1:56" ht="15.9" customHeight="1" x14ac:dyDescent="0.3">
      <c r="A165" s="36">
        <v>555</v>
      </c>
      <c r="B165" s="36">
        <v>162</v>
      </c>
      <c r="C165" s="36"/>
      <c r="D165" s="36"/>
      <c r="E165">
        <v>2064</v>
      </c>
      <c r="F165" s="41">
        <v>4.3668981481481482E-2</v>
      </c>
      <c r="G165" s="44" t="s">
        <v>955</v>
      </c>
      <c r="H165" s="44" t="s">
        <v>896</v>
      </c>
      <c r="I165" s="45" t="s">
        <v>82</v>
      </c>
      <c r="J165" s="45" t="s">
        <v>59</v>
      </c>
      <c r="K165" s="45" t="s">
        <v>1</v>
      </c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>
        <f>$B165</f>
        <v>162</v>
      </c>
      <c r="AE165" s="11"/>
      <c r="AF165" s="11"/>
      <c r="AG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</row>
    <row r="166" spans="1:56" ht="15.9" customHeight="1" x14ac:dyDescent="0.3">
      <c r="A166" s="36">
        <v>560</v>
      </c>
      <c r="B166" s="36">
        <v>163</v>
      </c>
      <c r="C166" s="36">
        <v>38</v>
      </c>
      <c r="D166" s="36">
        <v>123</v>
      </c>
      <c r="E166">
        <v>1804</v>
      </c>
      <c r="F166" s="41">
        <v>4.4027777777777777E-2</v>
      </c>
      <c r="G166" s="42" t="s">
        <v>361</v>
      </c>
      <c r="H166" s="42" t="s">
        <v>362</v>
      </c>
      <c r="I166" s="36" t="s">
        <v>166</v>
      </c>
      <c r="J166" s="36" t="s">
        <v>23</v>
      </c>
      <c r="K166" s="36" t="s">
        <v>1</v>
      </c>
      <c r="L166" s="11"/>
      <c r="M166" s="11">
        <f>$B166</f>
        <v>163</v>
      </c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I166" s="11"/>
      <c r="AJ166" s="11">
        <f>$D166</f>
        <v>123</v>
      </c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</row>
    <row r="167" spans="1:56" ht="15.9" customHeight="1" x14ac:dyDescent="0.3">
      <c r="A167" s="36">
        <v>561</v>
      </c>
      <c r="B167" s="36">
        <v>164</v>
      </c>
      <c r="C167" s="36">
        <v>31</v>
      </c>
      <c r="D167" s="36">
        <v>124</v>
      </c>
      <c r="E167">
        <v>1149</v>
      </c>
      <c r="F167" s="41">
        <v>4.4062499999999998E-2</v>
      </c>
      <c r="G167" s="42" t="s">
        <v>363</v>
      </c>
      <c r="H167" s="42" t="s">
        <v>364</v>
      </c>
      <c r="I167" s="36" t="s">
        <v>174</v>
      </c>
      <c r="J167" s="36" t="s">
        <v>35</v>
      </c>
      <c r="K167" s="36" t="s">
        <v>1</v>
      </c>
      <c r="L167" s="11"/>
      <c r="M167" s="11"/>
      <c r="N167" s="11"/>
      <c r="O167" s="11"/>
      <c r="P167" s="11"/>
      <c r="Q167" s="11"/>
      <c r="R167" s="11"/>
      <c r="S167" s="11">
        <f>$B167</f>
        <v>164</v>
      </c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I167" s="11"/>
      <c r="AJ167" s="11"/>
      <c r="AK167" s="11"/>
      <c r="AL167" s="11"/>
      <c r="AM167" s="11"/>
      <c r="AN167" s="11"/>
      <c r="AO167" s="11"/>
      <c r="AP167" s="11">
        <f>$D167</f>
        <v>124</v>
      </c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</row>
    <row r="168" spans="1:56" ht="15.9" customHeight="1" x14ac:dyDescent="0.3">
      <c r="A168" s="36">
        <v>564</v>
      </c>
      <c r="B168" s="36">
        <v>165</v>
      </c>
      <c r="C168" s="36">
        <v>48</v>
      </c>
      <c r="D168" s="36">
        <v>125</v>
      </c>
      <c r="E168">
        <v>798</v>
      </c>
      <c r="F168" s="41">
        <v>4.4282407407407402E-2</v>
      </c>
      <c r="G168" s="42" t="s">
        <v>292</v>
      </c>
      <c r="H168" s="42" t="s">
        <v>365</v>
      </c>
      <c r="I168" s="36" t="s">
        <v>163</v>
      </c>
      <c r="J168" s="36" t="s">
        <v>70</v>
      </c>
      <c r="K168" s="36" t="s">
        <v>1</v>
      </c>
      <c r="L168" s="11"/>
      <c r="M168" s="11"/>
      <c r="N168" s="11"/>
      <c r="O168" s="11">
        <f>$B168</f>
        <v>165</v>
      </c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I168" s="11"/>
      <c r="AJ168" s="11"/>
      <c r="AK168" s="11"/>
      <c r="AL168" s="11">
        <f>$D168</f>
        <v>125</v>
      </c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</row>
    <row r="169" spans="1:56" ht="15.9" customHeight="1" x14ac:dyDescent="0.3">
      <c r="A169" s="36">
        <v>565</v>
      </c>
      <c r="B169" s="36">
        <v>166</v>
      </c>
      <c r="C169" s="36">
        <v>39</v>
      </c>
      <c r="D169" s="36">
        <v>126</v>
      </c>
      <c r="E169">
        <v>58</v>
      </c>
      <c r="F169" s="41">
        <v>4.4409722222222218E-2</v>
      </c>
      <c r="G169" s="42" t="s">
        <v>182</v>
      </c>
      <c r="H169" s="42" t="s">
        <v>366</v>
      </c>
      <c r="I169" s="36" t="s">
        <v>166</v>
      </c>
      <c r="J169" s="36" t="s">
        <v>38</v>
      </c>
      <c r="K169" s="36" t="s">
        <v>1</v>
      </c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>
        <f>$B169</f>
        <v>166</v>
      </c>
      <c r="AC169" s="11"/>
      <c r="AD169" s="11"/>
      <c r="AE169" s="11"/>
      <c r="AF169" s="11"/>
      <c r="AG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>
        <f>$D169</f>
        <v>126</v>
      </c>
      <c r="AZ169" s="11"/>
      <c r="BA169" s="11"/>
      <c r="BB169" s="11"/>
      <c r="BC169" s="11"/>
      <c r="BD169" s="11"/>
    </row>
    <row r="170" spans="1:56" ht="15.9" customHeight="1" x14ac:dyDescent="0.3">
      <c r="A170" s="36">
        <v>568</v>
      </c>
      <c r="B170" s="36">
        <v>167</v>
      </c>
      <c r="C170" s="36">
        <v>40</v>
      </c>
      <c r="D170" s="36">
        <v>127</v>
      </c>
      <c r="E170">
        <v>1438</v>
      </c>
      <c r="F170" s="41">
        <v>4.4513888888888888E-2</v>
      </c>
      <c r="G170" s="42" t="s">
        <v>367</v>
      </c>
      <c r="H170" s="42" t="s">
        <v>200</v>
      </c>
      <c r="I170" s="36" t="s">
        <v>166</v>
      </c>
      <c r="J170" s="36" t="s">
        <v>67</v>
      </c>
      <c r="K170" s="36" t="s">
        <v>1</v>
      </c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>
        <f>$B170</f>
        <v>167</v>
      </c>
      <c r="Y170" s="11"/>
      <c r="Z170" s="11"/>
      <c r="AA170" s="11"/>
      <c r="AB170" s="11"/>
      <c r="AC170" s="11"/>
      <c r="AD170" s="11"/>
      <c r="AE170" s="11"/>
      <c r="AF170" s="11"/>
      <c r="AG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>
        <f>$D170</f>
        <v>127</v>
      </c>
      <c r="AV170" s="11"/>
      <c r="AW170" s="11"/>
      <c r="AX170" s="11"/>
      <c r="AY170" s="11"/>
      <c r="AZ170" s="11"/>
      <c r="BA170" s="11"/>
      <c r="BB170" s="11"/>
      <c r="BC170" s="11"/>
      <c r="BD170" s="11"/>
    </row>
    <row r="171" spans="1:56" ht="15.9" customHeight="1" x14ac:dyDescent="0.3">
      <c r="A171" s="36">
        <v>569</v>
      </c>
      <c r="B171" s="36">
        <v>168</v>
      </c>
      <c r="C171" s="36">
        <v>41</v>
      </c>
      <c r="D171" s="36">
        <v>128</v>
      </c>
      <c r="E171">
        <v>1721</v>
      </c>
      <c r="F171" s="41">
        <v>4.4560185185185182E-2</v>
      </c>
      <c r="G171" s="42" t="s">
        <v>368</v>
      </c>
      <c r="H171" s="42" t="s">
        <v>369</v>
      </c>
      <c r="I171" s="36" t="s">
        <v>166</v>
      </c>
      <c r="J171" s="36" t="s">
        <v>61</v>
      </c>
      <c r="K171" s="36" t="s">
        <v>1</v>
      </c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>
        <f>$B171</f>
        <v>168</v>
      </c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>
        <f>$D171</f>
        <v>128</v>
      </c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</row>
    <row r="172" spans="1:56" ht="15.9" customHeight="1" x14ac:dyDescent="0.3">
      <c r="A172" s="36">
        <v>571</v>
      </c>
      <c r="B172" s="36">
        <v>169</v>
      </c>
      <c r="C172" s="36">
        <v>32</v>
      </c>
      <c r="D172" s="36">
        <v>129</v>
      </c>
      <c r="E172">
        <v>1474</v>
      </c>
      <c r="F172" s="41">
        <v>4.4687499999999998E-2</v>
      </c>
      <c r="G172" s="42" t="s">
        <v>270</v>
      </c>
      <c r="H172" s="42" t="s">
        <v>370</v>
      </c>
      <c r="I172" s="36" t="s">
        <v>174</v>
      </c>
      <c r="J172" s="36" t="s">
        <v>59</v>
      </c>
      <c r="K172" s="36" t="s">
        <v>1</v>
      </c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>
        <f>$B172</f>
        <v>169</v>
      </c>
      <c r="AE172" s="11"/>
      <c r="AF172" s="11"/>
      <c r="AG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>
        <f>$D172</f>
        <v>129</v>
      </c>
      <c r="BB172" s="11"/>
      <c r="BC172" s="11"/>
      <c r="BD172" s="11"/>
    </row>
    <row r="173" spans="1:56" ht="15.9" customHeight="1" x14ac:dyDescent="0.3">
      <c r="A173" s="36">
        <v>572</v>
      </c>
      <c r="B173" s="36">
        <v>170</v>
      </c>
      <c r="C173" s="36">
        <v>49</v>
      </c>
      <c r="D173" s="36">
        <v>130</v>
      </c>
      <c r="E173">
        <v>1787</v>
      </c>
      <c r="F173" s="41">
        <v>4.4780092592592594E-2</v>
      </c>
      <c r="G173" s="42" t="s">
        <v>371</v>
      </c>
      <c r="H173" s="42" t="s">
        <v>372</v>
      </c>
      <c r="I173" s="36" t="s">
        <v>163</v>
      </c>
      <c r="J173" s="36" t="s">
        <v>49</v>
      </c>
      <c r="K173" s="36" t="s">
        <v>1</v>
      </c>
      <c r="L173" s="11"/>
      <c r="M173" s="11"/>
      <c r="N173" s="11"/>
      <c r="O173" s="11"/>
      <c r="P173" s="11"/>
      <c r="Q173" s="11">
        <f>$B173</f>
        <v>170</v>
      </c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I173" s="11"/>
      <c r="AJ173" s="11"/>
      <c r="AK173" s="11"/>
      <c r="AL173" s="11"/>
      <c r="AM173" s="11"/>
      <c r="AN173" s="11">
        <f>$D173</f>
        <v>130</v>
      </c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</row>
    <row r="174" spans="1:56" ht="15.9" customHeight="1" x14ac:dyDescent="0.3">
      <c r="A174" s="36">
        <v>574</v>
      </c>
      <c r="B174" s="36">
        <v>171</v>
      </c>
      <c r="C174" s="36">
        <v>33</v>
      </c>
      <c r="D174" s="36">
        <v>131</v>
      </c>
      <c r="E174">
        <v>157</v>
      </c>
      <c r="F174" s="41">
        <v>4.4826388888888888E-2</v>
      </c>
      <c r="G174" s="42" t="s">
        <v>199</v>
      </c>
      <c r="H174" s="42" t="s">
        <v>373</v>
      </c>
      <c r="I174" s="36" t="s">
        <v>174</v>
      </c>
      <c r="J174" s="36" t="s">
        <v>38</v>
      </c>
      <c r="K174" s="36" t="s">
        <v>1</v>
      </c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>
        <f>$B174</f>
        <v>171</v>
      </c>
      <c r="AC174" s="11"/>
      <c r="AD174" s="11"/>
      <c r="AE174" s="11"/>
      <c r="AF174" s="11"/>
      <c r="AG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>
        <f>$D174</f>
        <v>131</v>
      </c>
      <c r="AZ174" s="11"/>
      <c r="BA174" s="11"/>
      <c r="BB174" s="11"/>
      <c r="BC174" s="11"/>
      <c r="BD174" s="11"/>
    </row>
    <row r="175" spans="1:56" ht="15.9" customHeight="1" x14ac:dyDescent="0.3">
      <c r="A175" s="36">
        <v>575</v>
      </c>
      <c r="B175" s="36">
        <v>172</v>
      </c>
      <c r="C175" s="36">
        <v>34</v>
      </c>
      <c r="D175" s="36">
        <v>132</v>
      </c>
      <c r="E175">
        <v>1323</v>
      </c>
      <c r="F175" s="41">
        <v>4.5081018518518513E-2</v>
      </c>
      <c r="G175" s="42" t="s">
        <v>374</v>
      </c>
      <c r="H175" s="42" t="s">
        <v>375</v>
      </c>
      <c r="I175" s="36" t="s">
        <v>174</v>
      </c>
      <c r="J175" s="36" t="s">
        <v>34</v>
      </c>
      <c r="K175" s="36" t="s">
        <v>1</v>
      </c>
      <c r="L175" s="11"/>
      <c r="M175" s="11"/>
      <c r="N175" s="11">
        <f>$B175</f>
        <v>172</v>
      </c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I175" s="11"/>
      <c r="AJ175" s="11"/>
      <c r="AK175" s="11">
        <f>$D175</f>
        <v>132</v>
      </c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</row>
    <row r="176" spans="1:56" ht="15.9" customHeight="1" x14ac:dyDescent="0.3">
      <c r="A176" s="36">
        <v>576</v>
      </c>
      <c r="B176" s="36">
        <v>173</v>
      </c>
      <c r="C176" s="36"/>
      <c r="D176" s="36"/>
      <c r="E176" t="s">
        <v>436</v>
      </c>
      <c r="F176" s="41">
        <v>4.5289351851851851E-2</v>
      </c>
      <c r="G176" s="44" t="s">
        <v>381</v>
      </c>
      <c r="H176" s="44" t="s">
        <v>953</v>
      </c>
      <c r="I176" s="45" t="s">
        <v>82</v>
      </c>
      <c r="J176" s="45" t="s">
        <v>38</v>
      </c>
      <c r="K176" s="45" t="s">
        <v>1</v>
      </c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>
        <f>$B176</f>
        <v>173</v>
      </c>
      <c r="AC176" s="11"/>
      <c r="AD176" s="11"/>
      <c r="AE176" s="11"/>
      <c r="AF176" s="11"/>
      <c r="AG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</row>
    <row r="177" spans="1:56" ht="15.9" customHeight="1" x14ac:dyDescent="0.3">
      <c r="A177" s="36">
        <v>578</v>
      </c>
      <c r="B177" s="36">
        <v>174</v>
      </c>
      <c r="C177" s="36">
        <v>50</v>
      </c>
      <c r="D177" s="36">
        <v>133</v>
      </c>
      <c r="E177">
        <v>1238</v>
      </c>
      <c r="F177" s="41">
        <v>4.5370370370370366E-2</v>
      </c>
      <c r="G177" s="42" t="s">
        <v>376</v>
      </c>
      <c r="H177" s="42" t="s">
        <v>377</v>
      </c>
      <c r="I177" s="36" t="s">
        <v>163</v>
      </c>
      <c r="J177" s="36" t="s">
        <v>26</v>
      </c>
      <c r="K177" s="36" t="s">
        <v>1</v>
      </c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>
        <f>$B177</f>
        <v>174</v>
      </c>
      <c r="AB177" s="11"/>
      <c r="AC177" s="11"/>
      <c r="AD177" s="11"/>
      <c r="AE177" s="11"/>
      <c r="AF177" s="11"/>
      <c r="AG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>
        <f>$D177</f>
        <v>133</v>
      </c>
      <c r="AY177" s="11"/>
      <c r="AZ177" s="11"/>
      <c r="BA177" s="11"/>
      <c r="BB177" s="11"/>
      <c r="BC177" s="11"/>
      <c r="BD177" s="11"/>
    </row>
    <row r="178" spans="1:56" ht="15.9" customHeight="1" x14ac:dyDescent="0.3">
      <c r="A178" s="36">
        <v>579</v>
      </c>
      <c r="B178" s="36">
        <v>175</v>
      </c>
      <c r="C178" s="36">
        <v>42</v>
      </c>
      <c r="D178" s="36">
        <v>134</v>
      </c>
      <c r="E178">
        <v>1599</v>
      </c>
      <c r="F178" s="41">
        <v>4.5416666666666668E-2</v>
      </c>
      <c r="G178" s="42" t="s">
        <v>378</v>
      </c>
      <c r="H178" s="42" t="s">
        <v>379</v>
      </c>
      <c r="I178" s="36" t="s">
        <v>166</v>
      </c>
      <c r="J178" s="36" t="s">
        <v>33</v>
      </c>
      <c r="K178" s="36" t="s">
        <v>1</v>
      </c>
      <c r="L178" s="11">
        <f>$B178</f>
        <v>175</v>
      </c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I178" s="11">
        <f>$D178</f>
        <v>134</v>
      </c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</row>
    <row r="179" spans="1:56" ht="15.9" customHeight="1" x14ac:dyDescent="0.3">
      <c r="A179" s="36">
        <v>582</v>
      </c>
      <c r="B179" s="36">
        <v>176</v>
      </c>
      <c r="C179" s="36">
        <v>51</v>
      </c>
      <c r="D179" s="36">
        <v>135</v>
      </c>
      <c r="E179">
        <v>201</v>
      </c>
      <c r="F179" s="41">
        <v>4.5474537037037036E-2</v>
      </c>
      <c r="G179" s="42" t="s">
        <v>245</v>
      </c>
      <c r="H179" s="42" t="s">
        <v>380</v>
      </c>
      <c r="I179" s="36" t="s">
        <v>163</v>
      </c>
      <c r="J179" s="36" t="s">
        <v>27</v>
      </c>
      <c r="K179" s="36" t="s">
        <v>1</v>
      </c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>
        <f>$B179</f>
        <v>176</v>
      </c>
      <c r="AF179" s="11"/>
      <c r="AG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>
        <f>$D179</f>
        <v>135</v>
      </c>
      <c r="BC179" s="11"/>
      <c r="BD179" s="11"/>
    </row>
    <row r="180" spans="1:56" ht="15.9" customHeight="1" x14ac:dyDescent="0.3">
      <c r="A180" s="36">
        <v>583</v>
      </c>
      <c r="B180" s="36">
        <v>177</v>
      </c>
      <c r="C180" s="36">
        <v>35</v>
      </c>
      <c r="D180" s="36">
        <v>136</v>
      </c>
      <c r="E180">
        <v>1802</v>
      </c>
      <c r="F180" s="41">
        <v>4.5532407407407403E-2</v>
      </c>
      <c r="G180" s="42" t="s">
        <v>381</v>
      </c>
      <c r="H180" s="42" t="s">
        <v>382</v>
      </c>
      <c r="I180" s="36" t="s">
        <v>174</v>
      </c>
      <c r="J180" s="36" t="s">
        <v>23</v>
      </c>
      <c r="K180" s="36" t="s">
        <v>1</v>
      </c>
      <c r="L180" s="11"/>
      <c r="M180" s="11">
        <f>$B180</f>
        <v>177</v>
      </c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I180" s="11"/>
      <c r="AJ180" s="11">
        <f>$D180</f>
        <v>136</v>
      </c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</row>
    <row r="181" spans="1:56" ht="15.9" customHeight="1" x14ac:dyDescent="0.3">
      <c r="A181" s="36">
        <v>584</v>
      </c>
      <c r="B181" s="36">
        <v>178</v>
      </c>
      <c r="C181" s="36">
        <v>43</v>
      </c>
      <c r="D181" s="36">
        <v>137</v>
      </c>
      <c r="E181">
        <v>1805</v>
      </c>
      <c r="F181" s="41">
        <v>4.5543981481481477E-2</v>
      </c>
      <c r="G181" s="42" t="s">
        <v>177</v>
      </c>
      <c r="H181" s="42" t="s">
        <v>383</v>
      </c>
      <c r="I181" s="36" t="s">
        <v>166</v>
      </c>
      <c r="J181" s="36" t="s">
        <v>23</v>
      </c>
      <c r="K181" s="36" t="s">
        <v>1</v>
      </c>
      <c r="L181" s="11"/>
      <c r="M181" s="11">
        <f>$B181</f>
        <v>178</v>
      </c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I181" s="11"/>
      <c r="AJ181" s="11">
        <f>$D181</f>
        <v>137</v>
      </c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</row>
    <row r="182" spans="1:56" ht="15.9" customHeight="1" x14ac:dyDescent="0.3">
      <c r="A182" s="36">
        <v>585</v>
      </c>
      <c r="B182" s="36">
        <v>179</v>
      </c>
      <c r="C182" s="36"/>
      <c r="D182" s="36"/>
      <c r="E182">
        <v>1147</v>
      </c>
      <c r="F182" s="41">
        <v>4.569444444444444E-2</v>
      </c>
      <c r="G182" s="42" t="s">
        <v>148</v>
      </c>
      <c r="H182" s="42" t="s">
        <v>130</v>
      </c>
      <c r="I182" s="36" t="s">
        <v>82</v>
      </c>
      <c r="J182" s="36" t="s">
        <v>35</v>
      </c>
      <c r="K182" s="36" t="s">
        <v>1</v>
      </c>
      <c r="L182" s="11"/>
      <c r="M182" s="11"/>
      <c r="N182" s="11"/>
      <c r="O182" s="11"/>
      <c r="P182" s="11"/>
      <c r="Q182" s="11"/>
      <c r="R182" s="11"/>
      <c r="S182" s="11">
        <f>$B182</f>
        <v>179</v>
      </c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</row>
    <row r="183" spans="1:56" ht="15.9" customHeight="1" x14ac:dyDescent="0.3">
      <c r="A183" s="36">
        <v>586</v>
      </c>
      <c r="B183" s="36">
        <v>180</v>
      </c>
      <c r="C183" s="36">
        <v>52</v>
      </c>
      <c r="D183" s="36">
        <v>138</v>
      </c>
      <c r="E183">
        <v>1001</v>
      </c>
      <c r="F183" s="41">
        <v>4.5706018518518514E-2</v>
      </c>
      <c r="G183" s="42" t="s">
        <v>384</v>
      </c>
      <c r="H183" s="42" t="s">
        <v>385</v>
      </c>
      <c r="I183" s="36" t="s">
        <v>163</v>
      </c>
      <c r="J183" s="36" t="s">
        <v>63</v>
      </c>
      <c r="K183" s="36" t="s">
        <v>1</v>
      </c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>
        <f>$B183</f>
        <v>180</v>
      </c>
      <c r="AG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>
        <f>$D183</f>
        <v>138</v>
      </c>
      <c r="BD183" s="11"/>
    </row>
    <row r="184" spans="1:56" ht="15.9" customHeight="1" x14ac:dyDescent="0.3">
      <c r="A184" s="36">
        <v>587</v>
      </c>
      <c r="B184" s="36">
        <v>181</v>
      </c>
      <c r="C184" s="36">
        <v>53</v>
      </c>
      <c r="D184" s="36">
        <v>139</v>
      </c>
      <c r="E184">
        <v>1084</v>
      </c>
      <c r="F184" s="41">
        <v>4.5798611111111109E-2</v>
      </c>
      <c r="G184" s="42" t="s">
        <v>386</v>
      </c>
      <c r="H184" s="42" t="s">
        <v>387</v>
      </c>
      <c r="I184" s="36" t="s">
        <v>163</v>
      </c>
      <c r="J184" s="36" t="s">
        <v>35</v>
      </c>
      <c r="K184" s="36" t="s">
        <v>1</v>
      </c>
      <c r="L184" s="11"/>
      <c r="M184" s="11"/>
      <c r="N184" s="11"/>
      <c r="O184" s="11"/>
      <c r="P184" s="11"/>
      <c r="Q184" s="11"/>
      <c r="R184" s="11"/>
      <c r="S184" s="11">
        <f>$B184</f>
        <v>181</v>
      </c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I184" s="11"/>
      <c r="AJ184" s="11"/>
      <c r="AK184" s="11"/>
      <c r="AL184" s="11"/>
      <c r="AM184" s="11"/>
      <c r="AN184" s="11"/>
      <c r="AO184" s="11"/>
      <c r="AP184" s="11">
        <f>$D184</f>
        <v>139</v>
      </c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</row>
    <row r="185" spans="1:56" ht="15.9" customHeight="1" x14ac:dyDescent="0.3">
      <c r="A185" s="36">
        <v>588</v>
      </c>
      <c r="B185" s="36">
        <v>182</v>
      </c>
      <c r="C185" s="36">
        <v>44</v>
      </c>
      <c r="D185" s="36">
        <v>140</v>
      </c>
      <c r="E185">
        <v>1259</v>
      </c>
      <c r="F185" s="41">
        <v>4.5810185185185183E-2</v>
      </c>
      <c r="G185" s="42" t="s">
        <v>186</v>
      </c>
      <c r="H185" s="42" t="s">
        <v>388</v>
      </c>
      <c r="I185" s="36" t="s">
        <v>166</v>
      </c>
      <c r="J185" s="36" t="s">
        <v>26</v>
      </c>
      <c r="K185" s="36" t="s">
        <v>1</v>
      </c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>
        <f>$B185</f>
        <v>182</v>
      </c>
      <c r="AB185" s="11"/>
      <c r="AC185" s="11"/>
      <c r="AD185" s="11"/>
      <c r="AE185" s="11"/>
      <c r="AF185" s="11"/>
      <c r="AG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>
        <f>$D185</f>
        <v>140</v>
      </c>
      <c r="AY185" s="11"/>
      <c r="AZ185" s="11"/>
      <c r="BA185" s="11"/>
      <c r="BB185" s="11"/>
      <c r="BC185" s="11"/>
      <c r="BD185" s="11"/>
    </row>
    <row r="186" spans="1:56" ht="15.9" customHeight="1" x14ac:dyDescent="0.3">
      <c r="A186" s="36">
        <v>589</v>
      </c>
      <c r="B186" s="36">
        <v>183</v>
      </c>
      <c r="C186" s="36">
        <v>54</v>
      </c>
      <c r="D186" s="36">
        <v>141</v>
      </c>
      <c r="E186">
        <v>315</v>
      </c>
      <c r="F186" s="41">
        <v>4.5856481481481477E-2</v>
      </c>
      <c r="G186" s="42" t="s">
        <v>389</v>
      </c>
      <c r="H186" s="42" t="s">
        <v>390</v>
      </c>
      <c r="I186" s="36" t="s">
        <v>163</v>
      </c>
      <c r="J186" s="36" t="s">
        <v>27</v>
      </c>
      <c r="K186" s="36" t="s">
        <v>1</v>
      </c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>
        <f>$B186</f>
        <v>183</v>
      </c>
      <c r="AF186" s="11"/>
      <c r="AG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>
        <f>$D186</f>
        <v>141</v>
      </c>
      <c r="BC186" s="11"/>
      <c r="BD186" s="11"/>
    </row>
    <row r="187" spans="1:56" ht="15.9" customHeight="1" x14ac:dyDescent="0.3">
      <c r="A187" s="36">
        <v>590</v>
      </c>
      <c r="B187" s="36">
        <v>184</v>
      </c>
      <c r="C187" s="36">
        <v>7</v>
      </c>
      <c r="D187" s="36">
        <v>142</v>
      </c>
      <c r="E187">
        <v>1062</v>
      </c>
      <c r="F187" s="41">
        <v>4.597222222222222E-2</v>
      </c>
      <c r="G187" s="42" t="s">
        <v>351</v>
      </c>
      <c r="H187" s="42" t="s">
        <v>391</v>
      </c>
      <c r="I187" s="36" t="s">
        <v>229</v>
      </c>
      <c r="J187" s="36" t="s">
        <v>35</v>
      </c>
      <c r="K187" s="36" t="s">
        <v>1</v>
      </c>
      <c r="L187" s="11"/>
      <c r="M187" s="11"/>
      <c r="N187" s="11"/>
      <c r="O187" s="11"/>
      <c r="P187" s="11"/>
      <c r="Q187" s="11"/>
      <c r="R187" s="11"/>
      <c r="S187" s="11">
        <f>$B187</f>
        <v>184</v>
      </c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I187" s="11"/>
      <c r="AJ187" s="11"/>
      <c r="AK187" s="11"/>
      <c r="AL187" s="11"/>
      <c r="AM187" s="11"/>
      <c r="AN187" s="11"/>
      <c r="AO187" s="11"/>
      <c r="AP187" s="11">
        <f>$D187</f>
        <v>142</v>
      </c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</row>
    <row r="188" spans="1:56" ht="15.9" customHeight="1" x14ac:dyDescent="0.3">
      <c r="A188" s="36">
        <v>591</v>
      </c>
      <c r="B188" s="36">
        <v>185</v>
      </c>
      <c r="C188" s="36"/>
      <c r="D188" s="36"/>
      <c r="E188">
        <v>2066</v>
      </c>
      <c r="F188" s="41">
        <v>4.5983796296296293E-2</v>
      </c>
      <c r="G188" s="42" t="s">
        <v>149</v>
      </c>
      <c r="H188" s="42" t="s">
        <v>150</v>
      </c>
      <c r="I188" s="36" t="s">
        <v>82</v>
      </c>
      <c r="J188" s="36" t="s">
        <v>59</v>
      </c>
      <c r="K188" s="36" t="s">
        <v>1</v>
      </c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>
        <f>$B188</f>
        <v>185</v>
      </c>
      <c r="AE188" s="11"/>
      <c r="AF188" s="11"/>
      <c r="AG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</row>
    <row r="189" spans="1:56" ht="15.9" customHeight="1" x14ac:dyDescent="0.3">
      <c r="A189" s="36">
        <v>593</v>
      </c>
      <c r="B189" s="36">
        <v>186</v>
      </c>
      <c r="C189" s="36">
        <v>36</v>
      </c>
      <c r="D189" s="36">
        <v>143</v>
      </c>
      <c r="E189">
        <v>866</v>
      </c>
      <c r="F189" s="41">
        <v>4.6087962962962963E-2</v>
      </c>
      <c r="G189" s="42" t="s">
        <v>392</v>
      </c>
      <c r="H189" s="42" t="s">
        <v>393</v>
      </c>
      <c r="I189" s="36" t="s">
        <v>174</v>
      </c>
      <c r="J189" s="36" t="s">
        <v>65</v>
      </c>
      <c r="K189" s="36" t="s">
        <v>1</v>
      </c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>
        <f>$B189</f>
        <v>186</v>
      </c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>
        <f>$D189</f>
        <v>143</v>
      </c>
    </row>
    <row r="190" spans="1:56" ht="15.9" customHeight="1" x14ac:dyDescent="0.3">
      <c r="A190" s="36">
        <v>594</v>
      </c>
      <c r="B190" s="36">
        <v>187</v>
      </c>
      <c r="C190" s="36">
        <v>45</v>
      </c>
      <c r="D190" s="36">
        <v>144</v>
      </c>
      <c r="E190">
        <v>1766</v>
      </c>
      <c r="F190" s="41">
        <v>4.6261574074074073E-2</v>
      </c>
      <c r="G190" s="42" t="s">
        <v>394</v>
      </c>
      <c r="H190" s="42" t="s">
        <v>395</v>
      </c>
      <c r="I190" s="36" t="s">
        <v>166</v>
      </c>
      <c r="J190" s="36" t="s">
        <v>49</v>
      </c>
      <c r="K190" s="36" t="s">
        <v>1</v>
      </c>
      <c r="L190" s="11"/>
      <c r="M190" s="11"/>
      <c r="N190" s="11"/>
      <c r="O190" s="11"/>
      <c r="P190" s="11"/>
      <c r="Q190" s="11">
        <f>$B190</f>
        <v>187</v>
      </c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I190" s="11"/>
      <c r="AJ190" s="11"/>
      <c r="AK190" s="11"/>
      <c r="AL190" s="11"/>
      <c r="AM190" s="11"/>
      <c r="AN190" s="11">
        <f>$D190</f>
        <v>144</v>
      </c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</row>
    <row r="191" spans="1:56" ht="15.9" customHeight="1" x14ac:dyDescent="0.3">
      <c r="A191" s="36">
        <v>595</v>
      </c>
      <c r="B191" s="36">
        <v>188</v>
      </c>
      <c r="C191" s="36">
        <v>37</v>
      </c>
      <c r="D191" s="36">
        <v>145</v>
      </c>
      <c r="E191">
        <v>984</v>
      </c>
      <c r="F191" s="41">
        <v>4.6365740740740735E-2</v>
      </c>
      <c r="G191" s="42" t="s">
        <v>326</v>
      </c>
      <c r="H191" s="42" t="s">
        <v>396</v>
      </c>
      <c r="I191" s="36" t="s">
        <v>174</v>
      </c>
      <c r="J191" s="36" t="s">
        <v>63</v>
      </c>
      <c r="K191" s="36" t="s">
        <v>1</v>
      </c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>
        <f>$B191</f>
        <v>188</v>
      </c>
      <c r="AG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>
        <f>$D191</f>
        <v>145</v>
      </c>
      <c r="BD191" s="11"/>
    </row>
    <row r="192" spans="1:56" ht="15.9" customHeight="1" x14ac:dyDescent="0.3">
      <c r="A192" s="36">
        <v>596</v>
      </c>
      <c r="B192" s="36">
        <v>189</v>
      </c>
      <c r="C192" s="36">
        <v>55</v>
      </c>
      <c r="D192" s="36">
        <v>146</v>
      </c>
      <c r="E192">
        <v>1324</v>
      </c>
      <c r="F192" s="41">
        <v>4.642361111111111E-2</v>
      </c>
      <c r="G192" s="42" t="s">
        <v>328</v>
      </c>
      <c r="H192" s="42" t="s">
        <v>397</v>
      </c>
      <c r="I192" s="36" t="s">
        <v>163</v>
      </c>
      <c r="J192" s="36" t="s">
        <v>34</v>
      </c>
      <c r="K192" s="36" t="s">
        <v>1</v>
      </c>
      <c r="L192" s="11"/>
      <c r="M192" s="11"/>
      <c r="N192" s="11">
        <f>$B192</f>
        <v>189</v>
      </c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I192" s="11"/>
      <c r="AJ192" s="11"/>
      <c r="AK192" s="11">
        <f>$D192</f>
        <v>146</v>
      </c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</row>
    <row r="193" spans="1:56" ht="15.9" customHeight="1" x14ac:dyDescent="0.3">
      <c r="A193" s="36">
        <v>597</v>
      </c>
      <c r="B193" s="36">
        <v>190</v>
      </c>
      <c r="C193" s="36">
        <v>46</v>
      </c>
      <c r="D193" s="36">
        <v>147</v>
      </c>
      <c r="E193">
        <v>1481</v>
      </c>
      <c r="F193" s="41">
        <v>4.6539351851851853E-2</v>
      </c>
      <c r="G193" s="42" t="s">
        <v>239</v>
      </c>
      <c r="H193" s="42" t="s">
        <v>398</v>
      </c>
      <c r="I193" s="36" t="s">
        <v>166</v>
      </c>
      <c r="J193" s="36" t="s">
        <v>59</v>
      </c>
      <c r="K193" s="36" t="s">
        <v>1</v>
      </c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>
        <f>$B193</f>
        <v>190</v>
      </c>
      <c r="AE193" s="11"/>
      <c r="AF193" s="11"/>
      <c r="AG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>
        <f>$D193</f>
        <v>147</v>
      </c>
      <c r="BB193" s="11"/>
      <c r="BC193" s="11"/>
      <c r="BD193" s="11"/>
    </row>
    <row r="194" spans="1:56" ht="15.9" customHeight="1" x14ac:dyDescent="0.3">
      <c r="A194" s="36">
        <v>599</v>
      </c>
      <c r="B194" s="36">
        <v>191</v>
      </c>
      <c r="C194" s="36">
        <v>56</v>
      </c>
      <c r="D194" s="36">
        <v>148</v>
      </c>
      <c r="E194">
        <v>1493</v>
      </c>
      <c r="F194" s="41">
        <v>4.6550925925925926E-2</v>
      </c>
      <c r="G194" s="42" t="s">
        <v>399</v>
      </c>
      <c r="H194" s="42" t="s">
        <v>396</v>
      </c>
      <c r="I194" s="36" t="s">
        <v>163</v>
      </c>
      <c r="J194" s="36" t="s">
        <v>59</v>
      </c>
      <c r="K194" s="36" t="s">
        <v>1</v>
      </c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>
        <f>$B194</f>
        <v>191</v>
      </c>
      <c r="AE194" s="11"/>
      <c r="AF194" s="11"/>
      <c r="AG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>
        <f>$D194</f>
        <v>148</v>
      </c>
      <c r="BB194" s="11"/>
      <c r="BC194" s="11"/>
      <c r="BD194" s="11"/>
    </row>
    <row r="195" spans="1:56" ht="15.9" customHeight="1" x14ac:dyDescent="0.3">
      <c r="A195" s="36">
        <v>600</v>
      </c>
      <c r="B195" s="36">
        <v>192</v>
      </c>
      <c r="C195" s="36">
        <v>47</v>
      </c>
      <c r="D195" s="36">
        <v>149</v>
      </c>
      <c r="E195">
        <v>1536</v>
      </c>
      <c r="F195" s="41">
        <v>4.65625E-2</v>
      </c>
      <c r="G195" s="42" t="s">
        <v>400</v>
      </c>
      <c r="H195" s="42" t="s">
        <v>203</v>
      </c>
      <c r="I195" s="36" t="s">
        <v>166</v>
      </c>
      <c r="J195" s="36" t="s">
        <v>59</v>
      </c>
      <c r="K195" s="36" t="s">
        <v>1</v>
      </c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>
        <f>$B195</f>
        <v>192</v>
      </c>
      <c r="AE195" s="11"/>
      <c r="AF195" s="11"/>
      <c r="AG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>
        <f>$D195</f>
        <v>149</v>
      </c>
      <c r="BB195" s="11"/>
      <c r="BC195" s="11"/>
      <c r="BD195" s="11"/>
    </row>
    <row r="196" spans="1:56" ht="15.9" customHeight="1" x14ac:dyDescent="0.3">
      <c r="A196" s="36">
        <v>601</v>
      </c>
      <c r="B196" s="36">
        <v>193</v>
      </c>
      <c r="C196" s="36">
        <v>38</v>
      </c>
      <c r="D196" s="36">
        <v>150</v>
      </c>
      <c r="E196">
        <v>1473</v>
      </c>
      <c r="F196" s="41">
        <v>4.65625E-2</v>
      </c>
      <c r="G196" s="42" t="s">
        <v>401</v>
      </c>
      <c r="H196" s="42" t="s">
        <v>402</v>
      </c>
      <c r="I196" s="36" t="s">
        <v>174</v>
      </c>
      <c r="J196" s="36" t="s">
        <v>59</v>
      </c>
      <c r="K196" s="36" t="s">
        <v>1</v>
      </c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>
        <f>$B196</f>
        <v>193</v>
      </c>
      <c r="AE196" s="11"/>
      <c r="AF196" s="11"/>
      <c r="AG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>
        <f>$D196</f>
        <v>150</v>
      </c>
      <c r="BB196" s="11"/>
      <c r="BC196" s="11"/>
      <c r="BD196" s="11"/>
    </row>
    <row r="197" spans="1:56" ht="15.9" customHeight="1" x14ac:dyDescent="0.3">
      <c r="A197" s="36">
        <v>603</v>
      </c>
      <c r="B197" s="36">
        <v>194</v>
      </c>
      <c r="C197" s="36">
        <v>39</v>
      </c>
      <c r="D197" s="36">
        <v>151</v>
      </c>
      <c r="E197">
        <v>1547</v>
      </c>
      <c r="F197" s="41">
        <v>4.6631944444444441E-2</v>
      </c>
      <c r="G197" s="42" t="s">
        <v>403</v>
      </c>
      <c r="H197" s="42" t="s">
        <v>296</v>
      </c>
      <c r="I197" s="36" t="s">
        <v>174</v>
      </c>
      <c r="J197" s="36" t="s">
        <v>33</v>
      </c>
      <c r="K197" s="36" t="s">
        <v>1</v>
      </c>
      <c r="L197" s="11">
        <f>$B197</f>
        <v>194</v>
      </c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I197" s="11">
        <f>$D197</f>
        <v>151</v>
      </c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</row>
    <row r="198" spans="1:56" ht="15.9" customHeight="1" x14ac:dyDescent="0.3">
      <c r="A198" s="36">
        <v>604</v>
      </c>
      <c r="B198" s="36">
        <v>195</v>
      </c>
      <c r="C198" s="36">
        <v>48</v>
      </c>
      <c r="D198" s="45">
        <v>152</v>
      </c>
      <c r="E198">
        <v>86</v>
      </c>
      <c r="F198" s="41">
        <v>4.6875E-2</v>
      </c>
      <c r="G198" s="42" t="s">
        <v>404</v>
      </c>
      <c r="H198" s="42" t="s">
        <v>405</v>
      </c>
      <c r="I198" s="36" t="s">
        <v>166</v>
      </c>
      <c r="J198" s="36" t="s">
        <v>38</v>
      </c>
      <c r="K198" s="36" t="s">
        <v>1</v>
      </c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>
        <f>$B198</f>
        <v>195</v>
      </c>
      <c r="AC198" s="11"/>
      <c r="AD198" s="11"/>
      <c r="AE198" s="11"/>
      <c r="AF198" s="11"/>
      <c r="AG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>
        <f>$D198</f>
        <v>152</v>
      </c>
      <c r="AZ198" s="11"/>
      <c r="BA198" s="11"/>
      <c r="BB198" s="11"/>
      <c r="BC198" s="11"/>
      <c r="BD198" s="11"/>
    </row>
    <row r="199" spans="1:56" ht="15.9" customHeight="1" x14ac:dyDescent="0.3">
      <c r="A199" s="36">
        <v>605</v>
      </c>
      <c r="B199" s="36">
        <v>196</v>
      </c>
      <c r="C199" s="45">
        <v>40</v>
      </c>
      <c r="D199" s="36">
        <v>153</v>
      </c>
      <c r="E199">
        <v>1830</v>
      </c>
      <c r="F199" s="41">
        <v>4.701388888888889E-2</v>
      </c>
      <c r="G199" s="44" t="s">
        <v>956</v>
      </c>
      <c r="H199" s="44" t="s">
        <v>957</v>
      </c>
      <c r="I199" s="45" t="s">
        <v>174</v>
      </c>
      <c r="J199" s="45" t="s">
        <v>23</v>
      </c>
      <c r="K199" s="45" t="s">
        <v>1</v>
      </c>
      <c r="L199" s="11"/>
      <c r="M199" s="11">
        <f>$B199</f>
        <v>196</v>
      </c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I199" s="11"/>
      <c r="AJ199" s="11">
        <f>$D199</f>
        <v>153</v>
      </c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</row>
    <row r="200" spans="1:56" ht="15.9" customHeight="1" x14ac:dyDescent="0.3">
      <c r="A200" s="36">
        <v>606</v>
      </c>
      <c r="B200" s="36">
        <v>197</v>
      </c>
      <c r="C200" s="36">
        <v>57</v>
      </c>
      <c r="D200" s="36">
        <v>154</v>
      </c>
      <c r="E200">
        <v>815</v>
      </c>
      <c r="F200" s="41">
        <v>4.7106481481481478E-2</v>
      </c>
      <c r="G200" s="42" t="s">
        <v>406</v>
      </c>
      <c r="H200" s="42" t="s">
        <v>407</v>
      </c>
      <c r="I200" s="36" t="s">
        <v>163</v>
      </c>
      <c r="J200" s="36" t="s">
        <v>70</v>
      </c>
      <c r="K200" s="36" t="s">
        <v>1</v>
      </c>
      <c r="L200" s="11"/>
      <c r="M200" s="11"/>
      <c r="N200" s="11"/>
      <c r="O200" s="11">
        <f>$B200</f>
        <v>197</v>
      </c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I200" s="11"/>
      <c r="AJ200" s="11"/>
      <c r="AK200" s="11"/>
      <c r="AL200" s="11">
        <f>$D200</f>
        <v>154</v>
      </c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</row>
    <row r="201" spans="1:56" ht="15.9" customHeight="1" x14ac:dyDescent="0.3">
      <c r="A201" s="36">
        <v>610</v>
      </c>
      <c r="B201" s="36">
        <v>198</v>
      </c>
      <c r="C201" s="36"/>
      <c r="D201" s="36"/>
      <c r="E201">
        <v>2122</v>
      </c>
      <c r="F201" s="41">
        <v>4.7604166666666663E-2</v>
      </c>
      <c r="G201" s="42" t="s">
        <v>137</v>
      </c>
      <c r="H201" s="42" t="s">
        <v>151</v>
      </c>
      <c r="I201" s="36" t="s">
        <v>82</v>
      </c>
      <c r="J201" s="36" t="s">
        <v>62</v>
      </c>
      <c r="K201" s="36" t="s">
        <v>1</v>
      </c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>
        <f>$B201</f>
        <v>198</v>
      </c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</row>
    <row r="202" spans="1:56" ht="15.9" customHeight="1" x14ac:dyDescent="0.3">
      <c r="A202" s="36">
        <v>612</v>
      </c>
      <c r="B202" s="36">
        <v>199</v>
      </c>
      <c r="C202" s="36">
        <v>58</v>
      </c>
      <c r="D202" s="36">
        <v>155</v>
      </c>
      <c r="E202">
        <v>2068</v>
      </c>
      <c r="F202" s="41">
        <v>4.7685185185185185E-2</v>
      </c>
      <c r="G202" s="42" t="s">
        <v>408</v>
      </c>
      <c r="H202" s="42" t="s">
        <v>409</v>
      </c>
      <c r="I202" s="36" t="s">
        <v>163</v>
      </c>
      <c r="J202" s="36" t="s">
        <v>59</v>
      </c>
      <c r="K202" s="36" t="s">
        <v>1</v>
      </c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>
        <f>$B202</f>
        <v>199</v>
      </c>
      <c r="AE202" s="11"/>
      <c r="AF202" s="11"/>
      <c r="AG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>
        <f>$D202</f>
        <v>155</v>
      </c>
      <c r="BB202" s="11"/>
      <c r="BC202" s="11"/>
      <c r="BD202" s="11"/>
    </row>
    <row r="203" spans="1:56" ht="15.9" customHeight="1" x14ac:dyDescent="0.3">
      <c r="A203" s="36">
        <v>613</v>
      </c>
      <c r="B203" s="36">
        <v>200</v>
      </c>
      <c r="C203" s="36">
        <v>8</v>
      </c>
      <c r="D203" s="36">
        <v>156</v>
      </c>
      <c r="E203">
        <v>1080</v>
      </c>
      <c r="F203" s="41">
        <v>4.77662037037037E-2</v>
      </c>
      <c r="G203" s="42" t="s">
        <v>410</v>
      </c>
      <c r="H203" s="42" t="s">
        <v>411</v>
      </c>
      <c r="I203" s="36" t="s">
        <v>229</v>
      </c>
      <c r="J203" s="36" t="s">
        <v>35</v>
      </c>
      <c r="K203" s="36" t="s">
        <v>1</v>
      </c>
      <c r="L203" s="11"/>
      <c r="M203" s="11"/>
      <c r="N203" s="11"/>
      <c r="O203" s="11"/>
      <c r="P203" s="11"/>
      <c r="Q203" s="11"/>
      <c r="R203" s="11"/>
      <c r="S203" s="11">
        <f>$B203</f>
        <v>200</v>
      </c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I203" s="11"/>
      <c r="AJ203" s="11"/>
      <c r="AK203" s="11"/>
      <c r="AL203" s="11"/>
      <c r="AM203" s="11"/>
      <c r="AN203" s="11"/>
      <c r="AO203" s="11"/>
      <c r="AP203" s="11">
        <f>$D203</f>
        <v>156</v>
      </c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</row>
    <row r="204" spans="1:56" ht="15.9" customHeight="1" x14ac:dyDescent="0.3">
      <c r="A204" s="36">
        <v>615</v>
      </c>
      <c r="B204" s="36">
        <v>201</v>
      </c>
      <c r="C204" s="36">
        <v>59</v>
      </c>
      <c r="D204" s="36">
        <v>157</v>
      </c>
      <c r="E204">
        <v>1059</v>
      </c>
      <c r="F204" s="41">
        <v>4.7835648148148148E-2</v>
      </c>
      <c r="G204" s="42" t="s">
        <v>146</v>
      </c>
      <c r="H204" s="42" t="s">
        <v>130</v>
      </c>
      <c r="I204" s="36" t="s">
        <v>163</v>
      </c>
      <c r="J204" s="36" t="s">
        <v>35</v>
      </c>
      <c r="K204" s="36" t="s">
        <v>1</v>
      </c>
      <c r="L204" s="11"/>
      <c r="M204" s="11"/>
      <c r="N204" s="11"/>
      <c r="O204" s="11"/>
      <c r="P204" s="11"/>
      <c r="Q204" s="11"/>
      <c r="R204" s="11"/>
      <c r="S204" s="11">
        <f>$B204</f>
        <v>201</v>
      </c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I204" s="11"/>
      <c r="AJ204" s="11"/>
      <c r="AK204" s="11"/>
      <c r="AL204" s="11"/>
      <c r="AM204" s="11"/>
      <c r="AN204" s="11"/>
      <c r="AO204" s="11"/>
      <c r="AP204" s="11">
        <f>$D204</f>
        <v>157</v>
      </c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</row>
    <row r="205" spans="1:56" ht="15.9" customHeight="1" x14ac:dyDescent="0.3">
      <c r="A205" s="36">
        <v>617</v>
      </c>
      <c r="B205" s="36">
        <v>202</v>
      </c>
      <c r="C205" s="36">
        <v>60</v>
      </c>
      <c r="D205" s="36">
        <v>158</v>
      </c>
      <c r="E205">
        <v>1626</v>
      </c>
      <c r="F205" s="41">
        <v>4.8368055555555553E-2</v>
      </c>
      <c r="G205" s="42" t="s">
        <v>412</v>
      </c>
      <c r="H205" s="42" t="s">
        <v>413</v>
      </c>
      <c r="I205" s="36" t="s">
        <v>163</v>
      </c>
      <c r="J205" s="36" t="s">
        <v>33</v>
      </c>
      <c r="K205" s="36" t="s">
        <v>1</v>
      </c>
      <c r="L205" s="11">
        <f>$B205</f>
        <v>202</v>
      </c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I205" s="11">
        <f>$D205</f>
        <v>158</v>
      </c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</row>
    <row r="206" spans="1:56" ht="15.9" customHeight="1" x14ac:dyDescent="0.3">
      <c r="A206" s="36">
        <v>620</v>
      </c>
      <c r="B206" s="36">
        <v>203</v>
      </c>
      <c r="C206" s="36">
        <v>9</v>
      </c>
      <c r="D206" s="36">
        <v>159</v>
      </c>
      <c r="E206">
        <v>383</v>
      </c>
      <c r="F206" s="41">
        <v>4.8935185185185186E-2</v>
      </c>
      <c r="G206" s="42" t="s">
        <v>414</v>
      </c>
      <c r="H206" s="42" t="s">
        <v>116</v>
      </c>
      <c r="I206" s="36" t="s">
        <v>229</v>
      </c>
      <c r="J206" s="36" t="s">
        <v>37</v>
      </c>
      <c r="K206" s="36" t="s">
        <v>1</v>
      </c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>
        <f>$B206</f>
        <v>203</v>
      </c>
      <c r="Z206" s="11"/>
      <c r="AA206" s="11"/>
      <c r="AB206" s="11"/>
      <c r="AC206" s="11"/>
      <c r="AD206" s="11"/>
      <c r="AE206" s="11"/>
      <c r="AF206" s="11"/>
      <c r="AG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>
        <f>$D206</f>
        <v>159</v>
      </c>
      <c r="AW206" s="11"/>
      <c r="AX206" s="11"/>
      <c r="AY206" s="11"/>
      <c r="AZ206" s="11"/>
      <c r="BA206" s="11"/>
      <c r="BB206" s="11"/>
      <c r="BC206" s="11"/>
      <c r="BD206" s="11"/>
    </row>
    <row r="207" spans="1:56" ht="15.9" customHeight="1" x14ac:dyDescent="0.3">
      <c r="A207" s="36">
        <v>621</v>
      </c>
      <c r="B207" s="36">
        <v>204</v>
      </c>
      <c r="C207" s="36">
        <v>10</v>
      </c>
      <c r="D207" s="36">
        <v>160</v>
      </c>
      <c r="E207">
        <v>1711</v>
      </c>
      <c r="F207" s="41">
        <v>4.9050925925925921E-2</v>
      </c>
      <c r="G207" s="42" t="s">
        <v>188</v>
      </c>
      <c r="H207" s="42" t="s">
        <v>415</v>
      </c>
      <c r="I207" s="36" t="s">
        <v>229</v>
      </c>
      <c r="J207" s="36" t="s">
        <v>61</v>
      </c>
      <c r="K207" s="36" t="s">
        <v>1</v>
      </c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>
        <f>$B207</f>
        <v>204</v>
      </c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>
        <f>$D207</f>
        <v>160</v>
      </c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</row>
    <row r="208" spans="1:56" ht="15.9" customHeight="1" x14ac:dyDescent="0.3">
      <c r="A208" s="36">
        <v>623</v>
      </c>
      <c r="B208" s="36">
        <v>205</v>
      </c>
      <c r="C208" s="36">
        <v>61</v>
      </c>
      <c r="D208" s="36">
        <v>161</v>
      </c>
      <c r="E208">
        <v>1697</v>
      </c>
      <c r="F208" s="41">
        <v>4.9212962962962958E-2</v>
      </c>
      <c r="G208" s="42" t="s">
        <v>376</v>
      </c>
      <c r="H208" s="42" t="s">
        <v>416</v>
      </c>
      <c r="I208" s="36" t="s">
        <v>163</v>
      </c>
      <c r="J208" s="36" t="s">
        <v>62</v>
      </c>
      <c r="K208" s="36" t="s">
        <v>1</v>
      </c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>
        <f>$B208</f>
        <v>205</v>
      </c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>
        <f>$D208</f>
        <v>161</v>
      </c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</row>
    <row r="209" spans="1:56" ht="15.9" customHeight="1" x14ac:dyDescent="0.3">
      <c r="A209" s="36">
        <v>624</v>
      </c>
      <c r="B209" s="36">
        <v>206</v>
      </c>
      <c r="C209" s="36"/>
      <c r="D209" s="36"/>
      <c r="E209">
        <v>1798</v>
      </c>
      <c r="F209" s="41">
        <v>4.9606481481481481E-2</v>
      </c>
      <c r="G209" s="42" t="s">
        <v>152</v>
      </c>
      <c r="H209" s="42" t="s">
        <v>153</v>
      </c>
      <c r="I209" s="36" t="s">
        <v>82</v>
      </c>
      <c r="J209" s="36" t="s">
        <v>23</v>
      </c>
      <c r="K209" s="36" t="s">
        <v>1</v>
      </c>
      <c r="L209" s="11"/>
      <c r="M209" s="11">
        <f>$B209</f>
        <v>206</v>
      </c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</row>
    <row r="210" spans="1:56" ht="15.9" customHeight="1" x14ac:dyDescent="0.3">
      <c r="A210" s="36">
        <v>625</v>
      </c>
      <c r="B210" s="36">
        <v>207</v>
      </c>
      <c r="C210" s="36">
        <v>49</v>
      </c>
      <c r="D210" s="36">
        <v>162</v>
      </c>
      <c r="E210">
        <v>1617</v>
      </c>
      <c r="F210" s="41">
        <v>4.9814814814814812E-2</v>
      </c>
      <c r="G210" s="42" t="s">
        <v>417</v>
      </c>
      <c r="H210" s="42" t="s">
        <v>418</v>
      </c>
      <c r="I210" s="36" t="s">
        <v>166</v>
      </c>
      <c r="J210" s="36" t="s">
        <v>33</v>
      </c>
      <c r="K210" s="36" t="s">
        <v>1</v>
      </c>
      <c r="L210" s="11">
        <f>$B210</f>
        <v>207</v>
      </c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I210" s="11">
        <f>$D210</f>
        <v>162</v>
      </c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</row>
    <row r="211" spans="1:56" ht="15.9" customHeight="1" x14ac:dyDescent="0.3">
      <c r="A211" s="36">
        <v>626</v>
      </c>
      <c r="B211" s="36">
        <v>208</v>
      </c>
      <c r="C211" s="36">
        <v>50</v>
      </c>
      <c r="D211" s="36">
        <v>163</v>
      </c>
      <c r="E211">
        <v>1058</v>
      </c>
      <c r="F211" s="41">
        <v>5.0231481481481474E-2</v>
      </c>
      <c r="G211" s="42" t="s">
        <v>419</v>
      </c>
      <c r="H211" s="42" t="s">
        <v>420</v>
      </c>
      <c r="I211" s="36" t="s">
        <v>166</v>
      </c>
      <c r="J211" s="36" t="s">
        <v>35</v>
      </c>
      <c r="K211" s="36" t="s">
        <v>1</v>
      </c>
      <c r="L211" s="11"/>
      <c r="M211" s="11"/>
      <c r="N211" s="11"/>
      <c r="O211" s="11"/>
      <c r="P211" s="11"/>
      <c r="Q211" s="11"/>
      <c r="R211" s="11"/>
      <c r="S211" s="11">
        <f>$B211</f>
        <v>208</v>
      </c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I211" s="11"/>
      <c r="AJ211" s="11"/>
      <c r="AK211" s="11"/>
      <c r="AL211" s="11"/>
      <c r="AM211" s="11"/>
      <c r="AN211" s="11"/>
      <c r="AO211" s="11"/>
      <c r="AP211" s="11">
        <f>$D211</f>
        <v>163</v>
      </c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</row>
    <row r="212" spans="1:56" ht="15.9" customHeight="1" x14ac:dyDescent="0.3">
      <c r="A212" s="36">
        <v>627</v>
      </c>
      <c r="B212" s="36">
        <v>209</v>
      </c>
      <c r="C212" s="36">
        <v>62</v>
      </c>
      <c r="D212" s="36">
        <v>164</v>
      </c>
      <c r="E212">
        <v>1144</v>
      </c>
      <c r="F212" s="41">
        <v>5.0231481481481474E-2</v>
      </c>
      <c r="G212" s="42" t="s">
        <v>421</v>
      </c>
      <c r="H212" s="42" t="s">
        <v>150</v>
      </c>
      <c r="I212" s="36" t="s">
        <v>163</v>
      </c>
      <c r="J212" s="36" t="s">
        <v>35</v>
      </c>
      <c r="K212" s="36" t="s">
        <v>1</v>
      </c>
      <c r="L212" s="11"/>
      <c r="M212" s="11"/>
      <c r="N212" s="11"/>
      <c r="O212" s="11"/>
      <c r="P212" s="11"/>
      <c r="Q212" s="11"/>
      <c r="R212" s="11"/>
      <c r="S212" s="11">
        <f>$B212</f>
        <v>209</v>
      </c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I212" s="11"/>
      <c r="AJ212" s="11"/>
      <c r="AK212" s="11"/>
      <c r="AL212" s="11"/>
      <c r="AM212" s="11"/>
      <c r="AN212" s="11"/>
      <c r="AO212" s="11"/>
      <c r="AP212" s="11">
        <f>$D212</f>
        <v>164</v>
      </c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</row>
    <row r="213" spans="1:56" ht="15.9" customHeight="1" x14ac:dyDescent="0.3">
      <c r="A213" s="36">
        <v>628</v>
      </c>
      <c r="B213" s="36">
        <v>210</v>
      </c>
      <c r="C213" s="36">
        <v>63</v>
      </c>
      <c r="D213" s="36">
        <v>165</v>
      </c>
      <c r="E213">
        <v>2266</v>
      </c>
      <c r="F213" s="41">
        <v>5.1006944444444438E-2</v>
      </c>
      <c r="G213" s="42" t="s">
        <v>422</v>
      </c>
      <c r="H213" s="42" t="s">
        <v>423</v>
      </c>
      <c r="I213" s="36" t="s">
        <v>163</v>
      </c>
      <c r="J213" s="36" t="s">
        <v>63</v>
      </c>
      <c r="K213" s="36" t="s">
        <v>1</v>
      </c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>
        <f>$B213</f>
        <v>210</v>
      </c>
      <c r="AG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>
        <f>$D213</f>
        <v>165</v>
      </c>
      <c r="BD213" s="11"/>
    </row>
    <row r="214" spans="1:56" ht="15.9" customHeight="1" x14ac:dyDescent="0.3">
      <c r="A214" s="36">
        <v>629</v>
      </c>
      <c r="B214" s="36">
        <v>211</v>
      </c>
      <c r="C214" s="36">
        <v>41</v>
      </c>
      <c r="D214" s="36">
        <v>166</v>
      </c>
      <c r="E214">
        <v>947</v>
      </c>
      <c r="F214" s="41">
        <v>5.1076388888888886E-2</v>
      </c>
      <c r="G214" s="42" t="s">
        <v>424</v>
      </c>
      <c r="H214" s="42" t="s">
        <v>425</v>
      </c>
      <c r="I214" s="36" t="s">
        <v>174</v>
      </c>
      <c r="J214" s="36" t="s">
        <v>63</v>
      </c>
      <c r="K214" s="36" t="s">
        <v>1</v>
      </c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>
        <f>$B214</f>
        <v>211</v>
      </c>
      <c r="AG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>
        <f>$D214</f>
        <v>166</v>
      </c>
      <c r="BD214" s="11"/>
    </row>
    <row r="215" spans="1:56" ht="15.9" customHeight="1" x14ac:dyDescent="0.3">
      <c r="A215" s="36">
        <v>630</v>
      </c>
      <c r="B215" s="36">
        <v>212</v>
      </c>
      <c r="C215" s="36">
        <v>42</v>
      </c>
      <c r="D215" s="36">
        <v>167</v>
      </c>
      <c r="E215">
        <v>1596</v>
      </c>
      <c r="F215" s="41">
        <v>5.1215277777777776E-2</v>
      </c>
      <c r="G215" s="42" t="s">
        <v>426</v>
      </c>
      <c r="H215" s="42" t="s">
        <v>427</v>
      </c>
      <c r="I215" s="36" t="s">
        <v>174</v>
      </c>
      <c r="J215" s="36" t="s">
        <v>33</v>
      </c>
      <c r="K215" s="36" t="s">
        <v>1</v>
      </c>
      <c r="L215" s="11">
        <f>$B215</f>
        <v>212</v>
      </c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I215" s="11">
        <f>$D215</f>
        <v>167</v>
      </c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</row>
    <row r="216" spans="1:56" ht="15.9" customHeight="1" x14ac:dyDescent="0.3">
      <c r="A216" s="36">
        <v>631</v>
      </c>
      <c r="B216" s="36">
        <v>213</v>
      </c>
      <c r="C216" s="36">
        <v>3</v>
      </c>
      <c r="D216" s="36"/>
      <c r="E216">
        <v>2239</v>
      </c>
      <c r="F216" s="41">
        <v>5.1307870370370365E-2</v>
      </c>
      <c r="G216" s="42" t="s">
        <v>159</v>
      </c>
      <c r="H216" s="42" t="s">
        <v>160</v>
      </c>
      <c r="I216" s="36" t="s">
        <v>156</v>
      </c>
      <c r="J216" s="36" t="s">
        <v>34</v>
      </c>
      <c r="K216" s="36" t="s">
        <v>1</v>
      </c>
      <c r="L216" s="11"/>
      <c r="M216" s="11"/>
      <c r="N216" s="11">
        <f>$B216</f>
        <v>213</v>
      </c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</row>
    <row r="217" spans="1:56" ht="15.9" customHeight="1" x14ac:dyDescent="0.3">
      <c r="A217" s="36">
        <v>632</v>
      </c>
      <c r="B217" s="36">
        <v>214</v>
      </c>
      <c r="C217" s="36">
        <v>11</v>
      </c>
      <c r="D217" s="36">
        <v>168</v>
      </c>
      <c r="E217">
        <v>1712</v>
      </c>
      <c r="F217" s="41">
        <v>5.1504629629629629E-2</v>
      </c>
      <c r="G217" s="42" t="s">
        <v>164</v>
      </c>
      <c r="H217" s="42" t="s">
        <v>428</v>
      </c>
      <c r="I217" s="36" t="s">
        <v>229</v>
      </c>
      <c r="J217" s="36" t="s">
        <v>61</v>
      </c>
      <c r="K217" s="36" t="s">
        <v>1</v>
      </c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>
        <f>$B217</f>
        <v>214</v>
      </c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>
        <f>$D217</f>
        <v>168</v>
      </c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</row>
    <row r="218" spans="1:56" ht="15.9" customHeight="1" x14ac:dyDescent="0.3">
      <c r="A218" s="36">
        <v>633</v>
      </c>
      <c r="B218" s="36">
        <v>215</v>
      </c>
      <c r="C218" s="36">
        <v>43</v>
      </c>
      <c r="D218" s="36">
        <v>169</v>
      </c>
      <c r="E218">
        <v>1065</v>
      </c>
      <c r="F218" s="41">
        <v>5.2349537037037035E-2</v>
      </c>
      <c r="G218" s="42" t="s">
        <v>429</v>
      </c>
      <c r="H218" s="42" t="s">
        <v>215</v>
      </c>
      <c r="I218" s="36" t="s">
        <v>174</v>
      </c>
      <c r="J218" s="36" t="s">
        <v>35</v>
      </c>
      <c r="K218" s="36" t="s">
        <v>1</v>
      </c>
      <c r="L218" s="11"/>
      <c r="M218" s="11"/>
      <c r="N218" s="11"/>
      <c r="O218" s="11"/>
      <c r="P218" s="11"/>
      <c r="Q218" s="11"/>
      <c r="R218" s="11"/>
      <c r="S218" s="11">
        <f>$B218</f>
        <v>215</v>
      </c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I218" s="11"/>
      <c r="AJ218" s="11"/>
      <c r="AK218" s="11"/>
      <c r="AL218" s="11"/>
      <c r="AM218" s="11"/>
      <c r="AN218" s="11"/>
      <c r="AO218" s="11"/>
      <c r="AP218" s="11">
        <f>$D218</f>
        <v>169</v>
      </c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</row>
    <row r="219" spans="1:56" ht="15.9" customHeight="1" x14ac:dyDescent="0.3">
      <c r="A219" s="36">
        <v>634</v>
      </c>
      <c r="B219" s="36">
        <v>216</v>
      </c>
      <c r="C219" s="36">
        <v>64</v>
      </c>
      <c r="D219" s="36">
        <v>170</v>
      </c>
      <c r="E219">
        <v>1073</v>
      </c>
      <c r="F219" s="41">
        <v>5.2835648148148145E-2</v>
      </c>
      <c r="G219" s="42" t="s">
        <v>430</v>
      </c>
      <c r="H219" s="42" t="s">
        <v>431</v>
      </c>
      <c r="I219" s="36" t="s">
        <v>163</v>
      </c>
      <c r="J219" s="36" t="s">
        <v>35</v>
      </c>
      <c r="K219" s="36" t="s">
        <v>1</v>
      </c>
      <c r="L219" s="11"/>
      <c r="M219" s="11"/>
      <c r="N219" s="11"/>
      <c r="O219" s="11"/>
      <c r="P219" s="11"/>
      <c r="Q219" s="11"/>
      <c r="R219" s="11"/>
      <c r="S219" s="11">
        <f>$B219</f>
        <v>216</v>
      </c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I219" s="11"/>
      <c r="AJ219" s="11"/>
      <c r="AK219" s="11"/>
      <c r="AL219" s="11"/>
      <c r="AM219" s="11"/>
      <c r="AN219" s="11"/>
      <c r="AO219" s="11"/>
      <c r="AP219" s="11">
        <f>$D219</f>
        <v>170</v>
      </c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</row>
    <row r="220" spans="1:56" ht="15.9" customHeight="1" x14ac:dyDescent="0.3">
      <c r="A220" s="36">
        <v>635</v>
      </c>
      <c r="B220" s="36">
        <v>217</v>
      </c>
      <c r="C220" s="36">
        <v>44</v>
      </c>
      <c r="D220" s="36">
        <v>171</v>
      </c>
      <c r="E220">
        <v>1258</v>
      </c>
      <c r="F220" s="41">
        <v>5.4664351851851853E-2</v>
      </c>
      <c r="G220" s="42" t="s">
        <v>389</v>
      </c>
      <c r="H220" s="42" t="s">
        <v>432</v>
      </c>
      <c r="I220" s="36" t="s">
        <v>174</v>
      </c>
      <c r="J220" s="36" t="s">
        <v>26</v>
      </c>
      <c r="K220" s="36" t="s">
        <v>1</v>
      </c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>
        <f>$B220</f>
        <v>217</v>
      </c>
      <c r="AB220" s="11"/>
      <c r="AC220" s="11"/>
      <c r="AD220" s="11"/>
      <c r="AE220" s="11"/>
      <c r="AF220" s="11"/>
      <c r="AG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>
        <f>$D220</f>
        <v>171</v>
      </c>
      <c r="AY220" s="11"/>
      <c r="AZ220" s="11"/>
      <c r="BA220" s="11"/>
      <c r="BB220" s="11"/>
      <c r="BC220" s="11"/>
      <c r="BD220" s="11"/>
    </row>
    <row r="221" spans="1:56" ht="15.9" customHeight="1" x14ac:dyDescent="0.3">
      <c r="A221" s="36">
        <v>636</v>
      </c>
      <c r="B221" s="36">
        <v>218</v>
      </c>
      <c r="C221" s="36">
        <v>51</v>
      </c>
      <c r="D221" s="36">
        <v>172</v>
      </c>
      <c r="E221">
        <v>1260</v>
      </c>
      <c r="F221" s="41">
        <v>5.4826388888888883E-2</v>
      </c>
      <c r="G221" s="42" t="s">
        <v>433</v>
      </c>
      <c r="H221" s="42" t="s">
        <v>434</v>
      </c>
      <c r="I221" s="36" t="s">
        <v>166</v>
      </c>
      <c r="J221" s="36" t="s">
        <v>26</v>
      </c>
      <c r="K221" s="36" t="s">
        <v>1</v>
      </c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>
        <f>$B221</f>
        <v>218</v>
      </c>
      <c r="AB221" s="11"/>
      <c r="AC221" s="11"/>
      <c r="AD221" s="11"/>
      <c r="AE221" s="11"/>
      <c r="AF221" s="11"/>
      <c r="AG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>
        <f>$D221</f>
        <v>172</v>
      </c>
      <c r="AY221" s="11"/>
      <c r="AZ221" s="11"/>
      <c r="BA221" s="11"/>
      <c r="BB221" s="11"/>
      <c r="BC221" s="11"/>
      <c r="BD221" s="11"/>
    </row>
    <row r="222" spans="1:56" ht="15.9" customHeight="1" x14ac:dyDescent="0.3">
      <c r="A222" s="36">
        <v>637</v>
      </c>
      <c r="B222" s="36">
        <v>219</v>
      </c>
      <c r="C222" s="36">
        <v>52</v>
      </c>
      <c r="D222" s="36">
        <v>173</v>
      </c>
      <c r="E222">
        <v>2063</v>
      </c>
      <c r="F222" s="41">
        <v>5.5208333333333331E-2</v>
      </c>
      <c r="G222" s="42" t="s">
        <v>199</v>
      </c>
      <c r="H222" s="42" t="s">
        <v>435</v>
      </c>
      <c r="I222" s="36" t="s">
        <v>166</v>
      </c>
      <c r="J222" s="36" t="s">
        <v>59</v>
      </c>
      <c r="K222" s="36" t="s">
        <v>1</v>
      </c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>
        <f>$B222</f>
        <v>219</v>
      </c>
      <c r="AE222" s="11"/>
      <c r="AF222" s="11"/>
      <c r="AG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>
        <f>$D222</f>
        <v>173</v>
      </c>
      <c r="BB222" s="11"/>
      <c r="BC222" s="11"/>
      <c r="BD222" s="11"/>
    </row>
    <row r="223" spans="1:56" ht="15.9" customHeight="1" x14ac:dyDescent="0.3">
      <c r="A223" s="36"/>
      <c r="B223" s="36">
        <v>229</v>
      </c>
      <c r="C223" s="36"/>
      <c r="D223" s="36">
        <v>183</v>
      </c>
      <c r="E223" s="36"/>
      <c r="F223" s="41"/>
      <c r="G223" s="42"/>
      <c r="H223" s="46" t="s">
        <v>437</v>
      </c>
      <c r="I223" s="36"/>
      <c r="J223" s="36"/>
      <c r="K223" s="36"/>
      <c r="L223" s="11"/>
      <c r="M223" s="11"/>
      <c r="N223" s="11">
        <f t="shared" ref="N223" si="2">$B223</f>
        <v>229</v>
      </c>
      <c r="O223" s="11"/>
      <c r="P223" s="11"/>
      <c r="Q223" s="11"/>
      <c r="R223" s="11">
        <f t="shared" ref="R223:R225" si="3">$B223</f>
        <v>229</v>
      </c>
      <c r="S223" s="11"/>
      <c r="T223" s="11"/>
      <c r="U223" s="11">
        <f t="shared" ref="U223:U229" si="4">$B223</f>
        <v>229</v>
      </c>
      <c r="V223" s="11">
        <f t="shared" ref="V223:V225" si="5">$B223</f>
        <v>229</v>
      </c>
      <c r="W223" s="11"/>
      <c r="X223" s="11">
        <f t="shared" ref="X223:X225" si="6">$B223</f>
        <v>229</v>
      </c>
      <c r="Y223" s="11"/>
      <c r="Z223" s="11">
        <f t="shared" ref="Z223:Z226" si="7">$B223</f>
        <v>229</v>
      </c>
      <c r="AA223" s="11"/>
      <c r="AB223" s="11"/>
      <c r="AC223" s="11">
        <f t="shared" ref="AC223:AC227" si="8">$B223</f>
        <v>229</v>
      </c>
      <c r="AD223" s="11"/>
      <c r="AE223" s="11"/>
      <c r="AF223" s="11"/>
      <c r="AG223" s="11"/>
      <c r="AI223" s="11"/>
      <c r="AJ223" s="11"/>
      <c r="AK223" s="11"/>
      <c r="AL223" s="11"/>
      <c r="AM223" s="11"/>
      <c r="AN223" s="11"/>
      <c r="AO223" s="11">
        <f t="shared" ref="AO223:AO224" si="9">$D223</f>
        <v>183</v>
      </c>
      <c r="AP223" s="11"/>
      <c r="AQ223" s="11"/>
      <c r="AR223" s="11">
        <f t="shared" ref="AR223:AR226" si="10">$D223</f>
        <v>183</v>
      </c>
      <c r="AS223" s="11"/>
      <c r="AT223" s="11"/>
      <c r="AU223" s="11">
        <f t="shared" ref="AU223" si="11">$D223</f>
        <v>183</v>
      </c>
      <c r="AV223" s="11"/>
      <c r="AW223" s="11"/>
      <c r="AX223" s="11"/>
      <c r="AY223" s="11"/>
      <c r="AZ223" s="11">
        <f t="shared" ref="AZ223" si="12">$D223</f>
        <v>183</v>
      </c>
      <c r="BA223" s="11"/>
      <c r="BB223" s="11"/>
      <c r="BC223" s="11"/>
      <c r="BD223" s="11"/>
    </row>
    <row r="224" spans="1:56" ht="15.9" customHeight="1" x14ac:dyDescent="0.3">
      <c r="A224" s="36"/>
      <c r="B224" s="36">
        <v>229</v>
      </c>
      <c r="C224" s="36"/>
      <c r="D224" s="36">
        <v>183</v>
      </c>
      <c r="E224" s="36"/>
      <c r="F224" s="41"/>
      <c r="G224" s="42"/>
      <c r="H224" s="42"/>
      <c r="I224" s="36"/>
      <c r="J224" s="36"/>
      <c r="K224" s="36"/>
      <c r="L224" s="11"/>
      <c r="M224" s="11"/>
      <c r="N224" s="11"/>
      <c r="O224" s="11"/>
      <c r="P224" s="11"/>
      <c r="Q224" s="11"/>
      <c r="R224" s="11">
        <f t="shared" si="3"/>
        <v>229</v>
      </c>
      <c r="S224" s="11"/>
      <c r="T224" s="11"/>
      <c r="U224" s="11">
        <f t="shared" si="4"/>
        <v>229</v>
      </c>
      <c r="V224" s="11">
        <f t="shared" si="5"/>
        <v>229</v>
      </c>
      <c r="W224" s="11"/>
      <c r="X224" s="11">
        <f t="shared" si="6"/>
        <v>229</v>
      </c>
      <c r="Y224" s="11"/>
      <c r="Z224" s="11">
        <f t="shared" si="7"/>
        <v>229</v>
      </c>
      <c r="AA224" s="11"/>
      <c r="AB224" s="11"/>
      <c r="AC224" s="11">
        <f t="shared" si="8"/>
        <v>229</v>
      </c>
      <c r="AD224" s="11"/>
      <c r="AE224" s="11"/>
      <c r="AF224" s="11"/>
      <c r="AG224" s="11"/>
      <c r="AI224" s="11"/>
      <c r="AJ224" s="11"/>
      <c r="AK224" s="11"/>
      <c r="AL224" s="11"/>
      <c r="AM224" s="11"/>
      <c r="AN224" s="11"/>
      <c r="AO224" s="11">
        <f t="shared" si="9"/>
        <v>183</v>
      </c>
      <c r="AP224" s="11"/>
      <c r="AQ224" s="11"/>
      <c r="AR224" s="11">
        <f t="shared" si="10"/>
        <v>183</v>
      </c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</row>
    <row r="225" spans="1:56" ht="15.9" customHeight="1" x14ac:dyDescent="0.3">
      <c r="A225" s="36"/>
      <c r="B225" s="36">
        <v>229</v>
      </c>
      <c r="C225" s="36"/>
      <c r="D225" s="36">
        <v>183</v>
      </c>
      <c r="E225" s="36"/>
      <c r="F225" s="41"/>
      <c r="G225" s="42"/>
      <c r="H225" s="42"/>
      <c r="I225" s="36"/>
      <c r="J225" s="36"/>
      <c r="K225" s="36"/>
      <c r="L225" s="11"/>
      <c r="M225" s="11"/>
      <c r="N225" s="11"/>
      <c r="O225" s="11"/>
      <c r="P225" s="11"/>
      <c r="Q225" s="11"/>
      <c r="R225" s="11">
        <f t="shared" si="3"/>
        <v>229</v>
      </c>
      <c r="S225" s="11"/>
      <c r="T225" s="11"/>
      <c r="U225" s="11">
        <f t="shared" si="4"/>
        <v>229</v>
      </c>
      <c r="V225" s="11">
        <f t="shared" si="5"/>
        <v>229</v>
      </c>
      <c r="W225" s="11"/>
      <c r="X225" s="11"/>
      <c r="Y225" s="11"/>
      <c r="Z225" s="11">
        <f t="shared" si="7"/>
        <v>229</v>
      </c>
      <c r="AA225" s="11"/>
      <c r="AB225" s="11"/>
      <c r="AC225" s="11">
        <f t="shared" si="8"/>
        <v>229</v>
      </c>
      <c r="AD225" s="11"/>
      <c r="AE225" s="11"/>
      <c r="AF225" s="11"/>
      <c r="AG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>
        <f t="shared" si="10"/>
        <v>183</v>
      </c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</row>
    <row r="226" spans="1:56" ht="15.9" customHeight="1" x14ac:dyDescent="0.3">
      <c r="A226" s="36"/>
      <c r="B226" s="36">
        <v>229</v>
      </c>
      <c r="C226" s="36"/>
      <c r="D226" s="36">
        <v>183</v>
      </c>
      <c r="E226" s="36"/>
      <c r="F226" s="41"/>
      <c r="G226" s="42"/>
      <c r="H226" s="42"/>
      <c r="I226" s="36"/>
      <c r="J226" s="36"/>
      <c r="K226" s="36"/>
      <c r="L226" s="11"/>
      <c r="M226" s="11"/>
      <c r="N226" s="11"/>
      <c r="O226" s="11"/>
      <c r="P226" s="11"/>
      <c r="Q226" s="11"/>
      <c r="R226" s="11"/>
      <c r="S226" s="11"/>
      <c r="T226" s="11"/>
      <c r="U226" s="11">
        <f t="shared" si="4"/>
        <v>229</v>
      </c>
      <c r="V226" s="11"/>
      <c r="W226" s="11"/>
      <c r="X226" s="11"/>
      <c r="Y226" s="11"/>
      <c r="Z226" s="11">
        <f t="shared" si="7"/>
        <v>229</v>
      </c>
      <c r="AA226" s="11"/>
      <c r="AB226" s="11"/>
      <c r="AC226" s="11">
        <f t="shared" si="8"/>
        <v>229</v>
      </c>
      <c r="AD226" s="11"/>
      <c r="AE226" s="11"/>
      <c r="AF226" s="11"/>
      <c r="AG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>
        <f t="shared" si="10"/>
        <v>183</v>
      </c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</row>
    <row r="227" spans="1:56" ht="15.9" customHeight="1" x14ac:dyDescent="0.3">
      <c r="A227" s="36"/>
      <c r="B227" s="36">
        <v>229</v>
      </c>
      <c r="C227" s="36"/>
      <c r="D227" s="36"/>
      <c r="E227" s="36"/>
      <c r="F227" s="41"/>
      <c r="G227" s="42"/>
      <c r="H227" s="42"/>
      <c r="I227" s="36"/>
      <c r="J227" s="36"/>
      <c r="K227" s="36"/>
      <c r="L227" s="11"/>
      <c r="M227" s="11"/>
      <c r="N227" s="11"/>
      <c r="O227" s="11"/>
      <c r="P227" s="11"/>
      <c r="Q227" s="11"/>
      <c r="R227" s="11"/>
      <c r="S227" s="11"/>
      <c r="T227" s="11"/>
      <c r="U227" s="11">
        <f t="shared" si="4"/>
        <v>229</v>
      </c>
      <c r="V227" s="11"/>
      <c r="W227" s="11"/>
      <c r="X227" s="11"/>
      <c r="Y227" s="11"/>
      <c r="Z227" s="11"/>
      <c r="AA227" s="11"/>
      <c r="AB227" s="11"/>
      <c r="AC227" s="11">
        <f t="shared" si="8"/>
        <v>229</v>
      </c>
      <c r="AD227" s="11"/>
      <c r="AE227" s="11"/>
      <c r="AF227" s="11"/>
      <c r="AG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</row>
    <row r="228" spans="1:56" ht="15.9" customHeight="1" x14ac:dyDescent="0.3">
      <c r="A228" s="36"/>
      <c r="B228" s="36">
        <v>229</v>
      </c>
      <c r="C228" s="36"/>
      <c r="D228" s="36"/>
      <c r="E228" s="36"/>
      <c r="F228" s="41"/>
      <c r="G228" s="42"/>
      <c r="H228" s="42"/>
      <c r="I228" s="36"/>
      <c r="J228" s="36"/>
      <c r="K228" s="36"/>
      <c r="L228" s="11"/>
      <c r="M228" s="11"/>
      <c r="N228" s="11"/>
      <c r="O228" s="11"/>
      <c r="P228" s="11"/>
      <c r="Q228" s="11"/>
      <c r="R228" s="11"/>
      <c r="S228" s="11"/>
      <c r="T228" s="11"/>
      <c r="U228" s="11">
        <f t="shared" si="4"/>
        <v>229</v>
      </c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</row>
    <row r="229" spans="1:56" ht="15.9" customHeight="1" x14ac:dyDescent="0.3">
      <c r="A229" s="36"/>
      <c r="B229" s="36">
        <v>229</v>
      </c>
      <c r="C229" s="36"/>
      <c r="D229" s="36"/>
      <c r="E229" s="36"/>
      <c r="F229" s="41"/>
      <c r="G229" s="42"/>
      <c r="H229" s="42"/>
      <c r="I229" s="36"/>
      <c r="J229" s="36"/>
      <c r="K229" s="36"/>
      <c r="L229" s="11"/>
      <c r="M229" s="11"/>
      <c r="N229" s="11"/>
      <c r="O229" s="11"/>
      <c r="P229" s="11"/>
      <c r="Q229" s="11"/>
      <c r="R229" s="11"/>
      <c r="S229" s="11"/>
      <c r="T229" s="11"/>
      <c r="U229" s="11">
        <f t="shared" si="4"/>
        <v>229</v>
      </c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</row>
    <row r="230" spans="1:56" ht="15.9" customHeight="1" x14ac:dyDescent="0.25">
      <c r="L230" s="20"/>
      <c r="N230" s="20"/>
      <c r="R230" s="20"/>
      <c r="T230" s="20"/>
      <c r="U230" s="20"/>
      <c r="W230" s="20"/>
      <c r="Z230" s="20"/>
      <c r="AC230" s="20"/>
      <c r="AD230" s="20"/>
      <c r="AE230" s="20"/>
      <c r="AF230" s="20"/>
      <c r="AK230" s="20"/>
      <c r="AO230" s="20"/>
      <c r="AP230" s="20"/>
      <c r="AR230" s="20"/>
      <c r="AS230" s="20"/>
      <c r="AT230" s="20"/>
      <c r="AU230" s="20"/>
      <c r="AV230" s="20"/>
      <c r="AW230" s="20"/>
      <c r="AX230" s="20"/>
      <c r="AZ230" s="20"/>
      <c r="BA230" s="20"/>
      <c r="BB230" s="20"/>
      <c r="BC230" s="20"/>
      <c r="BD230" s="20"/>
    </row>
    <row r="231" spans="1:56" ht="15.9" customHeight="1" x14ac:dyDescent="0.25">
      <c r="H231" s="27" t="s">
        <v>20</v>
      </c>
      <c r="L231" s="20"/>
      <c r="N231" s="20"/>
      <c r="R231" s="20"/>
      <c r="S231" s="28">
        <f>SUM(SMALL(S$4:S$230,{9,10,11,12,13,14,15,16}))</f>
        <v>1526</v>
      </c>
      <c r="T231" s="20"/>
      <c r="U231" s="20"/>
      <c r="W231" s="20"/>
      <c r="Z231" s="20"/>
      <c r="AA231" s="28">
        <f>SUM(SMALL(AA$4:AA$230,{9,10,11,12,13,14,15,16}))</f>
        <v>1098</v>
      </c>
      <c r="AB231" s="28">
        <f>SUM(SMALL(AB$4:AB$230,{9,10,11,12,13,14,15,16}))</f>
        <v>291</v>
      </c>
      <c r="AC231" s="20"/>
      <c r="AD231" s="20"/>
      <c r="AE231" s="20"/>
      <c r="AF231" s="20"/>
      <c r="AI231" s="28">
        <f>SUM(SMALL(AI$4:AI$230,{5,6,7,8}))</f>
        <v>502</v>
      </c>
      <c r="AJ231" s="20"/>
      <c r="AK231" s="20"/>
      <c r="AL231" s="28">
        <f>SUM(SMALL(AL$4:AL$230,{5,6,7,8}))</f>
        <v>368</v>
      </c>
      <c r="AM231" s="28">
        <f>SUM(SMALL(AM$4:AM$230,{5,6,7,8}))</f>
        <v>357</v>
      </c>
      <c r="AN231" s="28">
        <f>SUM(SMALL(AN$4:AN$230,{5,6,7,8}))</f>
        <v>359</v>
      </c>
      <c r="AO231" s="20"/>
      <c r="AP231" s="28">
        <f>SUM(SMALL(AP$4:AP$230,{5,6,7,8}))</f>
        <v>525</v>
      </c>
      <c r="AQ231" s="20"/>
      <c r="AR231" s="20"/>
      <c r="AS231" s="20"/>
      <c r="AT231" s="28">
        <f>SUM(SMALL(AT$4:AT$230,{5,6,7,8}))</f>
        <v>574</v>
      </c>
      <c r="AU231" s="20"/>
      <c r="AV231" s="28">
        <f>SUM(SMALL(AV$4:AV$230,{5,6,7,8}))</f>
        <v>317</v>
      </c>
      <c r="AW231" s="20"/>
      <c r="AX231" s="28">
        <f>SUM(SMALL(AX$4:AX$230,{5,6,7,8}))</f>
        <v>401</v>
      </c>
      <c r="AY231" s="28">
        <f>SUM(SMALL(AY$4:AY$230,{5,6,7,8}))</f>
        <v>116</v>
      </c>
      <c r="AZ231" s="20"/>
      <c r="BA231" s="28">
        <f>SUM(SMALL(BA$4:BA$230,{5,6,7,8}))</f>
        <v>627</v>
      </c>
      <c r="BB231" s="28">
        <f>SUM(SMALL(BB$4:BB$230,{5,6,7,8}))</f>
        <v>409</v>
      </c>
      <c r="BC231" s="28">
        <f>SUM(SMALL(BC$4:BC$230,{5,6,7,8}))</f>
        <v>365</v>
      </c>
      <c r="BD231" s="20"/>
    </row>
    <row r="232" spans="1:56" ht="15.9" customHeight="1" x14ac:dyDescent="0.25">
      <c r="L232" s="20"/>
      <c r="N232" s="20"/>
      <c r="R232" s="20"/>
      <c r="S232" s="28">
        <f>COUNT(SMALL(S$4:S$230,{9,10,11,12,13,14,15,16}))</f>
        <v>8</v>
      </c>
      <c r="T232" s="20"/>
      <c r="U232" s="20"/>
      <c r="W232" s="20"/>
      <c r="Z232" s="20"/>
      <c r="AA232" s="28">
        <f>COUNT(SMALL(AA$4:AA$230,{9,10,11,12,13,14,15,16}))</f>
        <v>8</v>
      </c>
      <c r="AB232" s="28">
        <f>COUNT(SMALL(AB$4:AB$230,{9,10,11,12,13,14,15,16}))</f>
        <v>8</v>
      </c>
      <c r="AC232" s="20"/>
      <c r="AD232" s="20"/>
      <c r="AE232" s="20"/>
      <c r="AF232" s="20"/>
      <c r="AI232" s="28">
        <f>COUNT(SMALL(AI$4:AI$230,{5,6,7,8}))</f>
        <v>4</v>
      </c>
      <c r="AJ232" s="20"/>
      <c r="AK232" s="20"/>
      <c r="AL232" s="28">
        <f>COUNT(SMALL(AL$4:AL$230,{5,6,7,8}))</f>
        <v>4</v>
      </c>
      <c r="AM232" s="28">
        <f>COUNT(SMALL(AM$4:AM$230,{5,6,7,8}))</f>
        <v>4</v>
      </c>
      <c r="AN232" s="28">
        <f>COUNT(SMALL(AN$4:AN$230,{5,6,7,8}))</f>
        <v>4</v>
      </c>
      <c r="AO232" s="20"/>
      <c r="AP232" s="28">
        <f>COUNT(SMALL(AP$4:AP$230,{5,6,7,8}))</f>
        <v>4</v>
      </c>
      <c r="AQ232" s="20"/>
      <c r="AR232" s="20"/>
      <c r="AS232" s="20"/>
      <c r="AT232" s="28">
        <f>COUNT(SMALL(AT$4:AT$230,{5,6,7,8}))</f>
        <v>4</v>
      </c>
      <c r="AU232" s="20"/>
      <c r="AV232" s="28">
        <f>COUNT(SMALL(AV$4:AV$230,{5,6,7,8}))</f>
        <v>4</v>
      </c>
      <c r="AW232" s="20"/>
      <c r="AX232" s="28">
        <f>COUNT(SMALL(AX$4:AX$230,{5,6,7,8}))</f>
        <v>4</v>
      </c>
      <c r="AY232" s="28">
        <f>COUNT(SMALL(AY$4:AY$230,{5,6,7,8}))</f>
        <v>4</v>
      </c>
      <c r="AZ232" s="20"/>
      <c r="BA232" s="28">
        <f>COUNT(SMALL(BA$4:BA$230,{5,6,7,8}))</f>
        <v>4</v>
      </c>
      <c r="BB232" s="28">
        <f>COUNT(SMALL(BB$4:BB$230,{5,6,7,8}))</f>
        <v>4</v>
      </c>
      <c r="BC232" s="28">
        <f>COUNT(SMALL(BC$4:BC$230,{5,6,7,8}))</f>
        <v>4</v>
      </c>
      <c r="BD232" s="20"/>
    </row>
    <row r="233" spans="1:56" ht="15.9" customHeight="1" x14ac:dyDescent="0.25">
      <c r="R233" s="20"/>
      <c r="W233" s="20"/>
      <c r="X233" s="20"/>
      <c r="AC233" s="20"/>
      <c r="AK233" s="20"/>
      <c r="AR233" s="20"/>
      <c r="AT233" s="20"/>
      <c r="AV233" s="20"/>
      <c r="AW233" s="20"/>
      <c r="BD233" s="20"/>
    </row>
    <row r="234" spans="1:56" ht="15.9" customHeight="1" x14ac:dyDescent="0.25">
      <c r="H234" s="29" t="s">
        <v>21</v>
      </c>
      <c r="N234" s="20"/>
      <c r="R234" s="20"/>
      <c r="S234" s="20"/>
      <c r="W234" s="20"/>
      <c r="X234" s="20"/>
      <c r="Z234" s="20"/>
      <c r="AA234" s="20"/>
      <c r="AB234" s="30">
        <f>SUM(SMALL(AB$4:AB$230,{17,18,19,20,21,22,23,24}))</f>
        <v>855</v>
      </c>
      <c r="AC234" s="20"/>
      <c r="AK234" s="20"/>
      <c r="AL234" s="30">
        <f>SUM(SMALL(AL$4:AL$230,{9,10,11,12}))</f>
        <v>508</v>
      </c>
      <c r="AO234" s="20"/>
      <c r="AP234" s="30">
        <f>SUM(SMALL(AP$4:AP$230,{9,10,11,12}))</f>
        <v>640</v>
      </c>
      <c r="AQ234" s="20"/>
      <c r="AR234" s="20"/>
      <c r="AT234" s="20"/>
      <c r="AU234" s="20"/>
      <c r="AV234" s="20"/>
      <c r="AW234" s="20"/>
      <c r="AX234" s="30">
        <f>SUM(SMALL(AX$4:AX$230,{9,10,11,12}))</f>
        <v>616</v>
      </c>
      <c r="AY234" s="30">
        <f>SUM(SMALL(AY$4:AY$230,{9,10,11,12}))</f>
        <v>238</v>
      </c>
      <c r="BA234" s="20"/>
      <c r="BB234" s="20"/>
      <c r="BC234" s="30">
        <f>SUM(SMALL(BC$4:BC$230,{9,10,11,12}))</f>
        <v>614</v>
      </c>
      <c r="BD234" s="20"/>
    </row>
    <row r="235" spans="1:56" ht="15.9" customHeight="1" x14ac:dyDescent="0.25">
      <c r="N235" s="20"/>
      <c r="R235" s="20"/>
      <c r="S235" s="20"/>
      <c r="W235" s="20"/>
      <c r="X235" s="20"/>
      <c r="Z235" s="20"/>
      <c r="AA235" s="20"/>
      <c r="AB235" s="30">
        <f>COUNT(SMALL(AB$4:AB$230,{17,18,19,20,21,22,23,24}))</f>
        <v>8</v>
      </c>
      <c r="AC235" s="20"/>
      <c r="AK235" s="20"/>
      <c r="AL235" s="30">
        <f>COUNT(SMALL(AL$4:AL$230,{9,10,11,12}))</f>
        <v>4</v>
      </c>
      <c r="AO235" s="20"/>
      <c r="AP235" s="30">
        <f>COUNT(SMALL(AP$4:AP$230,{9,10,11,12}))</f>
        <v>4</v>
      </c>
      <c r="AQ235" s="20"/>
      <c r="AR235" s="20"/>
      <c r="AT235" s="20"/>
      <c r="AU235" s="20"/>
      <c r="AV235" s="20"/>
      <c r="AW235" s="20"/>
      <c r="AX235" s="30">
        <f>COUNT(SMALL(AX$4:AX$230,{9,10,11,12}))</f>
        <v>4</v>
      </c>
      <c r="AY235" s="30">
        <f>COUNT(SMALL(AY$4:AY$230,{9,10,11,12}))</f>
        <v>4</v>
      </c>
      <c r="BA235" s="20"/>
      <c r="BB235" s="20"/>
      <c r="BC235" s="30">
        <f>COUNT(SMALL(BC$4:BC$230,{9,10,11,12}))</f>
        <v>4</v>
      </c>
      <c r="BD235" s="20"/>
    </row>
    <row r="236" spans="1:56" ht="15.9" customHeight="1" x14ac:dyDescent="0.25">
      <c r="R236" s="20"/>
      <c r="T236" s="20"/>
      <c r="Z236" s="20"/>
      <c r="AC236" s="20"/>
      <c r="AO236" s="20"/>
      <c r="AP236" s="20"/>
      <c r="AR236" s="20"/>
      <c r="AT236" s="20"/>
      <c r="AV236" s="20"/>
      <c r="AW236" s="20"/>
      <c r="AY236" s="20"/>
      <c r="BA236" s="20"/>
      <c r="BB236" s="20"/>
    </row>
    <row r="237" spans="1:56" ht="15.9" customHeight="1" x14ac:dyDescent="0.25">
      <c r="H237" s="22" t="s">
        <v>22</v>
      </c>
      <c r="R237" s="20"/>
      <c r="T237" s="20"/>
      <c r="Z237" s="20"/>
      <c r="AB237" s="20"/>
      <c r="AC237" s="20"/>
      <c r="AK237" s="20"/>
      <c r="AO237" s="20"/>
      <c r="AP237" s="20"/>
      <c r="AR237" s="20"/>
      <c r="AT237" s="20"/>
      <c r="AV237" s="20"/>
      <c r="AW237" s="20"/>
      <c r="AY237" s="31">
        <f>SUM(SMALL(AY$4:AY$230,{13,14,15,16}))</f>
        <v>407</v>
      </c>
      <c r="AZ237" s="20"/>
      <c r="BA237" s="20"/>
      <c r="BB237" s="20"/>
    </row>
    <row r="238" spans="1:56" ht="15.9" customHeight="1" x14ac:dyDescent="0.25">
      <c r="L238" s="20"/>
      <c r="R238" s="20"/>
      <c r="W238" s="20"/>
      <c r="X238" s="20"/>
      <c r="AA238" s="20"/>
      <c r="AB238" s="20"/>
      <c r="AC238" s="20"/>
      <c r="AD238" s="20"/>
      <c r="AE238" s="20"/>
      <c r="AF238" s="20"/>
      <c r="AG238" s="20"/>
      <c r="AJ238" s="20"/>
      <c r="AK238" s="20"/>
      <c r="AL238" s="20"/>
      <c r="AM238" s="20"/>
      <c r="AN238" s="20"/>
      <c r="AO238" s="20"/>
      <c r="AP238" s="20"/>
      <c r="AR238" s="20"/>
      <c r="AT238" s="20"/>
      <c r="AU238" s="20"/>
      <c r="AV238" s="20"/>
      <c r="AW238" s="20"/>
      <c r="AX238" s="20"/>
      <c r="AY238" s="31">
        <f>COUNT(SMALL(AY$4:AY$230,{13,14,15,16}))</f>
        <v>4</v>
      </c>
      <c r="AZ238" s="20"/>
      <c r="BA238" s="20"/>
      <c r="BB238" s="20"/>
      <c r="BC238" s="20"/>
      <c r="BD238" s="20"/>
    </row>
    <row r="239" spans="1:56" ht="15.9" customHeight="1" x14ac:dyDescent="0.25">
      <c r="AC239" s="20"/>
    </row>
    <row r="240" spans="1:56" ht="15.9" customHeight="1" x14ac:dyDescent="0.25">
      <c r="L240" s="26">
        <f>INT(COUNTA(L4:L230)/8)</f>
        <v>1</v>
      </c>
      <c r="M240" s="26">
        <f>INT(COUNTA(M4:M230)/8)</f>
        <v>1</v>
      </c>
      <c r="N240" s="26">
        <f>INT(COUNTA(N4:N230)/8)</f>
        <v>1</v>
      </c>
      <c r="O240" s="26">
        <f>INT(COUNTA(O4:O230)/8)</f>
        <v>1</v>
      </c>
      <c r="P240" s="26">
        <f>INT(COUNTA(P4:P230)/8)</f>
        <v>1</v>
      </c>
      <c r="Q240" s="26">
        <f>INT(COUNTA(Q4:Q230)/8)</f>
        <v>1</v>
      </c>
      <c r="R240" s="26">
        <f>INT(COUNTA(R4:R230)/8)</f>
        <v>1</v>
      </c>
      <c r="S240" s="26">
        <f>INT(COUNTA(S4:S230)/8)</f>
        <v>2</v>
      </c>
      <c r="T240" s="26">
        <f>INT(COUNTA(T4:T230)/8)</f>
        <v>1</v>
      </c>
      <c r="U240" s="26">
        <f>INT(COUNTA(U4:U230)/8)</f>
        <v>1</v>
      </c>
      <c r="V240" s="26">
        <f>INT(COUNTA(V4:V230)/8)</f>
        <v>1</v>
      </c>
      <c r="W240" s="26">
        <f>INT(COUNTA(W4:W230)/8)</f>
        <v>1</v>
      </c>
      <c r="X240" s="26">
        <f>INT(COUNTA(X4:X230)/8)</f>
        <v>1</v>
      </c>
      <c r="Y240" s="26">
        <f>INT(COUNTA(Y4:Y230)/8)</f>
        <v>1</v>
      </c>
      <c r="Z240" s="26">
        <f>INT(COUNTA(Z4:Z230)/8)</f>
        <v>1</v>
      </c>
      <c r="AA240" s="26">
        <f>INT(COUNTA(AA4:AA230)/8)</f>
        <v>2</v>
      </c>
      <c r="AB240" s="26">
        <f>INT(COUNTA(AB4:AB230)/8)</f>
        <v>3</v>
      </c>
      <c r="AC240" s="26">
        <f>INT(COUNTA(AC4:AC230)/8)</f>
        <v>1</v>
      </c>
      <c r="AD240" s="26">
        <f>INT(COUNTA(AD4:AD230)/8)</f>
        <v>1</v>
      </c>
      <c r="AE240" s="26">
        <f>INT(COUNTA(AE4:AE230)/8)</f>
        <v>1</v>
      </c>
      <c r="AF240" s="26">
        <f>INT(COUNTA(AF4:AF230)/8)</f>
        <v>1</v>
      </c>
      <c r="AG240" s="26">
        <f>INT(COUNTA(AG4:AG230)/8)</f>
        <v>1</v>
      </c>
      <c r="AI240" s="26">
        <f>INT(COUNTA(AI4:AI230)/4)</f>
        <v>2</v>
      </c>
      <c r="AJ240" s="26">
        <f>INT(COUNTA(AJ4:AJ230)/4)</f>
        <v>1</v>
      </c>
      <c r="AK240" s="26">
        <f>INT(COUNTA(AK4:AK230)/4)</f>
        <v>1</v>
      </c>
      <c r="AL240" s="26">
        <f>INT(COUNTA(AL4:AL230)/4)</f>
        <v>3</v>
      </c>
      <c r="AM240" s="26">
        <f>INT(COUNTA(AM4:AM230)/4)</f>
        <v>2</v>
      </c>
      <c r="AN240" s="26">
        <f>INT(COUNTA(AN4:AN230)/4)</f>
        <v>2</v>
      </c>
      <c r="AO240" s="26">
        <f>INT(COUNTA(AO4:AO230)/4)</f>
        <v>1</v>
      </c>
      <c r="AP240" s="26">
        <f>INT(COUNTA(AP4:AP230)/4)</f>
        <v>3</v>
      </c>
      <c r="AQ240" s="26">
        <f>INT(COUNTA(AQ4:AQ230)/4)</f>
        <v>1</v>
      </c>
      <c r="AR240" s="26">
        <f>INT(COUNTA(AR4:AR230)/4)</f>
        <v>1</v>
      </c>
      <c r="AS240" s="26">
        <f>INT(COUNTA(AS4:AS230)/4)</f>
        <v>1</v>
      </c>
      <c r="AT240" s="26">
        <f>INT(COUNTA(AT4:AT230)/4)</f>
        <v>2</v>
      </c>
      <c r="AU240" s="26">
        <f>INT(COUNTA(AU4:AU230)/4)</f>
        <v>1</v>
      </c>
      <c r="AV240" s="26">
        <f>INT(COUNTA(AV4:AV230)/4)</f>
        <v>2</v>
      </c>
      <c r="AW240" s="26">
        <f>INT(COUNTA(AW4:AW230)/4)</f>
        <v>1</v>
      </c>
      <c r="AX240" s="26">
        <f>INT(COUNTA(AX4:AX230)/4)</f>
        <v>3</v>
      </c>
      <c r="AY240" s="26">
        <f>INT(COUNTA(AY4:AY230)/4)</f>
        <v>4</v>
      </c>
      <c r="AZ240" s="26">
        <f>INT(COUNTA(AZ4:AZ230)/4)</f>
        <v>1</v>
      </c>
      <c r="BA240" s="26">
        <f>INT(COUNTA(BA4:BA230)/4)</f>
        <v>2</v>
      </c>
      <c r="BB240" s="26">
        <f>INT(COUNTA(BB4:BB230)/4)</f>
        <v>2</v>
      </c>
      <c r="BC240" s="26">
        <f>INT(COUNTA(BC4:BC230)/4)</f>
        <v>3</v>
      </c>
      <c r="BD240" s="26">
        <f>INT(COUNTA(BD4:BD230)/4)</f>
        <v>1</v>
      </c>
    </row>
    <row r="244" spans="1:2" ht="15.9" customHeight="1" x14ac:dyDescent="0.25">
      <c r="A244" s="3" t="s">
        <v>9</v>
      </c>
      <c r="B244" s="33" t="s">
        <v>1</v>
      </c>
    </row>
    <row r="245" spans="1:2" ht="15.9" customHeight="1" x14ac:dyDescent="0.25">
      <c r="A245" s="26" t="s">
        <v>33</v>
      </c>
      <c r="B245" s="20">
        <f>COUNTIF(J:J,A245)</f>
        <v>12</v>
      </c>
    </row>
    <row r="246" spans="1:2" ht="15.9" customHeight="1" x14ac:dyDescent="0.25">
      <c r="A246" s="26" t="s">
        <v>23</v>
      </c>
      <c r="B246" s="20">
        <f>COUNTIF(J:J,A246)</f>
        <v>9</v>
      </c>
    </row>
    <row r="247" spans="1:2" ht="15.9" customHeight="1" x14ac:dyDescent="0.25">
      <c r="A247" s="26" t="s">
        <v>34</v>
      </c>
      <c r="B247" s="20">
        <f>COUNTIF(J:J,A247)</f>
        <v>7</v>
      </c>
    </row>
    <row r="248" spans="1:2" ht="15.9" customHeight="1" x14ac:dyDescent="0.25">
      <c r="A248" s="26" t="s">
        <v>70</v>
      </c>
      <c r="B248" s="20">
        <f>COUNTIF(J:J,A248)</f>
        <v>12</v>
      </c>
    </row>
    <row r="249" spans="1:2" ht="15.9" customHeight="1" x14ac:dyDescent="0.25">
      <c r="A249" s="26" t="s">
        <v>72</v>
      </c>
      <c r="B249" s="20">
        <f>COUNTIF(J:J,A249)</f>
        <v>9</v>
      </c>
    </row>
    <row r="250" spans="1:2" ht="15.9" customHeight="1" x14ac:dyDescent="0.25">
      <c r="A250" s="26" t="s">
        <v>49</v>
      </c>
      <c r="B250" s="20">
        <f>COUNTIF(J:J,A250)</f>
        <v>9</v>
      </c>
    </row>
    <row r="251" spans="1:2" ht="15.9" customHeight="1" x14ac:dyDescent="0.25">
      <c r="A251" s="26" t="s">
        <v>55</v>
      </c>
      <c r="B251" s="20">
        <f>COUNTIF(J:J,A251)</f>
        <v>5</v>
      </c>
    </row>
    <row r="252" spans="1:2" ht="15.9" customHeight="1" x14ac:dyDescent="0.25">
      <c r="A252" s="26" t="s">
        <v>35</v>
      </c>
      <c r="B252" s="20">
        <f>COUNTIF(J:J,A252)</f>
        <v>18</v>
      </c>
    </row>
    <row r="253" spans="1:2" ht="15.9" customHeight="1" x14ac:dyDescent="0.25">
      <c r="A253" s="26" t="s">
        <v>36</v>
      </c>
      <c r="B253" s="20">
        <f>COUNTIF(J:J,A253)</f>
        <v>9</v>
      </c>
    </row>
    <row r="254" spans="1:2" ht="15.9" customHeight="1" x14ac:dyDescent="0.25">
      <c r="A254" s="26" t="s">
        <v>24</v>
      </c>
      <c r="B254" s="20">
        <f>COUNTIF(J:J,A254)</f>
        <v>1</v>
      </c>
    </row>
    <row r="255" spans="1:2" ht="15.9" customHeight="1" x14ac:dyDescent="0.25">
      <c r="A255" s="26" t="s">
        <v>62</v>
      </c>
      <c r="B255" s="20">
        <f>COUNTIF(J:J,A255)</f>
        <v>5</v>
      </c>
    </row>
    <row r="256" spans="1:2" ht="15.9" customHeight="1" x14ac:dyDescent="0.25">
      <c r="A256" s="26" t="s">
        <v>61</v>
      </c>
      <c r="B256" s="20">
        <f>COUNTIF(J:J,A256)</f>
        <v>10</v>
      </c>
    </row>
    <row r="257" spans="1:2" ht="15.9" customHeight="1" x14ac:dyDescent="0.25">
      <c r="A257" s="26" t="s">
        <v>67</v>
      </c>
      <c r="B257" s="20">
        <f>COUNTIF(J:J,A257)</f>
        <v>6</v>
      </c>
    </row>
    <row r="258" spans="1:2" ht="15.9" customHeight="1" x14ac:dyDescent="0.25">
      <c r="A258" s="26" t="s">
        <v>37</v>
      </c>
      <c r="B258" s="20">
        <f>COUNTIF(J:J,A258)</f>
        <v>10</v>
      </c>
    </row>
    <row r="259" spans="1:2" ht="15.9" customHeight="1" x14ac:dyDescent="0.25">
      <c r="A259" s="26" t="s">
        <v>25</v>
      </c>
      <c r="B259" s="20">
        <f>COUNTIF(J:J,A259)</f>
        <v>4</v>
      </c>
    </row>
    <row r="260" spans="1:2" ht="15.9" customHeight="1" x14ac:dyDescent="0.25">
      <c r="A260" s="26" t="s">
        <v>26</v>
      </c>
      <c r="B260" s="20">
        <f>COUNTIF(J:J,A260)</f>
        <v>18</v>
      </c>
    </row>
    <row r="261" spans="1:2" ht="15.9" customHeight="1" x14ac:dyDescent="0.25">
      <c r="A261" s="26" t="s">
        <v>38</v>
      </c>
      <c r="B261" s="20">
        <f>COUNTIF(J:J,A261)</f>
        <v>28</v>
      </c>
    </row>
    <row r="262" spans="1:2" ht="15.9" customHeight="1" x14ac:dyDescent="0.25">
      <c r="A262" s="26" t="s">
        <v>52</v>
      </c>
      <c r="B262" s="20">
        <f>COUNTIF(J:J,A262)</f>
        <v>3</v>
      </c>
    </row>
    <row r="263" spans="1:2" ht="15.9" customHeight="1" x14ac:dyDescent="0.25">
      <c r="A263" s="26" t="s">
        <v>59</v>
      </c>
      <c r="B263" s="20">
        <f>COUNTIF(J:J,A263)</f>
        <v>13</v>
      </c>
    </row>
    <row r="264" spans="1:2" ht="15.9" customHeight="1" x14ac:dyDescent="0.25">
      <c r="A264" s="26" t="s">
        <v>27</v>
      </c>
      <c r="B264" s="20">
        <f>COUNTIF(J:J,A264)</f>
        <v>11</v>
      </c>
    </row>
    <row r="265" spans="1:2" ht="15.9" customHeight="1" x14ac:dyDescent="0.25">
      <c r="A265" s="26" t="s">
        <v>63</v>
      </c>
      <c r="B265" s="20">
        <f>COUNTIF(J:J,A265)</f>
        <v>12</v>
      </c>
    </row>
    <row r="266" spans="1:2" ht="15.9" customHeight="1" x14ac:dyDescent="0.25">
      <c r="A266" s="26" t="s">
        <v>65</v>
      </c>
      <c r="B266" s="20">
        <f>COUNTIF(J:J,A266)</f>
        <v>8</v>
      </c>
    </row>
    <row r="267" spans="1:2" ht="15.9" customHeight="1" x14ac:dyDescent="0.25">
      <c r="B267" s="2">
        <f>SUM(B245:B266)</f>
        <v>219</v>
      </c>
    </row>
  </sheetData>
  <sortState xmlns:xlrd2="http://schemas.microsoft.com/office/spreadsheetml/2017/richdata2" ref="A4:BD222">
    <sortCondition ref="A4:A222"/>
  </sortState>
  <phoneticPr fontId="0" type="noConversion"/>
  <conditionalFormatting sqref="E223:E229">
    <cfRule type="duplicateValues" dxfId="1" priority="31"/>
  </conditionalFormatting>
  <pageMargins left="0.75" right="0.75" top="1.1399999999999999" bottom="1.3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D471"/>
  <sheetViews>
    <sheetView zoomScale="85" zoomScaleNormal="85" workbookViewId="0">
      <pane xSplit="11" ySplit="3" topLeftCell="L4" activePane="bottomRight" state="frozen"/>
      <selection pane="topRight" activeCell="L1" sqref="L1"/>
      <selection pane="bottomLeft" activeCell="A4" sqref="A4"/>
      <selection pane="bottomRight" activeCell="L4" sqref="L4"/>
    </sheetView>
  </sheetViews>
  <sheetFormatPr defaultColWidth="9.109375" defaultRowHeight="15.9" customHeight="1" x14ac:dyDescent="0.25"/>
  <cols>
    <col min="1" max="1" width="7.109375" style="20" customWidth="1"/>
    <col min="2" max="2" width="6.33203125" style="20" bestFit="1" customWidth="1"/>
    <col min="3" max="3" width="7.21875" style="20" bestFit="1" customWidth="1"/>
    <col min="4" max="4" width="5.33203125" style="20" bestFit="1" customWidth="1"/>
    <col min="5" max="5" width="5.88671875" style="20" bestFit="1" customWidth="1"/>
    <col min="6" max="6" width="7.88671875" style="20" customWidth="1"/>
    <col min="7" max="7" width="12.6640625" style="20" bestFit="1" customWidth="1"/>
    <col min="8" max="8" width="17.33203125" style="20" bestFit="1" customWidth="1"/>
    <col min="9" max="9" width="6" style="26" customWidth="1"/>
    <col min="10" max="10" width="6.5546875" style="26" customWidth="1"/>
    <col min="11" max="11" width="5.44140625" style="26" bestFit="1" customWidth="1"/>
    <col min="12" max="12" width="6.33203125" style="26" bestFit="1" customWidth="1"/>
    <col min="13" max="13" width="5.109375" style="26" bestFit="1" customWidth="1"/>
    <col min="14" max="14" width="6.21875" style="26" bestFit="1" customWidth="1"/>
    <col min="15" max="23" width="5.109375" style="26" bestFit="1" customWidth="1"/>
    <col min="24" max="24" width="6.109375" style="26" bestFit="1" customWidth="1"/>
    <col min="25" max="25" width="6.33203125" style="26" bestFit="1" customWidth="1"/>
    <col min="26" max="31" width="5.109375" style="26" bestFit="1" customWidth="1"/>
    <col min="32" max="32" width="5.21875" style="26" bestFit="1" customWidth="1"/>
    <col min="33" max="33" width="5.109375" style="26" bestFit="1" customWidth="1"/>
    <col min="34" max="34" width="1.6640625" style="26" customWidth="1"/>
    <col min="35" max="36" width="6.33203125" style="26" bestFit="1" customWidth="1"/>
    <col min="37" max="37" width="7.6640625" style="26" customWidth="1"/>
    <col min="38" max="41" width="6.33203125" style="26" customWidth="1"/>
    <col min="42" max="42" width="6" style="26" bestFit="1" customWidth="1"/>
    <col min="43" max="43" width="6.44140625" style="26" bestFit="1" customWidth="1"/>
    <col min="44" max="44" width="6.33203125" style="26" bestFit="1" customWidth="1"/>
    <col min="45" max="46" width="6.33203125" style="26" customWidth="1"/>
    <col min="47" max="47" width="6.33203125" style="26" bestFit="1" customWidth="1"/>
    <col min="48" max="48" width="7.6640625" style="26" customWidth="1"/>
    <col min="49" max="50" width="6.44140625" style="26" bestFit="1" customWidth="1"/>
    <col min="51" max="51" width="6.33203125" style="26" bestFit="1" customWidth="1"/>
    <col min="52" max="53" width="6.33203125" style="26" customWidth="1"/>
    <col min="54" max="56" width="6" style="26" bestFit="1" customWidth="1"/>
    <col min="57" max="16384" width="9.109375" style="20"/>
  </cols>
  <sheetData>
    <row r="1" spans="1:56" ht="55.8" customHeight="1" x14ac:dyDescent="0.25">
      <c r="A1" s="2"/>
      <c r="B1" s="49" t="s">
        <v>946</v>
      </c>
      <c r="C1" s="4"/>
      <c r="D1" s="4"/>
      <c r="E1" s="4"/>
      <c r="F1" s="4"/>
      <c r="G1" s="4"/>
      <c r="H1" s="4"/>
      <c r="I1" s="4"/>
      <c r="J1" s="4"/>
      <c r="K1" s="4"/>
      <c r="L1" s="3" t="s">
        <v>33</v>
      </c>
      <c r="M1" s="3" t="s">
        <v>23</v>
      </c>
      <c r="N1" s="3" t="s">
        <v>34</v>
      </c>
      <c r="O1" s="3" t="s">
        <v>70</v>
      </c>
      <c r="P1" s="3" t="s">
        <v>72</v>
      </c>
      <c r="Q1" s="3" t="s">
        <v>49</v>
      </c>
      <c r="R1" s="3" t="s">
        <v>55</v>
      </c>
      <c r="S1" s="3" t="s">
        <v>35</v>
      </c>
      <c r="T1" s="3" t="s">
        <v>36</v>
      </c>
      <c r="U1" s="3" t="s">
        <v>24</v>
      </c>
      <c r="V1" s="3" t="s">
        <v>62</v>
      </c>
      <c r="W1" s="3" t="s">
        <v>61</v>
      </c>
      <c r="X1" s="3" t="s">
        <v>67</v>
      </c>
      <c r="Y1" s="3" t="s">
        <v>37</v>
      </c>
      <c r="Z1" s="3" t="s">
        <v>25</v>
      </c>
      <c r="AA1" s="3" t="s">
        <v>26</v>
      </c>
      <c r="AB1" s="3" t="s">
        <v>38</v>
      </c>
      <c r="AC1" s="3" t="s">
        <v>52</v>
      </c>
      <c r="AD1" s="3" t="s">
        <v>59</v>
      </c>
      <c r="AE1" s="3" t="s">
        <v>27</v>
      </c>
      <c r="AF1" s="3" t="s">
        <v>63</v>
      </c>
      <c r="AG1" s="3" t="s">
        <v>65</v>
      </c>
      <c r="AH1" s="3"/>
      <c r="AI1" s="3" t="s">
        <v>33</v>
      </c>
      <c r="AJ1" s="3" t="s">
        <v>23</v>
      </c>
      <c r="AK1" s="3" t="s">
        <v>34</v>
      </c>
      <c r="AL1" s="3" t="s">
        <v>70</v>
      </c>
      <c r="AM1" s="3" t="s">
        <v>72</v>
      </c>
      <c r="AN1" s="3" t="s">
        <v>49</v>
      </c>
      <c r="AO1" s="3" t="s">
        <v>55</v>
      </c>
      <c r="AP1" s="3" t="s">
        <v>35</v>
      </c>
      <c r="AQ1" s="3" t="s">
        <v>36</v>
      </c>
      <c r="AR1" s="3" t="s">
        <v>24</v>
      </c>
      <c r="AS1" s="3" t="s">
        <v>62</v>
      </c>
      <c r="AT1" s="3" t="s">
        <v>61</v>
      </c>
      <c r="AU1" s="3" t="s">
        <v>67</v>
      </c>
      <c r="AV1" s="3" t="s">
        <v>37</v>
      </c>
      <c r="AW1" s="3" t="s">
        <v>25</v>
      </c>
      <c r="AX1" s="3" t="s">
        <v>26</v>
      </c>
      <c r="AY1" s="3" t="s">
        <v>38</v>
      </c>
      <c r="AZ1" s="3" t="s">
        <v>52</v>
      </c>
      <c r="BA1" s="3" t="s">
        <v>59</v>
      </c>
      <c r="BB1" s="3" t="s">
        <v>27</v>
      </c>
      <c r="BC1" s="3" t="s">
        <v>63</v>
      </c>
      <c r="BD1" s="3" t="s">
        <v>65</v>
      </c>
    </row>
    <row r="2" spans="1:56" ht="15.9" customHeight="1" x14ac:dyDescent="0.25">
      <c r="A2" s="4" t="str">
        <f>Team!A2</f>
        <v>Mob Match - WGC 10k - Wednesday 9th July 2025</v>
      </c>
      <c r="B2" s="4"/>
      <c r="C2" s="4"/>
      <c r="D2" s="4"/>
      <c r="E2" s="4"/>
      <c r="F2" s="4"/>
      <c r="G2" s="4"/>
      <c r="H2" s="4"/>
      <c r="I2" s="4"/>
      <c r="J2" s="4"/>
      <c r="K2" s="4"/>
      <c r="L2" s="5">
        <f>SUM(SMALL(L$4:L$433,{1,2,3,4,5,6,7,8,9,10,11,12}))</f>
        <v>1662</v>
      </c>
      <c r="M2" s="5">
        <f>SUM(SMALL(M$4:M$433,{1,2,3,4,5,6,7,8,9,10,11,12}))</f>
        <v>4444</v>
      </c>
      <c r="N2" s="5">
        <f>SUM(SMALL(N$4:N$433,{1,2,3,4,5,6,7,8,9,10,11,12}))</f>
        <v>1866</v>
      </c>
      <c r="O2" s="5">
        <f>SUM(SMALL(O$4:O$433,{1,2,3,4,5,6,7,8,9,10,11,12}))</f>
        <v>1701</v>
      </c>
      <c r="P2" s="5">
        <f>SUM(SMALL(P$4:P$433,{1,2,3,4,5,6,7,8,9,10,11,12}))</f>
        <v>2576</v>
      </c>
      <c r="Q2" s="5">
        <f>SUM(SMALL(Q$4:Q$433,{1,2,3,4,5,6,7,8,9,10,11,12}))</f>
        <v>2861</v>
      </c>
      <c r="R2" s="5">
        <f>SUM(SMALL(R$4:R$433,{1,2,3,4,5,6,7,8,9,10,11,12}))</f>
        <v>4044</v>
      </c>
      <c r="S2" s="5">
        <f>SUM(SMALL(S$4:S$433,{1,2,3,4,5,6,7,8,9,10,11,12}))</f>
        <v>1160</v>
      </c>
      <c r="T2" s="5">
        <f>SUM(SMALL(T$4:T$433,{1,2,3,4,5,6,7,8,9,10,11,12}))</f>
        <v>462</v>
      </c>
      <c r="U2" s="5">
        <f>SUM(SMALL(U$4:U$433,{1,2,3,4,5,6,7,8,9,10,11,12}))</f>
        <v>4809</v>
      </c>
      <c r="V2" s="5">
        <f>SUM(SMALL(V$4:V$433,{1,2,3,4,5,6,7,8,9,10,11,12}))</f>
        <v>3111</v>
      </c>
      <c r="W2" s="5">
        <f>SUM(SMALL(W$4:W$433,{1,2,3,4,5,6,7,8,9,10,11,12}))</f>
        <v>3835</v>
      </c>
      <c r="X2" s="5">
        <f>SUM(SMALL(X$4:X$433,{1,2,3,4,5,6,7,8,9,10,11,12}))</f>
        <v>2801</v>
      </c>
      <c r="Y2" s="5">
        <f>SUM(SMALL(Y$4:Y$433,{1,2,3,4,5,6,7,8,9,10,11,12}))</f>
        <v>1143</v>
      </c>
      <c r="Z2" s="5">
        <f>SUM(SMALL(Z$4:Z$433,{1,2,3,4,5,6,7,8,9,10,11,12}))</f>
        <v>1163</v>
      </c>
      <c r="AA2" s="5">
        <f>SUM(SMALL(AA$4:AA$433,{1,2,3,4,5,6,7,8,9,10,11,12}))</f>
        <v>1043</v>
      </c>
      <c r="AB2" s="5">
        <f>SUM(SMALL(AB$4:AB$433,{1,2,3,4,5,6,7,8,9,10,11,12}))</f>
        <v>829</v>
      </c>
      <c r="AC2" s="5">
        <f>SUM(SMALL(AC$4:AC$433,{1,2,3,4,5,6,7,8,9,10,11,12}))</f>
        <v>2814</v>
      </c>
      <c r="AD2" s="5">
        <f>SUM(SMALL(AD$4:AD$433,{1,2,3,4,5,6,7,8,9,10,11,12}))</f>
        <v>2248</v>
      </c>
      <c r="AE2" s="5">
        <f>SUM(SMALL(AE$4:AE$433,{1,2,3,4,5,6,7,8,9,10,11,12}))</f>
        <v>819</v>
      </c>
      <c r="AF2" s="5">
        <f>SUM(SMALL(AF$4:AF$433,{1,2,3,4,5,6,7,8,9,10,11,12}))</f>
        <v>1527</v>
      </c>
      <c r="AG2" s="5">
        <f>SUM(SMALL(AG$4:AG$433,{1,2,3,4,5,6,7,8,9,10,11,12}))</f>
        <v>452</v>
      </c>
      <c r="AH2" s="3"/>
      <c r="AI2" s="5">
        <f>SUM(SMALL(AI$4:AI$433,{1,2,3,4,5,6}))</f>
        <v>491</v>
      </c>
      <c r="AJ2" s="5">
        <f>SUM(SMALL(AJ$4:AJ$433,{1,2,3,4,5,6}))</f>
        <v>1416</v>
      </c>
      <c r="AK2" s="5">
        <f>SUM(SMALL(AK$4:AK$433,{1,2,3,4,5,6}))</f>
        <v>567</v>
      </c>
      <c r="AL2" s="5">
        <f>SUM(SMALL(AL$4:AL$433,{1,2,3,4,5,6}))</f>
        <v>396</v>
      </c>
      <c r="AM2" s="5">
        <f>SUM(SMALL(AM$4:AM$433,{1,2,3,4,5,6}))</f>
        <v>704</v>
      </c>
      <c r="AN2" s="5">
        <f>SUM(SMALL(AN$4:AN$433,{1,2,3,4,5,6}))</f>
        <v>630</v>
      </c>
      <c r="AO2" s="5">
        <f>SUM(SMALL(AO$4:AO$433,{1,2,3,4,5,6}))</f>
        <v>1454</v>
      </c>
      <c r="AP2" s="5">
        <f>SUM(SMALL(AP$4:AP$433,{1,2,3,4,5,6}))</f>
        <v>302</v>
      </c>
      <c r="AQ2" s="5">
        <f>SUM(SMALL(AQ$4:AQ$433,{1,2,3,4,5,6}))</f>
        <v>120</v>
      </c>
      <c r="AR2" s="5">
        <f>SUM(SMALL(AR$4:AR$433,{1,2,3,4,5,6}))</f>
        <v>1824</v>
      </c>
      <c r="AS2" s="5">
        <f>SUM(SMALL(AS$4:AS$433,{1,2,3,4,5,6}))</f>
        <v>1062</v>
      </c>
      <c r="AT2" s="5">
        <f>SUM(SMALL(AT$4:AT$433,{1,2,3,4,5,6}))</f>
        <v>1119</v>
      </c>
      <c r="AU2" s="5">
        <f>SUM(SMALL(AU$4:AU$433,{1,2,3,4,5,6}))</f>
        <v>951</v>
      </c>
      <c r="AV2" s="5">
        <f>SUM(SMALL(AV$4:AV$433,{1,2,3,4,5,6}))</f>
        <v>347</v>
      </c>
      <c r="AW2" s="5">
        <f>SUM(SMALL(AW$4:AW$433,{1,2,3,4,5,6}))</f>
        <v>388</v>
      </c>
      <c r="AX2" s="5">
        <f>SUM(SMALL(AX$4:AX$433,{1,2,3,4,5,6}))</f>
        <v>276</v>
      </c>
      <c r="AY2" s="5">
        <f>SUM(SMALL(AY$4:AY$433,{1,2,3,4,5,6}))</f>
        <v>243</v>
      </c>
      <c r="AZ2" s="5">
        <f>SUM(SMALL(AZ$4:AZ$433,{1,2,3,4,5,6}))</f>
        <v>929</v>
      </c>
      <c r="BA2" s="5">
        <f>SUM(SMALL(BA$4:BA$433,{1,2,3,4,5,6}))</f>
        <v>581</v>
      </c>
      <c r="BB2" s="5">
        <f>SUM(SMALL(BB$4:BB$433,{1,2,3,4,5,6}))</f>
        <v>140</v>
      </c>
      <c r="BC2" s="5">
        <f>SUM(SMALL(BC$4:BC$433,{1,2,3,4,5,6}))</f>
        <v>181</v>
      </c>
      <c r="BD2" s="5">
        <f>SUM(SMALL(BD$4:BD$433,{1,2,3,4,5,6}))</f>
        <v>77</v>
      </c>
    </row>
    <row r="3" spans="1:56" s="2" customFormat="1" ht="15.9" customHeight="1" x14ac:dyDescent="0.25">
      <c r="A3" s="3" t="s">
        <v>19</v>
      </c>
      <c r="B3" s="3" t="s">
        <v>2</v>
      </c>
      <c r="C3" s="3" t="s">
        <v>18</v>
      </c>
      <c r="D3" s="3" t="s">
        <v>3</v>
      </c>
      <c r="E3" s="3" t="s">
        <v>4</v>
      </c>
      <c r="F3" s="3" t="s">
        <v>5</v>
      </c>
      <c r="G3" s="2" t="s">
        <v>6</v>
      </c>
      <c r="H3" s="2" t="s">
        <v>7</v>
      </c>
      <c r="I3" s="3" t="s">
        <v>8</v>
      </c>
      <c r="J3" s="3" t="s">
        <v>9</v>
      </c>
      <c r="K3" s="3" t="s">
        <v>10</v>
      </c>
      <c r="L3" s="5">
        <f>COUNT(SMALL(L$4:L$433,{1,2,3,4,5,6,7,8,9,10,11,12}))</f>
        <v>12</v>
      </c>
      <c r="M3" s="5">
        <f>COUNT(SMALL(M$4:M$433,{1,2,3,4,5,6,7,8,9,10,11,12}))</f>
        <v>12</v>
      </c>
      <c r="N3" s="5">
        <f>COUNT(SMALL(N$4:N$433,{1,2,3,4,5,6,7,8,9,10,11,12}))</f>
        <v>12</v>
      </c>
      <c r="O3" s="5">
        <f>COUNT(SMALL(O$4:O$433,{1,2,3,4,5,6,7,8,9,10,11,12}))</f>
        <v>12</v>
      </c>
      <c r="P3" s="5">
        <f>COUNT(SMALL(P$4:P$433,{1,2,3,4,5,6,7,8,9,10,11,12}))</f>
        <v>12</v>
      </c>
      <c r="Q3" s="5">
        <f>COUNT(SMALL(Q$4:Q$433,{1,2,3,4,5,6,7,8,9,10,11,12}))</f>
        <v>12</v>
      </c>
      <c r="R3" s="5">
        <f>COUNT(SMALL(R$4:R$433,{1,2,3,4,5,6,7,8,9,10,11,12}))</f>
        <v>12</v>
      </c>
      <c r="S3" s="5">
        <f>COUNT(SMALL(S$4:S$433,{1,2,3,4,5,6,7,8,9,10,11,12}))</f>
        <v>12</v>
      </c>
      <c r="T3" s="5">
        <f>COUNT(SMALL(T$4:T$433,{1,2,3,4,5,6,7,8,9,10,11,12}))</f>
        <v>12</v>
      </c>
      <c r="U3" s="5">
        <f>COUNT(SMALL(U$4:U$433,{1,2,3,4,5,6,7,8,9,10,11,12}))</f>
        <v>12</v>
      </c>
      <c r="V3" s="5">
        <f>COUNT(SMALL(V$4:V$433,{1,2,3,4,5,6,7,8,9,10,11,12}))</f>
        <v>12</v>
      </c>
      <c r="W3" s="5">
        <f>COUNT(SMALL(W$4:W$433,{1,2,3,4,5,6,7,8,9,10,11,12}))</f>
        <v>12</v>
      </c>
      <c r="X3" s="5">
        <f>COUNT(SMALL(X$4:X$433,{1,2,3,4,5,6,7,8,9,10,11,12}))</f>
        <v>12</v>
      </c>
      <c r="Y3" s="5">
        <f>COUNT(SMALL(Y$4:Y$433,{1,2,3,4,5,6,7,8,9,10,11,12}))</f>
        <v>12</v>
      </c>
      <c r="Z3" s="5">
        <f>COUNT(SMALL(Z$4:Z$433,{1,2,3,4,5,6,7,8,9,10,11,12}))</f>
        <v>12</v>
      </c>
      <c r="AA3" s="5">
        <f>COUNT(SMALL(AA$4:AA$433,{1,2,3,4,5,6,7,8,9,10,11,12}))</f>
        <v>12</v>
      </c>
      <c r="AB3" s="5">
        <f>COUNT(SMALL(AB$4:AB$433,{1,2,3,4,5,6,7,8,9,10,11,12}))</f>
        <v>12</v>
      </c>
      <c r="AC3" s="5">
        <f>COUNT(SMALL(AC$4:AC$433,{1,2,3,4,5,6,7,8,9,10,11,12}))</f>
        <v>12</v>
      </c>
      <c r="AD3" s="5">
        <f>COUNT(SMALL(AD$4:AD$433,{1,2,3,4,5,6,7,8,9,10,11,12}))</f>
        <v>12</v>
      </c>
      <c r="AE3" s="5">
        <f>COUNT(SMALL(AE$4:AE$433,{1,2,3,4,5,6,7,8,9,10,11,12}))</f>
        <v>12</v>
      </c>
      <c r="AF3" s="5">
        <f>COUNT(SMALL(AF$4:AF$433,{1,2,3,4,5,6,7,8,9,10,11,12}))</f>
        <v>12</v>
      </c>
      <c r="AG3" s="5">
        <f>COUNT(SMALL(AG$4:AG$433,{1,2,3,4,5,6,7,8,9,10,11,12}))</f>
        <v>12</v>
      </c>
      <c r="AH3" s="3"/>
      <c r="AI3" s="5">
        <f>COUNT(SMALL(AI$4:AI$433,{1,2,3,4,5,6}))</f>
        <v>6</v>
      </c>
      <c r="AJ3" s="5">
        <f>COUNT(SMALL(AJ$4:AJ$433,{1,2,3,4,5,6}))</f>
        <v>6</v>
      </c>
      <c r="AK3" s="5">
        <f>COUNT(SMALL(AK$4:AK$433,{1,2,3,4,5,6}))</f>
        <v>6</v>
      </c>
      <c r="AL3" s="5">
        <f>COUNT(SMALL(AL$4:AL$433,{1,2,3,4,5,6}))</f>
        <v>6</v>
      </c>
      <c r="AM3" s="5">
        <f>COUNT(SMALL(AM$4:AM$433,{1,2,3,4,5,6}))</f>
        <v>6</v>
      </c>
      <c r="AN3" s="5">
        <f>COUNT(SMALL(AN$4:AN$433,{1,2,3,4,5,6}))</f>
        <v>6</v>
      </c>
      <c r="AO3" s="5">
        <f>COUNT(SMALL(AO$4:AO$433,{1,2,3,4,5,6}))</f>
        <v>6</v>
      </c>
      <c r="AP3" s="5">
        <f>COUNT(SMALL(AP$4:AP$433,{1,2,3,4,5,6}))</f>
        <v>6</v>
      </c>
      <c r="AQ3" s="5">
        <f>COUNT(SMALL(AQ$4:AQ$433,{1,2,3,4,5,6}))</f>
        <v>6</v>
      </c>
      <c r="AR3" s="5">
        <f>COUNT(SMALL(AR$4:AR$433,{1,2,3,4,5,6}))</f>
        <v>6</v>
      </c>
      <c r="AS3" s="5">
        <f>COUNT(SMALL(AS$4:AS$433,{1,2,3,4,5,6}))</f>
        <v>6</v>
      </c>
      <c r="AT3" s="5">
        <f>COUNT(SMALL(AT$4:AT$433,{1,2,3,4,5,6}))</f>
        <v>6</v>
      </c>
      <c r="AU3" s="5">
        <f>COUNT(SMALL(AU$4:AU$433,{1,2,3,4,5,6}))</f>
        <v>6</v>
      </c>
      <c r="AV3" s="5">
        <f>COUNT(SMALL(AV$4:AV$433,{1,2,3,4,5,6}))</f>
        <v>6</v>
      </c>
      <c r="AW3" s="5">
        <f>COUNT(SMALL(AW$4:AW$433,{1,2,3,4,5,6}))</f>
        <v>6</v>
      </c>
      <c r="AX3" s="5">
        <f>COUNT(SMALL(AX$4:AX$433,{1,2,3,4,5,6}))</f>
        <v>6</v>
      </c>
      <c r="AY3" s="5">
        <f>COUNT(SMALL(AY$4:AY$433,{1,2,3,4,5,6}))</f>
        <v>6</v>
      </c>
      <c r="AZ3" s="5">
        <f>COUNT(SMALL(AZ$4:AZ$433,{1,2,3,4,5,6}))</f>
        <v>6</v>
      </c>
      <c r="BA3" s="5">
        <f>COUNT(SMALL(BA$4:BA$433,{1,2,3,4,5,6}))</f>
        <v>6</v>
      </c>
      <c r="BB3" s="5">
        <f>COUNT(SMALL(BB$4:BB$433,{1,2,3,4,5,6}))</f>
        <v>6</v>
      </c>
      <c r="BC3" s="5">
        <f>COUNT(SMALL(BC$4:BC$433,{1,2,3,4,5,6}))</f>
        <v>6</v>
      </c>
      <c r="BD3" s="5">
        <f>COUNT(SMALL(BD$4:BD$433,{1,2,3,4,5,6}))</f>
        <v>6</v>
      </c>
    </row>
    <row r="4" spans="1:56" ht="15.6" customHeight="1" x14ac:dyDescent="0.3">
      <c r="A4" s="36">
        <v>1</v>
      </c>
      <c r="B4" s="36">
        <v>1</v>
      </c>
      <c r="C4" s="36"/>
      <c r="D4" s="36"/>
      <c r="E4">
        <v>951</v>
      </c>
      <c r="F4" s="43">
        <v>2.2500000000000003E-2</v>
      </c>
      <c r="G4" s="42" t="s">
        <v>451</v>
      </c>
      <c r="H4" s="42" t="s">
        <v>452</v>
      </c>
      <c r="I4" s="36" t="s">
        <v>82</v>
      </c>
      <c r="J4" s="36" t="s">
        <v>63</v>
      </c>
      <c r="K4" s="36" t="s">
        <v>0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>
        <f>$B4</f>
        <v>1</v>
      </c>
      <c r="AG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</row>
    <row r="5" spans="1:56" ht="15.9" customHeight="1" x14ac:dyDescent="0.3">
      <c r="A5" s="36">
        <v>2</v>
      </c>
      <c r="B5" s="36">
        <v>2</v>
      </c>
      <c r="C5" s="36"/>
      <c r="D5" s="36"/>
      <c r="E5">
        <v>642</v>
      </c>
      <c r="F5" s="43">
        <v>2.2500000000000003E-2</v>
      </c>
      <c r="G5" s="42" t="s">
        <v>453</v>
      </c>
      <c r="H5" s="42" t="s">
        <v>454</v>
      </c>
      <c r="I5" s="36" t="s">
        <v>82</v>
      </c>
      <c r="J5" s="36" t="s">
        <v>36</v>
      </c>
      <c r="K5" s="36" t="s">
        <v>0</v>
      </c>
      <c r="L5" s="11"/>
      <c r="M5" s="11"/>
      <c r="N5" s="11"/>
      <c r="O5" s="11"/>
      <c r="P5" s="11"/>
      <c r="Q5" s="11"/>
      <c r="R5" s="11"/>
      <c r="S5" s="11"/>
      <c r="T5" s="11">
        <f>$B5</f>
        <v>2</v>
      </c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</row>
    <row r="6" spans="1:56" ht="15.9" customHeight="1" x14ac:dyDescent="0.3">
      <c r="A6" s="36">
        <v>3</v>
      </c>
      <c r="B6" s="36">
        <v>3</v>
      </c>
      <c r="C6" s="36"/>
      <c r="D6" s="36"/>
      <c r="E6">
        <v>906</v>
      </c>
      <c r="F6" s="43">
        <v>2.3043981481481481E-2</v>
      </c>
      <c r="G6" s="42" t="s">
        <v>107</v>
      </c>
      <c r="H6" s="42" t="s">
        <v>455</v>
      </c>
      <c r="I6" s="36" t="s">
        <v>82</v>
      </c>
      <c r="J6" s="36" t="s">
        <v>65</v>
      </c>
      <c r="K6" s="36" t="s">
        <v>0</v>
      </c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>
        <f>$B6</f>
        <v>3</v>
      </c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</row>
    <row r="7" spans="1:56" ht="15.9" customHeight="1" x14ac:dyDescent="0.3">
      <c r="A7" s="36">
        <v>4</v>
      </c>
      <c r="B7" s="36">
        <v>4</v>
      </c>
      <c r="C7" s="36">
        <v>1</v>
      </c>
      <c r="D7" s="36">
        <v>1</v>
      </c>
      <c r="E7">
        <v>438</v>
      </c>
      <c r="F7" s="43">
        <v>2.3553240740740739E-2</v>
      </c>
      <c r="G7" s="42" t="s">
        <v>628</v>
      </c>
      <c r="H7" s="42" t="s">
        <v>324</v>
      </c>
      <c r="I7" s="36" t="s">
        <v>629</v>
      </c>
      <c r="J7" s="36" t="s">
        <v>25</v>
      </c>
      <c r="K7" s="36" t="s">
        <v>0</v>
      </c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>
        <f>$B7</f>
        <v>4</v>
      </c>
      <c r="AA7" s="11"/>
      <c r="AB7" s="11"/>
      <c r="AC7" s="11"/>
      <c r="AD7" s="11"/>
      <c r="AE7" s="11"/>
      <c r="AF7" s="11"/>
      <c r="AG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>
        <f>$D7</f>
        <v>1</v>
      </c>
      <c r="AX7" s="11"/>
      <c r="AY7" s="11"/>
      <c r="AZ7" s="11"/>
      <c r="BA7" s="11"/>
      <c r="BB7" s="11"/>
      <c r="BC7" s="11"/>
      <c r="BD7" s="11"/>
    </row>
    <row r="8" spans="1:56" ht="15.9" customHeight="1" x14ac:dyDescent="0.3">
      <c r="A8" s="36">
        <v>5</v>
      </c>
      <c r="B8" s="36">
        <v>5</v>
      </c>
      <c r="C8" s="36"/>
      <c r="D8" s="36"/>
      <c r="E8">
        <v>1404</v>
      </c>
      <c r="F8" s="43">
        <v>2.3773148148148147E-2</v>
      </c>
      <c r="G8" s="42" t="s">
        <v>209</v>
      </c>
      <c r="H8" s="42" t="s">
        <v>456</v>
      </c>
      <c r="I8" s="36" t="s">
        <v>82</v>
      </c>
      <c r="J8" s="36" t="s">
        <v>67</v>
      </c>
      <c r="K8" s="36" t="s">
        <v>0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>
        <f>$B8</f>
        <v>5</v>
      </c>
      <c r="Y8" s="11"/>
      <c r="Z8" s="11"/>
      <c r="AA8" s="11"/>
      <c r="AB8" s="11"/>
      <c r="AC8" s="11"/>
      <c r="AD8" s="11"/>
      <c r="AE8" s="11"/>
      <c r="AF8" s="11"/>
      <c r="AG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</row>
    <row r="9" spans="1:56" ht="15.9" customHeight="1" x14ac:dyDescent="0.3">
      <c r="A9" s="36">
        <v>6</v>
      </c>
      <c r="B9" s="36">
        <v>6</v>
      </c>
      <c r="C9" s="36"/>
      <c r="D9" s="36"/>
      <c r="E9">
        <v>124</v>
      </c>
      <c r="F9" s="43">
        <v>2.4166666666666666E-2</v>
      </c>
      <c r="G9" s="42" t="s">
        <v>457</v>
      </c>
      <c r="H9" s="42" t="s">
        <v>458</v>
      </c>
      <c r="I9" s="36" t="s">
        <v>82</v>
      </c>
      <c r="J9" s="36" t="s">
        <v>38</v>
      </c>
      <c r="K9" s="36" t="s">
        <v>0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>
        <f>$B9</f>
        <v>6</v>
      </c>
      <c r="AC9" s="11"/>
      <c r="AD9" s="11"/>
      <c r="AE9" s="11"/>
      <c r="AF9" s="11"/>
      <c r="AG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</row>
    <row r="10" spans="1:56" ht="15.9" customHeight="1" x14ac:dyDescent="0.3">
      <c r="A10" s="36">
        <v>7</v>
      </c>
      <c r="B10" s="36">
        <v>7</v>
      </c>
      <c r="C10" s="36"/>
      <c r="D10" s="36"/>
      <c r="E10">
        <v>525</v>
      </c>
      <c r="F10" s="43">
        <v>2.420138888888889E-2</v>
      </c>
      <c r="G10" s="44" t="s">
        <v>487</v>
      </c>
      <c r="H10" s="44" t="s">
        <v>945</v>
      </c>
      <c r="I10" s="45" t="s">
        <v>82</v>
      </c>
      <c r="J10" s="45" t="s">
        <v>25</v>
      </c>
      <c r="K10" s="45" t="s">
        <v>0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>
        <f>$B10</f>
        <v>7</v>
      </c>
      <c r="AA10" s="11"/>
      <c r="AB10" s="11"/>
      <c r="AC10" s="11"/>
      <c r="AD10" s="11"/>
      <c r="AE10" s="11"/>
      <c r="AF10" s="11"/>
      <c r="AG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</row>
    <row r="11" spans="1:56" ht="15.9" customHeight="1" x14ac:dyDescent="0.3">
      <c r="A11" s="36">
        <v>8</v>
      </c>
      <c r="B11" s="36">
        <v>8</v>
      </c>
      <c r="C11" s="36"/>
      <c r="D11" s="36"/>
      <c r="E11">
        <v>8</v>
      </c>
      <c r="F11" s="43">
        <v>2.4305555555555556E-2</v>
      </c>
      <c r="G11" s="42" t="s">
        <v>459</v>
      </c>
      <c r="H11" s="42" t="s">
        <v>460</v>
      </c>
      <c r="I11" s="36" t="s">
        <v>82</v>
      </c>
      <c r="J11" s="36" t="s">
        <v>38</v>
      </c>
      <c r="K11" s="36" t="s">
        <v>0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>
        <f>$B11</f>
        <v>8</v>
      </c>
      <c r="AC11" s="11"/>
      <c r="AD11" s="11"/>
      <c r="AE11" s="11"/>
      <c r="AF11" s="11"/>
      <c r="AG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</row>
    <row r="12" spans="1:56" ht="15.9" customHeight="1" x14ac:dyDescent="0.3">
      <c r="A12" s="36">
        <v>9</v>
      </c>
      <c r="B12" s="36">
        <v>9</v>
      </c>
      <c r="C12" s="36"/>
      <c r="D12" s="36"/>
      <c r="E12">
        <v>579</v>
      </c>
      <c r="F12" s="43">
        <v>2.4340277777777777E-2</v>
      </c>
      <c r="G12" s="42" t="s">
        <v>461</v>
      </c>
      <c r="H12" s="42" t="s">
        <v>462</v>
      </c>
      <c r="I12" s="36" t="s">
        <v>82</v>
      </c>
      <c r="J12" s="36" t="s">
        <v>36</v>
      </c>
      <c r="K12" s="36" t="s">
        <v>0</v>
      </c>
      <c r="L12" s="11"/>
      <c r="M12" s="11"/>
      <c r="N12" s="11"/>
      <c r="O12" s="11"/>
      <c r="P12" s="11"/>
      <c r="Q12" s="11"/>
      <c r="R12" s="11"/>
      <c r="S12" s="11"/>
      <c r="T12" s="11">
        <f>$B12</f>
        <v>9</v>
      </c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</row>
    <row r="13" spans="1:56" ht="15.9" customHeight="1" x14ac:dyDescent="0.3">
      <c r="A13" s="36">
        <v>10</v>
      </c>
      <c r="B13" s="36">
        <v>10</v>
      </c>
      <c r="C13" s="36"/>
      <c r="D13" s="36"/>
      <c r="E13">
        <v>895</v>
      </c>
      <c r="F13" s="43">
        <v>2.4467592592592589E-2</v>
      </c>
      <c r="G13" s="42" t="s">
        <v>463</v>
      </c>
      <c r="H13" s="42" t="s">
        <v>464</v>
      </c>
      <c r="I13" s="36" t="s">
        <v>82</v>
      </c>
      <c r="J13" s="36" t="s">
        <v>65</v>
      </c>
      <c r="K13" s="36" t="s">
        <v>0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>
        <f>$B13</f>
        <v>10</v>
      </c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</row>
    <row r="14" spans="1:56" ht="15.9" customHeight="1" x14ac:dyDescent="0.3">
      <c r="A14" s="36">
        <v>11</v>
      </c>
      <c r="B14" s="36">
        <v>11</v>
      </c>
      <c r="C14" s="36">
        <v>2</v>
      </c>
      <c r="D14" s="36">
        <v>2</v>
      </c>
      <c r="E14">
        <v>167</v>
      </c>
      <c r="F14" s="43">
        <v>2.4490740740740743E-2</v>
      </c>
      <c r="G14" s="42" t="s">
        <v>501</v>
      </c>
      <c r="H14" s="42" t="s">
        <v>630</v>
      </c>
      <c r="I14" s="36" t="s">
        <v>629</v>
      </c>
      <c r="J14" s="36" t="s">
        <v>38</v>
      </c>
      <c r="K14" s="36" t="s">
        <v>0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>
        <f>$B14</f>
        <v>11</v>
      </c>
      <c r="AC14" s="11"/>
      <c r="AD14" s="11"/>
      <c r="AE14" s="11"/>
      <c r="AF14" s="11"/>
      <c r="AG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>
        <f>$D14</f>
        <v>2</v>
      </c>
      <c r="AZ14" s="11"/>
      <c r="BA14" s="11"/>
      <c r="BB14" s="11"/>
      <c r="BC14" s="11"/>
      <c r="BD14" s="11"/>
    </row>
    <row r="15" spans="1:56" ht="15.9" customHeight="1" x14ac:dyDescent="0.3">
      <c r="A15" s="36">
        <v>12</v>
      </c>
      <c r="B15" s="36">
        <v>12</v>
      </c>
      <c r="C15" s="36"/>
      <c r="D15" s="36"/>
      <c r="E15">
        <v>242</v>
      </c>
      <c r="F15" s="43">
        <v>2.4537037037037038E-2</v>
      </c>
      <c r="G15" s="42" t="s">
        <v>465</v>
      </c>
      <c r="H15" s="42" t="s">
        <v>466</v>
      </c>
      <c r="I15" s="36" t="s">
        <v>82</v>
      </c>
      <c r="J15" s="36" t="s">
        <v>27</v>
      </c>
      <c r="K15" s="36" t="s">
        <v>0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>
        <f>$B15</f>
        <v>12</v>
      </c>
      <c r="AF15" s="11"/>
      <c r="AG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</row>
    <row r="16" spans="1:56" ht="15.9" customHeight="1" x14ac:dyDescent="0.3">
      <c r="A16" s="36">
        <v>13</v>
      </c>
      <c r="B16" s="36">
        <v>13</v>
      </c>
      <c r="C16" s="36">
        <v>3</v>
      </c>
      <c r="D16" s="36">
        <v>3</v>
      </c>
      <c r="E16">
        <v>893</v>
      </c>
      <c r="F16" s="43">
        <v>2.4583333333333336E-2</v>
      </c>
      <c r="G16" s="42" t="s">
        <v>631</v>
      </c>
      <c r="H16" s="42" t="s">
        <v>242</v>
      </c>
      <c r="I16" s="36" t="s">
        <v>629</v>
      </c>
      <c r="J16" s="36" t="s">
        <v>65</v>
      </c>
      <c r="K16" s="36" t="s">
        <v>0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>
        <f>$B16</f>
        <v>13</v>
      </c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>
        <f>$D16</f>
        <v>3</v>
      </c>
    </row>
    <row r="17" spans="1:56" ht="15.9" customHeight="1" x14ac:dyDescent="0.3">
      <c r="A17" s="36">
        <v>14</v>
      </c>
      <c r="B17" s="36">
        <v>14</v>
      </c>
      <c r="C17" s="36"/>
      <c r="D17" s="36"/>
      <c r="E17">
        <v>410</v>
      </c>
      <c r="F17" s="43">
        <v>2.4606481481481483E-2</v>
      </c>
      <c r="G17" s="42" t="s">
        <v>467</v>
      </c>
      <c r="H17" s="42" t="s">
        <v>468</v>
      </c>
      <c r="I17" s="36" t="s">
        <v>82</v>
      </c>
      <c r="J17" s="36" t="s">
        <v>37</v>
      </c>
      <c r="K17" s="36" t="s">
        <v>0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>
        <f>$B17</f>
        <v>14</v>
      </c>
      <c r="Z17" s="11"/>
      <c r="AA17" s="11"/>
      <c r="AB17" s="11"/>
      <c r="AC17" s="11"/>
      <c r="AD17" s="11"/>
      <c r="AE17" s="11"/>
      <c r="AF17" s="11"/>
      <c r="AG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</row>
    <row r="18" spans="1:56" ht="15.9" customHeight="1" x14ac:dyDescent="0.3">
      <c r="A18" s="36">
        <v>15</v>
      </c>
      <c r="B18" s="36">
        <v>15</v>
      </c>
      <c r="C18" s="36">
        <v>4</v>
      </c>
      <c r="D18" s="36">
        <v>4</v>
      </c>
      <c r="E18">
        <v>756</v>
      </c>
      <c r="F18" s="43">
        <v>2.4722222222222222E-2</v>
      </c>
      <c r="G18" s="42" t="s">
        <v>632</v>
      </c>
      <c r="H18" s="42" t="s">
        <v>633</v>
      </c>
      <c r="I18" s="36" t="s">
        <v>629</v>
      </c>
      <c r="J18" s="36" t="s">
        <v>70</v>
      </c>
      <c r="K18" s="36" t="s">
        <v>0</v>
      </c>
      <c r="L18" s="11"/>
      <c r="M18" s="11"/>
      <c r="N18" s="11"/>
      <c r="O18" s="11">
        <f>$B18</f>
        <v>15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I18" s="11"/>
      <c r="AJ18" s="11"/>
      <c r="AK18" s="11"/>
      <c r="AL18" s="11">
        <f>$D18</f>
        <v>4</v>
      </c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</row>
    <row r="19" spans="1:56" ht="15.9" customHeight="1" x14ac:dyDescent="0.3">
      <c r="A19" s="36">
        <v>16</v>
      </c>
      <c r="B19" s="36">
        <v>16</v>
      </c>
      <c r="C19" s="36">
        <v>1</v>
      </c>
      <c r="D19" s="36">
        <v>5</v>
      </c>
      <c r="E19">
        <v>233</v>
      </c>
      <c r="F19" s="43">
        <v>2.4791666666666667E-2</v>
      </c>
      <c r="G19" s="42" t="s">
        <v>760</v>
      </c>
      <c r="H19" s="42" t="s">
        <v>761</v>
      </c>
      <c r="I19" s="36" t="s">
        <v>762</v>
      </c>
      <c r="J19" s="36" t="s">
        <v>27</v>
      </c>
      <c r="K19" s="36" t="s">
        <v>0</v>
      </c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>
        <f>$B19</f>
        <v>16</v>
      </c>
      <c r="AF19" s="11"/>
      <c r="AG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>
        <f>$D19</f>
        <v>5</v>
      </c>
      <c r="BC19" s="11"/>
      <c r="BD19" s="11"/>
    </row>
    <row r="20" spans="1:56" ht="15.9" customHeight="1" x14ac:dyDescent="0.3">
      <c r="A20" s="36">
        <v>17</v>
      </c>
      <c r="B20" s="36">
        <v>17</v>
      </c>
      <c r="C20" s="36">
        <v>2</v>
      </c>
      <c r="D20" s="36">
        <v>6</v>
      </c>
      <c r="E20">
        <v>894</v>
      </c>
      <c r="F20" s="43">
        <v>2.4872685185185185E-2</v>
      </c>
      <c r="G20" s="42" t="s">
        <v>631</v>
      </c>
      <c r="H20" s="42" t="s">
        <v>763</v>
      </c>
      <c r="I20" s="36" t="s">
        <v>762</v>
      </c>
      <c r="J20" s="36" t="s">
        <v>65</v>
      </c>
      <c r="K20" s="36" t="s">
        <v>0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>
        <f>$B20</f>
        <v>17</v>
      </c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>
        <f>$D20</f>
        <v>6</v>
      </c>
    </row>
    <row r="21" spans="1:56" ht="15.9" customHeight="1" x14ac:dyDescent="0.3">
      <c r="A21" s="36">
        <v>18</v>
      </c>
      <c r="B21" s="36">
        <v>18</v>
      </c>
      <c r="C21" s="36"/>
      <c r="D21" s="36"/>
      <c r="E21">
        <v>1285</v>
      </c>
      <c r="F21" s="43">
        <v>2.4930555555555556E-2</v>
      </c>
      <c r="G21" s="42" t="s">
        <v>469</v>
      </c>
      <c r="H21" s="42" t="s">
        <v>470</v>
      </c>
      <c r="I21" s="36" t="s">
        <v>82</v>
      </c>
      <c r="J21" s="36" t="s">
        <v>34</v>
      </c>
      <c r="K21" s="36" t="s">
        <v>0</v>
      </c>
      <c r="L21" s="11"/>
      <c r="M21" s="11"/>
      <c r="N21" s="11">
        <f>$B21</f>
        <v>18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</row>
    <row r="22" spans="1:56" ht="15.9" customHeight="1" x14ac:dyDescent="0.3">
      <c r="A22" s="36">
        <v>19</v>
      </c>
      <c r="B22" s="36">
        <v>19</v>
      </c>
      <c r="C22" s="36"/>
      <c r="D22" s="36"/>
      <c r="E22">
        <v>168</v>
      </c>
      <c r="F22" s="43">
        <v>2.5046296296296296E-2</v>
      </c>
      <c r="G22" s="42" t="s">
        <v>203</v>
      </c>
      <c r="H22" s="42" t="s">
        <v>471</v>
      </c>
      <c r="I22" s="36" t="s">
        <v>82</v>
      </c>
      <c r="J22" s="36" t="s">
        <v>38</v>
      </c>
      <c r="K22" s="36" t="s">
        <v>0</v>
      </c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>
        <f>$B22</f>
        <v>19</v>
      </c>
      <c r="AC22" s="11"/>
      <c r="AD22" s="11"/>
      <c r="AE22" s="11"/>
      <c r="AF22" s="11"/>
      <c r="AG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</row>
    <row r="23" spans="1:56" ht="15.9" customHeight="1" x14ac:dyDescent="0.3">
      <c r="A23" s="36">
        <v>20</v>
      </c>
      <c r="B23" s="36">
        <v>20</v>
      </c>
      <c r="C23" s="36">
        <v>3</v>
      </c>
      <c r="D23" s="36">
        <v>7</v>
      </c>
      <c r="E23">
        <v>675</v>
      </c>
      <c r="F23" s="43">
        <v>2.5185185185185185E-2</v>
      </c>
      <c r="G23" s="42" t="s">
        <v>285</v>
      </c>
      <c r="H23" s="42" t="s">
        <v>764</v>
      </c>
      <c r="I23" s="36" t="s">
        <v>762</v>
      </c>
      <c r="J23" s="36" t="s">
        <v>36</v>
      </c>
      <c r="K23" s="36" t="s">
        <v>0</v>
      </c>
      <c r="L23" s="11"/>
      <c r="M23" s="11"/>
      <c r="N23" s="11"/>
      <c r="O23" s="11"/>
      <c r="P23" s="11"/>
      <c r="Q23" s="11"/>
      <c r="R23" s="11"/>
      <c r="S23" s="11"/>
      <c r="T23" s="11">
        <f>$B23</f>
        <v>20</v>
      </c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I23" s="11"/>
      <c r="AJ23" s="11"/>
      <c r="AK23" s="11"/>
      <c r="AL23" s="11"/>
      <c r="AM23" s="11"/>
      <c r="AN23" s="11"/>
      <c r="AO23" s="11"/>
      <c r="AP23" s="11"/>
      <c r="AQ23" s="11">
        <f>$D23</f>
        <v>7</v>
      </c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</row>
    <row r="24" spans="1:56" ht="15.9" customHeight="1" x14ac:dyDescent="0.3">
      <c r="A24" s="36">
        <v>21</v>
      </c>
      <c r="B24" s="36">
        <v>21</v>
      </c>
      <c r="C24" s="36"/>
      <c r="D24" s="36"/>
      <c r="E24">
        <v>1507</v>
      </c>
      <c r="F24" s="43">
        <v>2.5277777777777777E-2</v>
      </c>
      <c r="G24" s="42" t="s">
        <v>472</v>
      </c>
      <c r="H24" s="42" t="s">
        <v>473</v>
      </c>
      <c r="I24" s="36" t="s">
        <v>82</v>
      </c>
      <c r="J24" s="36" t="s">
        <v>59</v>
      </c>
      <c r="K24" s="36" t="s">
        <v>0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>
        <f>$B24</f>
        <v>21</v>
      </c>
      <c r="AE24" s="11"/>
      <c r="AF24" s="11"/>
      <c r="AG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</row>
    <row r="25" spans="1:56" ht="15.9" customHeight="1" x14ac:dyDescent="0.3">
      <c r="A25" s="36">
        <v>22</v>
      </c>
      <c r="B25" s="36">
        <v>22</v>
      </c>
      <c r="C25" s="36">
        <v>5</v>
      </c>
      <c r="D25" s="36">
        <v>8</v>
      </c>
      <c r="E25">
        <v>946</v>
      </c>
      <c r="F25" s="43">
        <v>2.5300925925925925E-2</v>
      </c>
      <c r="G25" s="42" t="s">
        <v>475</v>
      </c>
      <c r="H25" s="42" t="s">
        <v>634</v>
      </c>
      <c r="I25" s="36" t="s">
        <v>629</v>
      </c>
      <c r="J25" s="36" t="s">
        <v>63</v>
      </c>
      <c r="K25" s="36" t="s">
        <v>0</v>
      </c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>
        <f>$B25</f>
        <v>22</v>
      </c>
      <c r="AG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>
        <f>$D25</f>
        <v>8</v>
      </c>
      <c r="BD25" s="11"/>
    </row>
    <row r="26" spans="1:56" ht="15.9" customHeight="1" x14ac:dyDescent="0.3">
      <c r="A26" s="36">
        <v>23</v>
      </c>
      <c r="B26" s="36">
        <v>23</v>
      </c>
      <c r="C26" s="36">
        <v>6</v>
      </c>
      <c r="D26" s="36">
        <v>9</v>
      </c>
      <c r="E26">
        <v>855</v>
      </c>
      <c r="F26" s="43">
        <v>2.5324074074074072E-2</v>
      </c>
      <c r="G26" s="42" t="s">
        <v>409</v>
      </c>
      <c r="H26" s="42" t="s">
        <v>635</v>
      </c>
      <c r="I26" s="36" t="s">
        <v>629</v>
      </c>
      <c r="J26" s="36" t="s">
        <v>65</v>
      </c>
      <c r="K26" s="36" t="s">
        <v>0</v>
      </c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>
        <f>$B26</f>
        <v>23</v>
      </c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>
        <f>$D26</f>
        <v>9</v>
      </c>
    </row>
    <row r="27" spans="1:56" ht="15.9" customHeight="1" x14ac:dyDescent="0.3">
      <c r="A27" s="36">
        <v>24</v>
      </c>
      <c r="B27" s="36">
        <v>24</v>
      </c>
      <c r="C27" s="36"/>
      <c r="D27" s="36"/>
      <c r="E27">
        <v>275</v>
      </c>
      <c r="F27" s="43">
        <v>2.537037037037037E-2</v>
      </c>
      <c r="G27" s="42" t="s">
        <v>459</v>
      </c>
      <c r="H27" s="42" t="s">
        <v>474</v>
      </c>
      <c r="I27" s="36" t="s">
        <v>82</v>
      </c>
      <c r="J27" s="36" t="s">
        <v>27</v>
      </c>
      <c r="K27" s="36" t="s">
        <v>0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>
        <f>$B27</f>
        <v>24</v>
      </c>
      <c r="AF27" s="11"/>
      <c r="AG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</row>
    <row r="28" spans="1:56" ht="15.9" customHeight="1" x14ac:dyDescent="0.3">
      <c r="A28" s="36">
        <v>25</v>
      </c>
      <c r="B28" s="36">
        <v>25</v>
      </c>
      <c r="C28" s="36"/>
      <c r="D28" s="36"/>
      <c r="E28">
        <v>837</v>
      </c>
      <c r="F28" s="43">
        <v>2.5381944444444447E-2</v>
      </c>
      <c r="G28" s="42" t="s">
        <v>475</v>
      </c>
      <c r="H28" s="42" t="s">
        <v>476</v>
      </c>
      <c r="I28" s="36" t="s">
        <v>82</v>
      </c>
      <c r="J28" s="36" t="s">
        <v>70</v>
      </c>
      <c r="K28" s="36" t="s">
        <v>0</v>
      </c>
      <c r="L28" s="11"/>
      <c r="M28" s="11"/>
      <c r="N28" s="11"/>
      <c r="O28" s="11">
        <f>$B28</f>
        <v>25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</row>
    <row r="29" spans="1:56" ht="15.9" customHeight="1" x14ac:dyDescent="0.3">
      <c r="A29" s="36">
        <v>26</v>
      </c>
      <c r="B29" s="36">
        <v>26</v>
      </c>
      <c r="C29" s="36"/>
      <c r="D29" s="36"/>
      <c r="E29">
        <v>637</v>
      </c>
      <c r="F29" s="43">
        <v>2.5393518518518517E-2</v>
      </c>
      <c r="G29" s="42" t="s">
        <v>477</v>
      </c>
      <c r="H29" s="42" t="s">
        <v>478</v>
      </c>
      <c r="I29" s="36" t="s">
        <v>82</v>
      </c>
      <c r="J29" s="36" t="s">
        <v>36</v>
      </c>
      <c r="K29" s="36" t="s">
        <v>0</v>
      </c>
      <c r="L29" s="11"/>
      <c r="M29" s="11"/>
      <c r="N29" s="11"/>
      <c r="O29" s="11"/>
      <c r="P29" s="11"/>
      <c r="Q29" s="11"/>
      <c r="R29" s="11"/>
      <c r="S29" s="11"/>
      <c r="T29" s="11">
        <f>$B29</f>
        <v>26</v>
      </c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</row>
    <row r="30" spans="1:56" ht="15.9" customHeight="1" x14ac:dyDescent="0.3">
      <c r="A30" s="36">
        <v>27</v>
      </c>
      <c r="B30" s="36">
        <v>27</v>
      </c>
      <c r="C30" s="36"/>
      <c r="D30" s="36"/>
      <c r="E30">
        <v>2093</v>
      </c>
      <c r="F30" s="43">
        <v>2.5439814814814814E-2</v>
      </c>
      <c r="G30" s="42" t="s">
        <v>479</v>
      </c>
      <c r="H30" s="42" t="s">
        <v>480</v>
      </c>
      <c r="I30" s="36" t="s">
        <v>82</v>
      </c>
      <c r="J30" s="36" t="s">
        <v>37</v>
      </c>
      <c r="K30" s="36" t="s">
        <v>0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>
        <f>$B30</f>
        <v>27</v>
      </c>
      <c r="Z30" s="11"/>
      <c r="AA30" s="11"/>
      <c r="AB30" s="11"/>
      <c r="AC30" s="11"/>
      <c r="AD30" s="11"/>
      <c r="AE30" s="11"/>
      <c r="AF30" s="11"/>
      <c r="AG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</row>
    <row r="31" spans="1:56" ht="15.9" customHeight="1" x14ac:dyDescent="0.3">
      <c r="A31" s="36">
        <v>28</v>
      </c>
      <c r="B31" s="36">
        <v>28</v>
      </c>
      <c r="C31" s="36">
        <v>7</v>
      </c>
      <c r="D31" s="36">
        <v>10</v>
      </c>
      <c r="E31">
        <v>587</v>
      </c>
      <c r="F31" s="43">
        <v>2.5451388888888888E-2</v>
      </c>
      <c r="G31" s="42" t="s">
        <v>535</v>
      </c>
      <c r="H31" s="42" t="s">
        <v>636</v>
      </c>
      <c r="I31" s="36" t="s">
        <v>629</v>
      </c>
      <c r="J31" s="36" t="s">
        <v>36</v>
      </c>
      <c r="K31" s="36" t="s">
        <v>0</v>
      </c>
      <c r="L31" s="11"/>
      <c r="M31" s="11"/>
      <c r="N31" s="11"/>
      <c r="O31" s="11"/>
      <c r="P31" s="11"/>
      <c r="Q31" s="11"/>
      <c r="R31" s="11"/>
      <c r="S31" s="11"/>
      <c r="T31" s="11">
        <f>$B31</f>
        <v>28</v>
      </c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I31" s="11"/>
      <c r="AJ31" s="11"/>
      <c r="AK31" s="11"/>
      <c r="AL31" s="11"/>
      <c r="AM31" s="11"/>
      <c r="AN31" s="11"/>
      <c r="AO31" s="11"/>
      <c r="AP31" s="11"/>
      <c r="AQ31" s="11">
        <f>$D31</f>
        <v>10</v>
      </c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</row>
    <row r="32" spans="1:56" ht="15.9" customHeight="1" x14ac:dyDescent="0.3">
      <c r="A32" s="36">
        <v>29</v>
      </c>
      <c r="B32" s="36">
        <v>29</v>
      </c>
      <c r="C32" s="36">
        <v>8</v>
      </c>
      <c r="D32" s="36">
        <v>11</v>
      </c>
      <c r="E32">
        <v>1769</v>
      </c>
      <c r="F32" s="43">
        <v>2.5451388888888888E-2</v>
      </c>
      <c r="G32" s="42" t="s">
        <v>487</v>
      </c>
      <c r="H32" s="42" t="s">
        <v>637</v>
      </c>
      <c r="I32" s="36" t="s">
        <v>629</v>
      </c>
      <c r="J32" s="36" t="s">
        <v>49</v>
      </c>
      <c r="K32" s="36" t="s">
        <v>0</v>
      </c>
      <c r="L32" s="11"/>
      <c r="M32" s="11"/>
      <c r="N32" s="11"/>
      <c r="O32" s="11"/>
      <c r="P32" s="11"/>
      <c r="Q32" s="11">
        <f>$B32</f>
        <v>29</v>
      </c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I32" s="11"/>
      <c r="AJ32" s="11"/>
      <c r="AK32" s="11"/>
      <c r="AL32" s="11"/>
      <c r="AM32" s="11"/>
      <c r="AN32" s="11">
        <f>$D32</f>
        <v>11</v>
      </c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</row>
    <row r="33" spans="1:56" ht="15.9" customHeight="1" x14ac:dyDescent="0.3">
      <c r="A33" s="36">
        <v>30</v>
      </c>
      <c r="B33" s="36">
        <v>30</v>
      </c>
      <c r="C33" s="36"/>
      <c r="D33" s="36"/>
      <c r="E33">
        <v>1232</v>
      </c>
      <c r="F33" s="43">
        <v>2.5451388888888888E-2</v>
      </c>
      <c r="G33" s="42" t="s">
        <v>481</v>
      </c>
      <c r="H33" s="42" t="s">
        <v>482</v>
      </c>
      <c r="I33" s="36" t="s">
        <v>82</v>
      </c>
      <c r="J33" s="36" t="s">
        <v>26</v>
      </c>
      <c r="K33" s="36" t="s">
        <v>0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>
        <f>$B33</f>
        <v>30</v>
      </c>
      <c r="AB33" s="11"/>
      <c r="AC33" s="11"/>
      <c r="AD33" s="11"/>
      <c r="AE33" s="11"/>
      <c r="AF33" s="11"/>
      <c r="AG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</row>
    <row r="34" spans="1:56" ht="15.9" customHeight="1" x14ac:dyDescent="0.3">
      <c r="A34" s="36">
        <v>31</v>
      </c>
      <c r="B34" s="36">
        <v>31</v>
      </c>
      <c r="C34" s="36"/>
      <c r="D34" s="36"/>
      <c r="E34">
        <v>409</v>
      </c>
      <c r="F34" s="43">
        <v>2.553240740740741E-2</v>
      </c>
      <c r="G34" s="42" t="s">
        <v>483</v>
      </c>
      <c r="H34" s="42" t="s">
        <v>484</v>
      </c>
      <c r="I34" s="36" t="s">
        <v>82</v>
      </c>
      <c r="J34" s="36" t="s">
        <v>37</v>
      </c>
      <c r="K34" s="36" t="s">
        <v>0</v>
      </c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>
        <f>$B34</f>
        <v>31</v>
      </c>
      <c r="Z34" s="11"/>
      <c r="AA34" s="11"/>
      <c r="AB34" s="11"/>
      <c r="AC34" s="11"/>
      <c r="AD34" s="11"/>
      <c r="AE34" s="11"/>
      <c r="AF34" s="11"/>
      <c r="AG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</row>
    <row r="35" spans="1:56" ht="15.9" customHeight="1" x14ac:dyDescent="0.3">
      <c r="A35" s="36">
        <v>32</v>
      </c>
      <c r="B35" s="36">
        <v>32</v>
      </c>
      <c r="C35" s="36">
        <v>9</v>
      </c>
      <c r="D35" s="36">
        <v>12</v>
      </c>
      <c r="E35">
        <v>935</v>
      </c>
      <c r="F35" s="43">
        <v>2.5567129629629631E-2</v>
      </c>
      <c r="G35" s="42" t="s">
        <v>638</v>
      </c>
      <c r="H35" s="42" t="s">
        <v>303</v>
      </c>
      <c r="I35" s="36" t="s">
        <v>629</v>
      </c>
      <c r="J35" s="36" t="s">
        <v>65</v>
      </c>
      <c r="K35" s="36" t="s">
        <v>0</v>
      </c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>
        <f>$B35</f>
        <v>32</v>
      </c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>
        <f>$D35</f>
        <v>12</v>
      </c>
    </row>
    <row r="36" spans="1:56" ht="15.9" customHeight="1" x14ac:dyDescent="0.3">
      <c r="A36" s="36">
        <v>33</v>
      </c>
      <c r="B36" s="36">
        <v>33</v>
      </c>
      <c r="C36" s="36"/>
      <c r="D36" s="36"/>
      <c r="E36">
        <v>1139</v>
      </c>
      <c r="F36" s="43">
        <v>2.5578703703703704E-2</v>
      </c>
      <c r="G36" s="42" t="s">
        <v>485</v>
      </c>
      <c r="H36" s="42" t="s">
        <v>486</v>
      </c>
      <c r="I36" s="36" t="s">
        <v>82</v>
      </c>
      <c r="J36" s="36" t="s">
        <v>35</v>
      </c>
      <c r="K36" s="36" t="s">
        <v>0</v>
      </c>
      <c r="L36" s="11"/>
      <c r="M36" s="11"/>
      <c r="N36" s="11"/>
      <c r="O36" s="11"/>
      <c r="P36" s="11"/>
      <c r="Q36" s="11"/>
      <c r="R36" s="11"/>
      <c r="S36" s="11">
        <f>$B36</f>
        <v>33</v>
      </c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</row>
    <row r="37" spans="1:56" ht="15.9" customHeight="1" x14ac:dyDescent="0.3">
      <c r="A37" s="36">
        <v>34</v>
      </c>
      <c r="B37" s="36">
        <v>34</v>
      </c>
      <c r="C37" s="36">
        <v>10</v>
      </c>
      <c r="D37" s="36">
        <v>13</v>
      </c>
      <c r="E37">
        <v>272</v>
      </c>
      <c r="F37" s="43">
        <v>2.5590277777777778E-2</v>
      </c>
      <c r="G37" s="42" t="s">
        <v>487</v>
      </c>
      <c r="H37" s="42" t="s">
        <v>639</v>
      </c>
      <c r="I37" s="36" t="s">
        <v>629</v>
      </c>
      <c r="J37" s="36" t="s">
        <v>27</v>
      </c>
      <c r="K37" s="36" t="s">
        <v>0</v>
      </c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>
        <f>$B37</f>
        <v>34</v>
      </c>
      <c r="AF37" s="11"/>
      <c r="AG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>
        <f>$D37</f>
        <v>13</v>
      </c>
      <c r="BC37" s="11"/>
      <c r="BD37" s="11"/>
    </row>
    <row r="38" spans="1:56" ht="15.9" customHeight="1" x14ac:dyDescent="0.3">
      <c r="A38" s="36">
        <v>35</v>
      </c>
      <c r="B38" s="36">
        <v>35</v>
      </c>
      <c r="C38" s="36"/>
      <c r="D38" s="36"/>
      <c r="E38">
        <v>1779</v>
      </c>
      <c r="F38" s="43">
        <v>2.5601851851851855E-2</v>
      </c>
      <c r="G38" s="42" t="s">
        <v>487</v>
      </c>
      <c r="H38" s="42" t="s">
        <v>488</v>
      </c>
      <c r="I38" s="36" t="s">
        <v>82</v>
      </c>
      <c r="J38" s="36" t="s">
        <v>49</v>
      </c>
      <c r="K38" s="36" t="s">
        <v>0</v>
      </c>
      <c r="L38" s="11"/>
      <c r="M38" s="11"/>
      <c r="N38" s="11"/>
      <c r="O38" s="11"/>
      <c r="P38" s="11"/>
      <c r="Q38" s="11">
        <f>$B38</f>
        <v>35</v>
      </c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</row>
    <row r="39" spans="1:56" ht="15.9" customHeight="1" x14ac:dyDescent="0.3">
      <c r="A39" s="36">
        <v>36</v>
      </c>
      <c r="B39" s="36">
        <v>36</v>
      </c>
      <c r="C39" s="36">
        <v>11</v>
      </c>
      <c r="D39" s="36">
        <v>14</v>
      </c>
      <c r="E39">
        <v>983</v>
      </c>
      <c r="F39" s="43">
        <v>2.5613425925925925E-2</v>
      </c>
      <c r="G39" s="42" t="s">
        <v>505</v>
      </c>
      <c r="H39" s="42" t="s">
        <v>640</v>
      </c>
      <c r="I39" s="36" t="s">
        <v>629</v>
      </c>
      <c r="J39" s="36" t="s">
        <v>63</v>
      </c>
      <c r="K39" s="36" t="s">
        <v>0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>
        <f>$B39</f>
        <v>36</v>
      </c>
      <c r="AG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>
        <f>$D39</f>
        <v>14</v>
      </c>
      <c r="BD39" s="11"/>
    </row>
    <row r="40" spans="1:56" ht="15.9" customHeight="1" x14ac:dyDescent="0.3">
      <c r="A40" s="36">
        <v>37</v>
      </c>
      <c r="B40" s="36">
        <v>37</v>
      </c>
      <c r="C40" s="36"/>
      <c r="D40" s="36"/>
      <c r="E40">
        <v>877</v>
      </c>
      <c r="F40" s="43">
        <v>2.5625000000000002E-2</v>
      </c>
      <c r="G40" s="42" t="s">
        <v>489</v>
      </c>
      <c r="H40" s="42" t="s">
        <v>490</v>
      </c>
      <c r="I40" s="36" t="s">
        <v>82</v>
      </c>
      <c r="J40" s="36" t="s">
        <v>65</v>
      </c>
      <c r="K40" s="36" t="s">
        <v>0</v>
      </c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>
        <f>$B40</f>
        <v>37</v>
      </c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</row>
    <row r="41" spans="1:56" ht="15.9" customHeight="1" x14ac:dyDescent="0.3">
      <c r="A41" s="36">
        <v>38</v>
      </c>
      <c r="B41" s="36">
        <v>38</v>
      </c>
      <c r="C41" s="36"/>
      <c r="D41" s="36"/>
      <c r="E41">
        <v>222</v>
      </c>
      <c r="F41" s="43">
        <v>2.5636574074074072E-2</v>
      </c>
      <c r="G41" s="42" t="s">
        <v>467</v>
      </c>
      <c r="H41" s="42" t="s">
        <v>380</v>
      </c>
      <c r="I41" s="36" t="s">
        <v>82</v>
      </c>
      <c r="J41" s="36" t="s">
        <v>27</v>
      </c>
      <c r="K41" s="36" t="s">
        <v>0</v>
      </c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>
        <f>$B41</f>
        <v>38</v>
      </c>
      <c r="AF41" s="11"/>
      <c r="AG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</row>
    <row r="42" spans="1:56" ht="15.9" customHeight="1" x14ac:dyDescent="0.3">
      <c r="A42" s="36">
        <v>39</v>
      </c>
      <c r="B42" s="36">
        <v>39</v>
      </c>
      <c r="C42" s="36"/>
      <c r="D42" s="36"/>
      <c r="E42">
        <v>726</v>
      </c>
      <c r="F42" s="43">
        <v>2.5648148148148149E-2</v>
      </c>
      <c r="G42" s="42" t="s">
        <v>491</v>
      </c>
      <c r="H42" s="42" t="s">
        <v>492</v>
      </c>
      <c r="I42" s="36" t="s">
        <v>82</v>
      </c>
      <c r="J42" s="36" t="s">
        <v>36</v>
      </c>
      <c r="K42" s="36" t="s">
        <v>0</v>
      </c>
      <c r="L42" s="11"/>
      <c r="M42" s="11"/>
      <c r="N42" s="11"/>
      <c r="O42" s="11"/>
      <c r="P42" s="11"/>
      <c r="Q42" s="11"/>
      <c r="R42" s="11"/>
      <c r="S42" s="11"/>
      <c r="T42" s="11">
        <f>$B42</f>
        <v>39</v>
      </c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</row>
    <row r="43" spans="1:56" ht="15.9" customHeight="1" x14ac:dyDescent="0.3">
      <c r="A43" s="36">
        <v>40</v>
      </c>
      <c r="B43" s="36">
        <v>40</v>
      </c>
      <c r="C43" s="36">
        <v>4</v>
      </c>
      <c r="D43" s="36">
        <v>15</v>
      </c>
      <c r="E43">
        <v>1178</v>
      </c>
      <c r="F43" s="43">
        <v>2.568287037037037E-2</v>
      </c>
      <c r="G43" s="42" t="s">
        <v>285</v>
      </c>
      <c r="H43" s="42" t="s">
        <v>765</v>
      </c>
      <c r="I43" s="36" t="s">
        <v>762</v>
      </c>
      <c r="J43" s="36" t="s">
        <v>26</v>
      </c>
      <c r="K43" s="36" t="s">
        <v>0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>
        <f>$B43</f>
        <v>40</v>
      </c>
      <c r="AB43" s="11"/>
      <c r="AC43" s="11"/>
      <c r="AD43" s="11"/>
      <c r="AE43" s="11"/>
      <c r="AF43" s="11"/>
      <c r="AG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>
        <f>$D43</f>
        <v>15</v>
      </c>
      <c r="AY43" s="11"/>
      <c r="AZ43" s="11"/>
      <c r="BA43" s="11"/>
      <c r="BB43" s="11"/>
      <c r="BC43" s="11"/>
      <c r="BD43" s="11"/>
    </row>
    <row r="44" spans="1:56" ht="15.9" customHeight="1" x14ac:dyDescent="0.3">
      <c r="A44" s="36">
        <v>41</v>
      </c>
      <c r="B44" s="36">
        <v>41</v>
      </c>
      <c r="C44" s="36">
        <v>12</v>
      </c>
      <c r="D44" s="36">
        <v>16</v>
      </c>
      <c r="E44">
        <v>246</v>
      </c>
      <c r="F44" s="43">
        <v>2.5694444444444447E-2</v>
      </c>
      <c r="G44" s="42" t="s">
        <v>285</v>
      </c>
      <c r="H44" s="42" t="s">
        <v>641</v>
      </c>
      <c r="I44" s="36" t="s">
        <v>629</v>
      </c>
      <c r="J44" s="36" t="s">
        <v>27</v>
      </c>
      <c r="K44" s="36" t="s">
        <v>0</v>
      </c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>
        <f>$B44</f>
        <v>41</v>
      </c>
      <c r="AF44" s="11"/>
      <c r="AG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>
        <f>$D44</f>
        <v>16</v>
      </c>
      <c r="BC44" s="11"/>
      <c r="BD44" s="11"/>
    </row>
    <row r="45" spans="1:56" ht="15.9" customHeight="1" x14ac:dyDescent="0.3">
      <c r="A45" s="36">
        <v>42</v>
      </c>
      <c r="B45" s="36">
        <v>42</v>
      </c>
      <c r="C45" s="36"/>
      <c r="D45" s="36"/>
      <c r="E45">
        <v>706</v>
      </c>
      <c r="F45" s="43">
        <v>2.5868055555555554E-2</v>
      </c>
      <c r="G45" s="42" t="s">
        <v>493</v>
      </c>
      <c r="H45" s="42" t="s">
        <v>494</v>
      </c>
      <c r="I45" s="36" t="s">
        <v>82</v>
      </c>
      <c r="J45" s="36" t="s">
        <v>36</v>
      </c>
      <c r="K45" s="36" t="s">
        <v>0</v>
      </c>
      <c r="L45" s="11"/>
      <c r="M45" s="11"/>
      <c r="N45" s="11"/>
      <c r="O45" s="11"/>
      <c r="P45" s="11"/>
      <c r="Q45" s="11"/>
      <c r="R45" s="11"/>
      <c r="S45" s="11"/>
      <c r="T45" s="11">
        <f>$B45</f>
        <v>42</v>
      </c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</row>
    <row r="46" spans="1:56" ht="15.9" customHeight="1" x14ac:dyDescent="0.3">
      <c r="A46" s="36">
        <v>43</v>
      </c>
      <c r="B46" s="36">
        <v>43</v>
      </c>
      <c r="C46" s="36"/>
      <c r="D46" s="36"/>
      <c r="E46">
        <v>1102</v>
      </c>
      <c r="F46" s="43">
        <v>2.5914351851851852E-2</v>
      </c>
      <c r="G46" s="42" t="s">
        <v>495</v>
      </c>
      <c r="H46" s="42" t="s">
        <v>496</v>
      </c>
      <c r="I46" s="36" t="s">
        <v>82</v>
      </c>
      <c r="J46" s="36" t="s">
        <v>35</v>
      </c>
      <c r="K46" s="36" t="s">
        <v>0</v>
      </c>
      <c r="L46" s="11"/>
      <c r="M46" s="11"/>
      <c r="N46" s="11"/>
      <c r="O46" s="11"/>
      <c r="P46" s="11"/>
      <c r="Q46" s="11"/>
      <c r="R46" s="11"/>
      <c r="S46" s="11">
        <f>$B46</f>
        <v>43</v>
      </c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</row>
    <row r="47" spans="1:56" ht="15.9" customHeight="1" x14ac:dyDescent="0.3">
      <c r="A47" s="36">
        <v>44</v>
      </c>
      <c r="B47" s="36">
        <v>44</v>
      </c>
      <c r="C47" s="36"/>
      <c r="D47" s="36"/>
      <c r="E47">
        <v>1270</v>
      </c>
      <c r="F47" s="43">
        <v>2.5925925925925925E-2</v>
      </c>
      <c r="G47" s="44" t="s">
        <v>950</v>
      </c>
      <c r="H47" s="44" t="s">
        <v>951</v>
      </c>
      <c r="I47" s="45" t="s">
        <v>82</v>
      </c>
      <c r="J47" s="45" t="s">
        <v>26</v>
      </c>
      <c r="K47" s="45" t="s">
        <v>0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>
        <f>$B47</f>
        <v>44</v>
      </c>
      <c r="AB47" s="11"/>
      <c r="AC47" s="11"/>
      <c r="AD47" s="11"/>
      <c r="AE47" s="11"/>
      <c r="AF47" s="11"/>
      <c r="AG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</row>
    <row r="48" spans="1:56" ht="15.9" customHeight="1" x14ac:dyDescent="0.3">
      <c r="A48" s="36">
        <v>45</v>
      </c>
      <c r="B48" s="36">
        <v>45</v>
      </c>
      <c r="C48" s="36">
        <v>5</v>
      </c>
      <c r="D48" s="36">
        <v>17</v>
      </c>
      <c r="E48">
        <v>520</v>
      </c>
      <c r="F48" s="43">
        <v>2.5960648148148146E-2</v>
      </c>
      <c r="G48" s="42" t="s">
        <v>766</v>
      </c>
      <c r="H48" s="42" t="s">
        <v>767</v>
      </c>
      <c r="I48" s="36" t="s">
        <v>762</v>
      </c>
      <c r="J48" s="36" t="s">
        <v>25</v>
      </c>
      <c r="K48" s="36" t="s">
        <v>0</v>
      </c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>
        <f>$B48</f>
        <v>45</v>
      </c>
      <c r="AA48" s="11"/>
      <c r="AB48" s="11"/>
      <c r="AC48" s="11"/>
      <c r="AD48" s="11"/>
      <c r="AE48" s="11"/>
      <c r="AF48" s="11"/>
      <c r="AG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>
        <f>$D48</f>
        <v>17</v>
      </c>
      <c r="AX48" s="11"/>
      <c r="AY48" s="11"/>
      <c r="AZ48" s="11"/>
      <c r="BA48" s="11"/>
      <c r="BB48" s="11"/>
      <c r="BC48" s="11"/>
      <c r="BD48" s="11"/>
    </row>
    <row r="49" spans="1:56" ht="15.9" customHeight="1" x14ac:dyDescent="0.3">
      <c r="A49" s="36">
        <v>46</v>
      </c>
      <c r="B49" s="36">
        <v>46</v>
      </c>
      <c r="C49" s="36">
        <v>13</v>
      </c>
      <c r="D49" s="36">
        <v>18</v>
      </c>
      <c r="E49">
        <v>1057</v>
      </c>
      <c r="F49" s="43">
        <v>2.5972222222222223E-2</v>
      </c>
      <c r="G49" s="42" t="s">
        <v>642</v>
      </c>
      <c r="H49" s="42" t="s">
        <v>643</v>
      </c>
      <c r="I49" s="36" t="s">
        <v>629</v>
      </c>
      <c r="J49" s="36" t="s">
        <v>35</v>
      </c>
      <c r="K49" s="36" t="s">
        <v>0</v>
      </c>
      <c r="L49" s="11"/>
      <c r="M49" s="11"/>
      <c r="N49" s="11"/>
      <c r="O49" s="11"/>
      <c r="P49" s="11"/>
      <c r="Q49" s="11"/>
      <c r="R49" s="11"/>
      <c r="S49" s="11">
        <f>$B49</f>
        <v>46</v>
      </c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I49" s="11"/>
      <c r="AJ49" s="11"/>
      <c r="AK49" s="11"/>
      <c r="AL49" s="11"/>
      <c r="AM49" s="11"/>
      <c r="AN49" s="11"/>
      <c r="AO49" s="11"/>
      <c r="AP49" s="11">
        <f>$D49</f>
        <v>18</v>
      </c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</row>
    <row r="50" spans="1:56" ht="15.9" customHeight="1" x14ac:dyDescent="0.3">
      <c r="A50" s="36">
        <v>47</v>
      </c>
      <c r="B50" s="36">
        <v>47</v>
      </c>
      <c r="C50" s="36">
        <v>14</v>
      </c>
      <c r="D50" s="36">
        <v>19</v>
      </c>
      <c r="E50">
        <v>902</v>
      </c>
      <c r="F50" s="43">
        <v>2.6099537037037039E-2</v>
      </c>
      <c r="G50" s="42" t="s">
        <v>644</v>
      </c>
      <c r="H50" s="42" t="s">
        <v>296</v>
      </c>
      <c r="I50" s="36" t="s">
        <v>629</v>
      </c>
      <c r="J50" s="36" t="s">
        <v>65</v>
      </c>
      <c r="K50" s="36" t="s">
        <v>0</v>
      </c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>
        <f>$B50</f>
        <v>47</v>
      </c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>
        <f>$D50</f>
        <v>19</v>
      </c>
    </row>
    <row r="51" spans="1:56" ht="15.9" customHeight="1" x14ac:dyDescent="0.3">
      <c r="A51" s="36">
        <v>48</v>
      </c>
      <c r="B51" s="36">
        <v>48</v>
      </c>
      <c r="C51" s="36">
        <v>6</v>
      </c>
      <c r="D51" s="36">
        <v>20</v>
      </c>
      <c r="E51">
        <v>643</v>
      </c>
      <c r="F51" s="43">
        <v>2.6145833333333333E-2</v>
      </c>
      <c r="G51" s="42" t="s">
        <v>587</v>
      </c>
      <c r="H51" s="42" t="s">
        <v>768</v>
      </c>
      <c r="I51" s="36" t="s">
        <v>762</v>
      </c>
      <c r="J51" s="36" t="s">
        <v>36</v>
      </c>
      <c r="K51" s="36" t="s">
        <v>0</v>
      </c>
      <c r="L51" s="11"/>
      <c r="M51" s="11"/>
      <c r="N51" s="11"/>
      <c r="O51" s="11"/>
      <c r="P51" s="11"/>
      <c r="Q51" s="11"/>
      <c r="R51" s="11"/>
      <c r="S51" s="11"/>
      <c r="T51" s="11">
        <f>$B51</f>
        <v>48</v>
      </c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I51" s="11"/>
      <c r="AJ51" s="11"/>
      <c r="AK51" s="11"/>
      <c r="AL51" s="11"/>
      <c r="AM51" s="11"/>
      <c r="AN51" s="11"/>
      <c r="AO51" s="11"/>
      <c r="AP51" s="11"/>
      <c r="AQ51" s="11">
        <f>$D51</f>
        <v>20</v>
      </c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</row>
    <row r="52" spans="1:56" ht="15.9" customHeight="1" x14ac:dyDescent="0.3">
      <c r="A52" s="36">
        <v>49</v>
      </c>
      <c r="B52" s="36">
        <v>49</v>
      </c>
      <c r="C52" s="36"/>
      <c r="D52" s="36"/>
      <c r="E52">
        <v>1068</v>
      </c>
      <c r="F52" s="43">
        <v>2.6145833333333333E-2</v>
      </c>
      <c r="G52" s="42" t="s">
        <v>497</v>
      </c>
      <c r="H52" s="42" t="s">
        <v>498</v>
      </c>
      <c r="I52" s="36" t="s">
        <v>82</v>
      </c>
      <c r="J52" s="36" t="s">
        <v>35</v>
      </c>
      <c r="K52" s="36" t="s">
        <v>0</v>
      </c>
      <c r="L52" s="11"/>
      <c r="M52" s="11"/>
      <c r="N52" s="11"/>
      <c r="O52" s="11"/>
      <c r="P52" s="11"/>
      <c r="Q52" s="11"/>
      <c r="R52" s="11"/>
      <c r="S52" s="11">
        <f>$B52</f>
        <v>49</v>
      </c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</row>
    <row r="53" spans="1:56" ht="15.9" customHeight="1" x14ac:dyDescent="0.3">
      <c r="A53" s="36">
        <v>50</v>
      </c>
      <c r="B53" s="36">
        <v>50</v>
      </c>
      <c r="C53" s="36">
        <v>15</v>
      </c>
      <c r="D53" s="36">
        <v>21</v>
      </c>
      <c r="E53">
        <v>1191</v>
      </c>
      <c r="F53" s="43">
        <v>2.6168981481481484E-2</v>
      </c>
      <c r="G53" s="42" t="s">
        <v>645</v>
      </c>
      <c r="H53" s="42" t="s">
        <v>646</v>
      </c>
      <c r="I53" s="36" t="s">
        <v>629</v>
      </c>
      <c r="J53" s="36" t="s">
        <v>26</v>
      </c>
      <c r="K53" s="36" t="s">
        <v>0</v>
      </c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>
        <f>$B53</f>
        <v>50</v>
      </c>
      <c r="AB53" s="11"/>
      <c r="AC53" s="11"/>
      <c r="AD53" s="11"/>
      <c r="AE53" s="11"/>
      <c r="AF53" s="11"/>
      <c r="AG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>
        <f>$D53</f>
        <v>21</v>
      </c>
      <c r="AY53" s="11"/>
      <c r="AZ53" s="11"/>
      <c r="BA53" s="11"/>
      <c r="BB53" s="11"/>
      <c r="BC53" s="11"/>
      <c r="BD53" s="11"/>
    </row>
    <row r="54" spans="1:56" ht="15.9" customHeight="1" x14ac:dyDescent="0.3">
      <c r="A54" s="36">
        <v>51</v>
      </c>
      <c r="B54" s="36">
        <v>51</v>
      </c>
      <c r="C54" s="36"/>
      <c r="D54" s="36"/>
      <c r="E54">
        <v>1631</v>
      </c>
      <c r="F54" s="43">
        <v>2.6249999999999999E-2</v>
      </c>
      <c r="G54" s="42" t="s">
        <v>499</v>
      </c>
      <c r="H54" s="42" t="s">
        <v>500</v>
      </c>
      <c r="I54" s="36" t="s">
        <v>82</v>
      </c>
      <c r="J54" s="36" t="s">
        <v>33</v>
      </c>
      <c r="K54" s="36" t="s">
        <v>0</v>
      </c>
      <c r="L54" s="11">
        <f>$B54</f>
        <v>51</v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</row>
    <row r="55" spans="1:56" ht="15.9" customHeight="1" x14ac:dyDescent="0.3">
      <c r="A55" s="36">
        <v>53</v>
      </c>
      <c r="B55" s="36">
        <v>52</v>
      </c>
      <c r="C55" s="36"/>
      <c r="D55" s="36"/>
      <c r="E55">
        <v>1336</v>
      </c>
      <c r="F55" s="43">
        <v>2.6284722222222223E-2</v>
      </c>
      <c r="G55" s="42" t="s">
        <v>501</v>
      </c>
      <c r="H55" s="42" t="s">
        <v>502</v>
      </c>
      <c r="I55" s="36" t="s">
        <v>82</v>
      </c>
      <c r="J55" s="36" t="s">
        <v>34</v>
      </c>
      <c r="K55" s="36" t="s">
        <v>0</v>
      </c>
      <c r="L55" s="11"/>
      <c r="M55" s="11"/>
      <c r="N55" s="11">
        <f>$B55</f>
        <v>52</v>
      </c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</row>
    <row r="56" spans="1:56" ht="15.9" customHeight="1" x14ac:dyDescent="0.3">
      <c r="A56" s="36">
        <v>54</v>
      </c>
      <c r="B56" s="36">
        <v>53</v>
      </c>
      <c r="C56" s="36">
        <v>7</v>
      </c>
      <c r="D56" s="36">
        <v>22</v>
      </c>
      <c r="E56">
        <v>1015</v>
      </c>
      <c r="F56" s="43">
        <v>2.6296296296296297E-2</v>
      </c>
      <c r="G56" s="42" t="s">
        <v>769</v>
      </c>
      <c r="H56" s="42" t="s">
        <v>770</v>
      </c>
      <c r="I56" s="36" t="s">
        <v>762</v>
      </c>
      <c r="J56" s="36" t="s">
        <v>63</v>
      </c>
      <c r="K56" s="36" t="s">
        <v>0</v>
      </c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>
        <f>$B56</f>
        <v>53</v>
      </c>
      <c r="AG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>
        <f>$D56</f>
        <v>22</v>
      </c>
      <c r="BD56" s="11"/>
    </row>
    <row r="57" spans="1:56" ht="15.9" customHeight="1" x14ac:dyDescent="0.3">
      <c r="A57" s="36">
        <v>55</v>
      </c>
      <c r="B57" s="36">
        <v>54</v>
      </c>
      <c r="C57" s="36"/>
      <c r="D57" s="36"/>
      <c r="E57">
        <v>729</v>
      </c>
      <c r="F57" s="43">
        <v>2.630787037037037E-2</v>
      </c>
      <c r="G57" s="42" t="s">
        <v>503</v>
      </c>
      <c r="H57" s="42" t="s">
        <v>504</v>
      </c>
      <c r="I57" s="36" t="s">
        <v>82</v>
      </c>
      <c r="J57" s="36" t="s">
        <v>36</v>
      </c>
      <c r="K57" s="36" t="s">
        <v>0</v>
      </c>
      <c r="L57" s="11"/>
      <c r="M57" s="11"/>
      <c r="N57" s="11"/>
      <c r="O57" s="11"/>
      <c r="P57" s="11"/>
      <c r="Q57" s="11"/>
      <c r="R57" s="11"/>
      <c r="S57" s="11"/>
      <c r="T57" s="11">
        <f>$B57</f>
        <v>54</v>
      </c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</row>
    <row r="58" spans="1:56" ht="15.9" customHeight="1" x14ac:dyDescent="0.3">
      <c r="A58" s="36">
        <v>56</v>
      </c>
      <c r="B58" s="36">
        <v>55</v>
      </c>
      <c r="C58" s="36">
        <v>16</v>
      </c>
      <c r="D58" s="36">
        <v>23</v>
      </c>
      <c r="E58">
        <v>412</v>
      </c>
      <c r="F58" s="43">
        <v>2.6412037037037036E-2</v>
      </c>
      <c r="G58" s="42" t="s">
        <v>647</v>
      </c>
      <c r="H58" s="42" t="s">
        <v>648</v>
      </c>
      <c r="I58" s="36" t="s">
        <v>629</v>
      </c>
      <c r="J58" s="36" t="s">
        <v>37</v>
      </c>
      <c r="K58" s="36" t="s">
        <v>0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>
        <f>$B58</f>
        <v>55</v>
      </c>
      <c r="Z58" s="11"/>
      <c r="AA58" s="11"/>
      <c r="AB58" s="11"/>
      <c r="AC58" s="11"/>
      <c r="AD58" s="11"/>
      <c r="AE58" s="11"/>
      <c r="AF58" s="11"/>
      <c r="AG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>
        <f>$D58</f>
        <v>23</v>
      </c>
      <c r="AW58" s="11"/>
      <c r="AX58" s="11"/>
      <c r="AY58" s="11"/>
      <c r="AZ58" s="11"/>
      <c r="BA58" s="11"/>
      <c r="BB58" s="11"/>
      <c r="BC58" s="11"/>
      <c r="BD58" s="11"/>
    </row>
    <row r="59" spans="1:56" ht="15.9" customHeight="1" x14ac:dyDescent="0.3">
      <c r="A59" s="36">
        <v>57</v>
      </c>
      <c r="B59" s="36">
        <v>56</v>
      </c>
      <c r="C59" s="36">
        <v>8</v>
      </c>
      <c r="D59" s="36">
        <v>24</v>
      </c>
      <c r="E59">
        <v>326</v>
      </c>
      <c r="F59" s="43">
        <v>2.6435185185185183E-2</v>
      </c>
      <c r="G59" s="42" t="s">
        <v>771</v>
      </c>
      <c r="H59" s="42" t="s">
        <v>369</v>
      </c>
      <c r="I59" s="36" t="s">
        <v>762</v>
      </c>
      <c r="J59" s="36" t="s">
        <v>37</v>
      </c>
      <c r="K59" s="36" t="s">
        <v>0</v>
      </c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>
        <f>$B59</f>
        <v>56</v>
      </c>
      <c r="Z59" s="11"/>
      <c r="AA59" s="11"/>
      <c r="AB59" s="11"/>
      <c r="AC59" s="11"/>
      <c r="AD59" s="11"/>
      <c r="AE59" s="11"/>
      <c r="AF59" s="11"/>
      <c r="AG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>
        <f>$D59</f>
        <v>24</v>
      </c>
      <c r="AW59" s="11"/>
      <c r="AX59" s="11"/>
      <c r="AY59" s="11"/>
      <c r="AZ59" s="11"/>
      <c r="BA59" s="11"/>
      <c r="BB59" s="11"/>
      <c r="BC59" s="11"/>
      <c r="BD59" s="11"/>
    </row>
    <row r="60" spans="1:56" ht="15.9" customHeight="1" x14ac:dyDescent="0.3">
      <c r="A60" s="36">
        <v>58</v>
      </c>
      <c r="B60" s="36">
        <v>57</v>
      </c>
      <c r="C60" s="36"/>
      <c r="D60" s="36"/>
      <c r="E60">
        <v>870</v>
      </c>
      <c r="F60" s="43">
        <v>2.6527777777777775E-2</v>
      </c>
      <c r="G60" s="42" t="s">
        <v>505</v>
      </c>
      <c r="H60" s="42" t="s">
        <v>506</v>
      </c>
      <c r="I60" s="36" t="s">
        <v>82</v>
      </c>
      <c r="J60" s="36" t="s">
        <v>65</v>
      </c>
      <c r="K60" s="36" t="s">
        <v>0</v>
      </c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>
        <f>$B60</f>
        <v>57</v>
      </c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</row>
    <row r="61" spans="1:56" ht="15.9" customHeight="1" x14ac:dyDescent="0.3">
      <c r="A61" s="36">
        <v>59</v>
      </c>
      <c r="B61" s="36">
        <v>58</v>
      </c>
      <c r="C61" s="36"/>
      <c r="D61" s="36"/>
      <c r="E61">
        <v>927</v>
      </c>
      <c r="F61" s="43">
        <v>2.6608796296296297E-2</v>
      </c>
      <c r="G61" s="42" t="s">
        <v>507</v>
      </c>
      <c r="H61" s="42" t="s">
        <v>508</v>
      </c>
      <c r="I61" s="36" t="s">
        <v>82</v>
      </c>
      <c r="J61" s="36" t="s">
        <v>65</v>
      </c>
      <c r="K61" s="36" t="s">
        <v>0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>
        <f>$B61</f>
        <v>58</v>
      </c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</row>
    <row r="62" spans="1:56" ht="15.9" customHeight="1" x14ac:dyDescent="0.3">
      <c r="A62" s="36">
        <v>61</v>
      </c>
      <c r="B62" s="36">
        <v>59</v>
      </c>
      <c r="C62" s="36">
        <v>17</v>
      </c>
      <c r="D62" s="36">
        <v>25</v>
      </c>
      <c r="E62">
        <v>595</v>
      </c>
      <c r="F62" s="43">
        <v>2.6736111111111113E-2</v>
      </c>
      <c r="G62" s="42" t="s">
        <v>649</v>
      </c>
      <c r="H62" s="42" t="s">
        <v>650</v>
      </c>
      <c r="I62" s="36" t="s">
        <v>629</v>
      </c>
      <c r="J62" s="36" t="s">
        <v>36</v>
      </c>
      <c r="K62" s="36" t="s">
        <v>0</v>
      </c>
      <c r="L62" s="11"/>
      <c r="M62" s="11"/>
      <c r="N62" s="11"/>
      <c r="O62" s="11"/>
      <c r="P62" s="11"/>
      <c r="Q62" s="11"/>
      <c r="R62" s="11"/>
      <c r="S62" s="11"/>
      <c r="T62" s="11">
        <f>$B62</f>
        <v>59</v>
      </c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I62" s="11"/>
      <c r="AJ62" s="11"/>
      <c r="AK62" s="11"/>
      <c r="AL62" s="11"/>
      <c r="AM62" s="11"/>
      <c r="AN62" s="11"/>
      <c r="AO62" s="11"/>
      <c r="AP62" s="11"/>
      <c r="AQ62" s="11">
        <f>$D62</f>
        <v>25</v>
      </c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</row>
    <row r="63" spans="1:56" ht="15.9" customHeight="1" x14ac:dyDescent="0.3">
      <c r="A63" s="36">
        <v>62</v>
      </c>
      <c r="B63" s="36">
        <v>60</v>
      </c>
      <c r="C63" s="36">
        <v>18</v>
      </c>
      <c r="D63" s="36">
        <v>26</v>
      </c>
      <c r="E63">
        <v>306</v>
      </c>
      <c r="F63" s="43">
        <v>2.6770833333333334E-2</v>
      </c>
      <c r="G63" s="42" t="s">
        <v>505</v>
      </c>
      <c r="H63" s="42" t="s">
        <v>651</v>
      </c>
      <c r="I63" s="36" t="s">
        <v>629</v>
      </c>
      <c r="J63" s="36" t="s">
        <v>27</v>
      </c>
      <c r="K63" s="36" t="s">
        <v>0</v>
      </c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>
        <f>$B63</f>
        <v>60</v>
      </c>
      <c r="AF63" s="11"/>
      <c r="AG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>
        <f>$D63</f>
        <v>26</v>
      </c>
      <c r="BC63" s="11"/>
      <c r="BD63" s="11"/>
    </row>
    <row r="64" spans="1:56" ht="15.9" customHeight="1" x14ac:dyDescent="0.3">
      <c r="A64" s="36">
        <v>63</v>
      </c>
      <c r="B64" s="36">
        <v>61</v>
      </c>
      <c r="C64" s="36"/>
      <c r="D64" s="36"/>
      <c r="E64">
        <v>2058</v>
      </c>
      <c r="F64" s="43">
        <v>2.6805555555555558E-2</v>
      </c>
      <c r="G64" s="42" t="s">
        <v>503</v>
      </c>
      <c r="H64" s="42" t="s">
        <v>509</v>
      </c>
      <c r="I64" s="36" t="s">
        <v>82</v>
      </c>
      <c r="J64" s="36" t="s">
        <v>59</v>
      </c>
      <c r="K64" s="36" t="s">
        <v>0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>
        <f>$B64</f>
        <v>61</v>
      </c>
      <c r="AE64" s="11"/>
      <c r="AF64" s="11"/>
      <c r="AG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</row>
    <row r="65" spans="1:56" ht="15.9" customHeight="1" x14ac:dyDescent="0.3">
      <c r="A65" s="36">
        <v>64</v>
      </c>
      <c r="B65" s="36">
        <v>62</v>
      </c>
      <c r="C65" s="36"/>
      <c r="D65" s="36"/>
      <c r="E65">
        <v>114</v>
      </c>
      <c r="F65" s="43">
        <v>2.6817129629629628E-2</v>
      </c>
      <c r="G65" s="42" t="s">
        <v>285</v>
      </c>
      <c r="H65" s="42" t="s">
        <v>510</v>
      </c>
      <c r="I65" s="36" t="s">
        <v>82</v>
      </c>
      <c r="J65" s="36" t="s">
        <v>38</v>
      </c>
      <c r="K65" s="36" t="s">
        <v>0</v>
      </c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>
        <f>$B65</f>
        <v>62</v>
      </c>
      <c r="AC65" s="11"/>
      <c r="AD65" s="11"/>
      <c r="AE65" s="11"/>
      <c r="AF65" s="11"/>
      <c r="AG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</row>
    <row r="66" spans="1:56" ht="15.9" customHeight="1" x14ac:dyDescent="0.3">
      <c r="A66" s="36">
        <v>65</v>
      </c>
      <c r="B66" s="36">
        <v>63</v>
      </c>
      <c r="C66" s="36"/>
      <c r="D66" s="36"/>
      <c r="E66">
        <v>1339</v>
      </c>
      <c r="F66" s="43">
        <v>2.6817129629629628E-2</v>
      </c>
      <c r="G66" s="42" t="s">
        <v>511</v>
      </c>
      <c r="H66" s="42" t="s">
        <v>512</v>
      </c>
      <c r="I66" s="36" t="s">
        <v>82</v>
      </c>
      <c r="J66" s="36" t="s">
        <v>34</v>
      </c>
      <c r="K66" s="36" t="s">
        <v>0</v>
      </c>
      <c r="L66" s="11"/>
      <c r="M66" s="11"/>
      <c r="N66" s="11">
        <f>$B66</f>
        <v>63</v>
      </c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</row>
    <row r="67" spans="1:56" ht="15.9" customHeight="1" x14ac:dyDescent="0.3">
      <c r="A67" s="36">
        <v>66</v>
      </c>
      <c r="B67" s="36">
        <v>64</v>
      </c>
      <c r="C67" s="36"/>
      <c r="D67" s="36"/>
      <c r="E67">
        <v>1184</v>
      </c>
      <c r="F67" s="43">
        <v>2.6932870370370367E-2</v>
      </c>
      <c r="G67" s="42" t="s">
        <v>463</v>
      </c>
      <c r="H67" s="42" t="s">
        <v>108</v>
      </c>
      <c r="I67" s="36" t="s">
        <v>82</v>
      </c>
      <c r="J67" s="36" t="s">
        <v>26</v>
      </c>
      <c r="K67" s="36" t="s">
        <v>0</v>
      </c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>
        <f>$B67</f>
        <v>64</v>
      </c>
      <c r="AB67" s="11"/>
      <c r="AC67" s="11"/>
      <c r="AD67" s="11"/>
      <c r="AE67" s="11"/>
      <c r="AF67" s="11"/>
      <c r="AG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</row>
    <row r="68" spans="1:56" ht="15.9" customHeight="1" x14ac:dyDescent="0.3">
      <c r="A68" s="36">
        <v>67</v>
      </c>
      <c r="B68" s="36">
        <v>65</v>
      </c>
      <c r="C68" s="36">
        <v>19</v>
      </c>
      <c r="D68" s="36">
        <v>27</v>
      </c>
      <c r="E68">
        <v>715</v>
      </c>
      <c r="F68" s="43">
        <v>2.6944444444444444E-2</v>
      </c>
      <c r="G68" s="42" t="s">
        <v>530</v>
      </c>
      <c r="H68" s="42" t="s">
        <v>265</v>
      </c>
      <c r="I68" s="36" t="s">
        <v>629</v>
      </c>
      <c r="J68" s="36" t="s">
        <v>36</v>
      </c>
      <c r="K68" s="36" t="s">
        <v>0</v>
      </c>
      <c r="L68" s="11"/>
      <c r="M68" s="11"/>
      <c r="N68" s="11"/>
      <c r="O68" s="11"/>
      <c r="P68" s="11"/>
      <c r="Q68" s="11"/>
      <c r="R68" s="11"/>
      <c r="S68" s="11"/>
      <c r="T68" s="11">
        <f>$B68</f>
        <v>65</v>
      </c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I68" s="11"/>
      <c r="AJ68" s="11"/>
      <c r="AK68" s="11"/>
      <c r="AL68" s="11"/>
      <c r="AM68" s="11"/>
      <c r="AN68" s="11"/>
      <c r="AO68" s="11"/>
      <c r="AP68" s="11"/>
      <c r="AQ68" s="11">
        <f>$D68</f>
        <v>27</v>
      </c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</row>
    <row r="69" spans="1:56" ht="15.9" customHeight="1" x14ac:dyDescent="0.3">
      <c r="A69" s="36">
        <v>68</v>
      </c>
      <c r="B69" s="36">
        <v>66</v>
      </c>
      <c r="C69" s="36">
        <v>20</v>
      </c>
      <c r="D69" s="36">
        <v>28</v>
      </c>
      <c r="E69">
        <v>918</v>
      </c>
      <c r="F69" s="43">
        <v>2.6967592592592592E-2</v>
      </c>
      <c r="G69" s="42" t="s">
        <v>652</v>
      </c>
      <c r="H69" s="42" t="s">
        <v>653</v>
      </c>
      <c r="I69" s="36" t="s">
        <v>629</v>
      </c>
      <c r="J69" s="36" t="s">
        <v>65</v>
      </c>
      <c r="K69" s="36" t="s">
        <v>0</v>
      </c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>
        <f>$B69</f>
        <v>66</v>
      </c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>
        <f>$D69</f>
        <v>28</v>
      </c>
    </row>
    <row r="70" spans="1:56" ht="15.9" customHeight="1" x14ac:dyDescent="0.3">
      <c r="A70" s="36">
        <v>69</v>
      </c>
      <c r="B70" s="36">
        <v>67</v>
      </c>
      <c r="C70" s="36">
        <v>21</v>
      </c>
      <c r="D70" s="36">
        <v>29</v>
      </c>
      <c r="E70">
        <v>39</v>
      </c>
      <c r="F70" s="43">
        <v>2.6979166666666665E-2</v>
      </c>
      <c r="G70" s="42" t="s">
        <v>209</v>
      </c>
      <c r="H70" s="42" t="s">
        <v>624</v>
      </c>
      <c r="I70" s="36" t="s">
        <v>629</v>
      </c>
      <c r="J70" s="36" t="s">
        <v>38</v>
      </c>
      <c r="K70" s="36" t="s">
        <v>0</v>
      </c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>
        <f>$B70</f>
        <v>67</v>
      </c>
      <c r="AC70" s="11"/>
      <c r="AD70" s="11"/>
      <c r="AE70" s="11"/>
      <c r="AF70" s="11"/>
      <c r="AG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>
        <f>$D70</f>
        <v>29</v>
      </c>
      <c r="AZ70" s="11"/>
      <c r="BA70" s="11"/>
      <c r="BB70" s="11"/>
      <c r="BC70" s="11"/>
      <c r="BD70" s="11"/>
    </row>
    <row r="71" spans="1:56" ht="15.9" customHeight="1" x14ac:dyDescent="0.3">
      <c r="A71" s="36">
        <v>70</v>
      </c>
      <c r="B71" s="36">
        <v>68</v>
      </c>
      <c r="C71" s="36"/>
      <c r="D71" s="36"/>
      <c r="E71">
        <v>1262</v>
      </c>
      <c r="F71" s="43">
        <v>2.6990740740740742E-2</v>
      </c>
      <c r="G71" s="42" t="s">
        <v>513</v>
      </c>
      <c r="H71" s="42" t="s">
        <v>514</v>
      </c>
      <c r="I71" s="36" t="s">
        <v>82</v>
      </c>
      <c r="J71" s="36" t="s">
        <v>26</v>
      </c>
      <c r="K71" s="36" t="s">
        <v>0</v>
      </c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>
        <f>$B71</f>
        <v>68</v>
      </c>
      <c r="AB71" s="11"/>
      <c r="AC71" s="11"/>
      <c r="AD71" s="11"/>
      <c r="AE71" s="11"/>
      <c r="AF71" s="11"/>
      <c r="AG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</row>
    <row r="72" spans="1:56" ht="15.9" customHeight="1" x14ac:dyDescent="0.3">
      <c r="A72" s="36">
        <v>71</v>
      </c>
      <c r="B72" s="36">
        <v>69</v>
      </c>
      <c r="C72" s="36">
        <v>22</v>
      </c>
      <c r="D72" s="36">
        <v>30</v>
      </c>
      <c r="E72">
        <v>1179</v>
      </c>
      <c r="F72" s="43">
        <v>2.7025462962962963E-2</v>
      </c>
      <c r="G72" s="42" t="s">
        <v>535</v>
      </c>
      <c r="H72" s="42" t="s">
        <v>654</v>
      </c>
      <c r="I72" s="36" t="s">
        <v>629</v>
      </c>
      <c r="J72" s="36" t="s">
        <v>26</v>
      </c>
      <c r="K72" s="36" t="s">
        <v>0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>
        <f>$B72</f>
        <v>69</v>
      </c>
      <c r="AB72" s="11"/>
      <c r="AC72" s="11"/>
      <c r="AD72" s="11"/>
      <c r="AE72" s="11"/>
      <c r="AF72" s="11"/>
      <c r="AG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>
        <f>$D72</f>
        <v>30</v>
      </c>
      <c r="AY72" s="11"/>
      <c r="AZ72" s="11"/>
      <c r="BA72" s="11"/>
      <c r="BB72" s="11"/>
      <c r="BC72" s="11"/>
      <c r="BD72" s="11"/>
    </row>
    <row r="73" spans="1:56" ht="15.9" customHeight="1" x14ac:dyDescent="0.3">
      <c r="A73" s="36">
        <v>72</v>
      </c>
      <c r="B73" s="36">
        <v>70</v>
      </c>
      <c r="C73" s="36">
        <v>9</v>
      </c>
      <c r="D73" s="36">
        <v>31</v>
      </c>
      <c r="E73">
        <v>698</v>
      </c>
      <c r="F73" s="43">
        <v>2.7025462962962963E-2</v>
      </c>
      <c r="G73" s="42" t="s">
        <v>209</v>
      </c>
      <c r="H73" s="42" t="s">
        <v>772</v>
      </c>
      <c r="I73" s="36" t="s">
        <v>762</v>
      </c>
      <c r="J73" s="36" t="s">
        <v>36</v>
      </c>
      <c r="K73" s="36" t="s">
        <v>0</v>
      </c>
      <c r="L73" s="11"/>
      <c r="M73" s="11"/>
      <c r="N73" s="11"/>
      <c r="O73" s="11"/>
      <c r="P73" s="11"/>
      <c r="Q73" s="11"/>
      <c r="R73" s="11"/>
      <c r="S73" s="11"/>
      <c r="T73" s="11">
        <f>$B73</f>
        <v>70</v>
      </c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I73" s="11"/>
      <c r="AJ73" s="11"/>
      <c r="AK73" s="11"/>
      <c r="AL73" s="11"/>
      <c r="AM73" s="11"/>
      <c r="AN73" s="11"/>
      <c r="AO73" s="11"/>
      <c r="AP73" s="11"/>
      <c r="AQ73" s="11">
        <f>$D73</f>
        <v>31</v>
      </c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</row>
    <row r="74" spans="1:56" ht="15.9" customHeight="1" x14ac:dyDescent="0.3">
      <c r="A74" s="36">
        <v>73</v>
      </c>
      <c r="B74" s="36">
        <v>71</v>
      </c>
      <c r="C74" s="36">
        <v>23</v>
      </c>
      <c r="D74" s="36">
        <v>32</v>
      </c>
      <c r="E74">
        <v>1597</v>
      </c>
      <c r="F74" s="43">
        <v>2.7037037037037037E-2</v>
      </c>
      <c r="G74" s="42" t="s">
        <v>655</v>
      </c>
      <c r="H74" s="42" t="s">
        <v>656</v>
      </c>
      <c r="I74" s="36" t="s">
        <v>629</v>
      </c>
      <c r="J74" s="36" t="s">
        <v>33</v>
      </c>
      <c r="K74" s="36" t="s">
        <v>0</v>
      </c>
      <c r="L74" s="11">
        <f>$B74</f>
        <v>71</v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I74" s="11">
        <f>$D74</f>
        <v>32</v>
      </c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</row>
    <row r="75" spans="1:56" ht="15.9" customHeight="1" x14ac:dyDescent="0.3">
      <c r="A75" s="36">
        <v>74</v>
      </c>
      <c r="B75" s="36">
        <v>72</v>
      </c>
      <c r="C75" s="36">
        <v>10</v>
      </c>
      <c r="D75" s="36">
        <v>33</v>
      </c>
      <c r="E75">
        <v>252</v>
      </c>
      <c r="F75" s="43">
        <v>2.7129629629629629E-2</v>
      </c>
      <c r="G75" s="42" t="s">
        <v>754</v>
      </c>
      <c r="H75" s="42" t="s">
        <v>773</v>
      </c>
      <c r="I75" s="36" t="s">
        <v>762</v>
      </c>
      <c r="J75" s="36" t="s">
        <v>27</v>
      </c>
      <c r="K75" s="36" t="s">
        <v>0</v>
      </c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>
        <f>$B75</f>
        <v>72</v>
      </c>
      <c r="AF75" s="11"/>
      <c r="AG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>
        <f>$D75</f>
        <v>33</v>
      </c>
      <c r="BC75" s="11"/>
      <c r="BD75" s="11"/>
    </row>
    <row r="76" spans="1:56" ht="15.9" customHeight="1" x14ac:dyDescent="0.3">
      <c r="A76" s="36">
        <v>75</v>
      </c>
      <c r="B76" s="36">
        <v>73</v>
      </c>
      <c r="C76" s="36">
        <v>24</v>
      </c>
      <c r="D76" s="36">
        <v>34</v>
      </c>
      <c r="E76">
        <v>55</v>
      </c>
      <c r="F76" s="43">
        <v>2.7199074074074073E-2</v>
      </c>
      <c r="G76" s="42" t="s">
        <v>657</v>
      </c>
      <c r="H76" s="42" t="s">
        <v>265</v>
      </c>
      <c r="I76" s="36" t="s">
        <v>629</v>
      </c>
      <c r="J76" s="36" t="s">
        <v>38</v>
      </c>
      <c r="K76" s="36" t="s">
        <v>0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>
        <f>$B76</f>
        <v>73</v>
      </c>
      <c r="AC76" s="11"/>
      <c r="AD76" s="11"/>
      <c r="AE76" s="11"/>
      <c r="AF76" s="11"/>
      <c r="AG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>
        <f>$D76</f>
        <v>34</v>
      </c>
      <c r="AZ76" s="11"/>
      <c r="BA76" s="11"/>
      <c r="BB76" s="11"/>
      <c r="BC76" s="11"/>
      <c r="BD76" s="11"/>
    </row>
    <row r="77" spans="1:56" ht="15.9" customHeight="1" x14ac:dyDescent="0.3">
      <c r="A77" s="36">
        <v>76</v>
      </c>
      <c r="B77" s="36">
        <v>74</v>
      </c>
      <c r="C77" s="36">
        <v>1</v>
      </c>
      <c r="D77" s="36">
        <v>35</v>
      </c>
      <c r="E77">
        <v>992</v>
      </c>
      <c r="F77" s="43">
        <v>2.721064814814815E-2</v>
      </c>
      <c r="G77" s="42" t="s">
        <v>871</v>
      </c>
      <c r="H77" s="42" t="s">
        <v>645</v>
      </c>
      <c r="I77" s="36" t="s">
        <v>872</v>
      </c>
      <c r="J77" s="36" t="s">
        <v>63</v>
      </c>
      <c r="K77" s="36" t="s">
        <v>0</v>
      </c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>
        <f>$B77</f>
        <v>74</v>
      </c>
      <c r="AG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>
        <f>$D77</f>
        <v>35</v>
      </c>
      <c r="BD77" s="11"/>
    </row>
    <row r="78" spans="1:56" ht="15.9" customHeight="1" x14ac:dyDescent="0.3">
      <c r="A78" s="36">
        <v>77</v>
      </c>
      <c r="B78" s="36">
        <v>75</v>
      </c>
      <c r="C78" s="36">
        <v>25</v>
      </c>
      <c r="D78" s="36">
        <v>36</v>
      </c>
      <c r="E78">
        <v>1053</v>
      </c>
      <c r="F78" s="43">
        <v>2.721064814814815E-2</v>
      </c>
      <c r="G78" s="42" t="s">
        <v>505</v>
      </c>
      <c r="H78" s="42" t="s">
        <v>658</v>
      </c>
      <c r="I78" s="36" t="s">
        <v>629</v>
      </c>
      <c r="J78" s="36" t="s">
        <v>35</v>
      </c>
      <c r="K78" s="36" t="s">
        <v>0</v>
      </c>
      <c r="L78" s="11"/>
      <c r="M78" s="11"/>
      <c r="N78" s="11"/>
      <c r="O78" s="11"/>
      <c r="P78" s="11"/>
      <c r="Q78" s="11"/>
      <c r="R78" s="11"/>
      <c r="S78" s="11">
        <f>$B78</f>
        <v>75</v>
      </c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I78" s="11"/>
      <c r="AJ78" s="11"/>
      <c r="AK78" s="11"/>
      <c r="AL78" s="11"/>
      <c r="AM78" s="11"/>
      <c r="AN78" s="11"/>
      <c r="AO78" s="11"/>
      <c r="AP78" s="11">
        <f>$D78</f>
        <v>36</v>
      </c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</row>
    <row r="79" spans="1:56" ht="15.9" customHeight="1" x14ac:dyDescent="0.3">
      <c r="A79" s="36">
        <v>78</v>
      </c>
      <c r="B79" s="36">
        <v>76</v>
      </c>
      <c r="C79" s="36"/>
      <c r="D79" s="36"/>
      <c r="E79">
        <v>2013</v>
      </c>
      <c r="F79" s="43">
        <v>2.7233796296296298E-2</v>
      </c>
      <c r="G79" s="42" t="s">
        <v>515</v>
      </c>
      <c r="H79" s="42" t="s">
        <v>516</v>
      </c>
      <c r="I79" s="36" t="s">
        <v>82</v>
      </c>
      <c r="J79" s="36" t="s">
        <v>37</v>
      </c>
      <c r="K79" s="36" t="s">
        <v>0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>
        <f>$B79</f>
        <v>76</v>
      </c>
      <c r="Z79" s="11"/>
      <c r="AA79" s="11"/>
      <c r="AB79" s="11"/>
      <c r="AC79" s="11"/>
      <c r="AD79" s="11"/>
      <c r="AE79" s="11"/>
      <c r="AF79" s="11"/>
      <c r="AG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</row>
    <row r="80" spans="1:56" ht="15.9" customHeight="1" x14ac:dyDescent="0.3">
      <c r="A80" s="36">
        <v>79</v>
      </c>
      <c r="B80" s="36">
        <v>77</v>
      </c>
      <c r="C80" s="36">
        <v>1</v>
      </c>
      <c r="D80" s="36"/>
      <c r="E80">
        <v>473</v>
      </c>
      <c r="F80" s="43">
        <v>2.7314814814814813E-2</v>
      </c>
      <c r="G80" s="42" t="s">
        <v>615</v>
      </c>
      <c r="H80" s="42" t="s">
        <v>452</v>
      </c>
      <c r="I80" s="36" t="s">
        <v>156</v>
      </c>
      <c r="J80" s="36" t="s">
        <v>25</v>
      </c>
      <c r="K80" s="36" t="s">
        <v>0</v>
      </c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>
        <f>$B80</f>
        <v>77</v>
      </c>
      <c r="AA80" s="11"/>
      <c r="AB80" s="11"/>
      <c r="AC80" s="11"/>
      <c r="AD80" s="11"/>
      <c r="AE80" s="11"/>
      <c r="AF80" s="11"/>
      <c r="AG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</row>
    <row r="81" spans="1:56" ht="15.9" customHeight="1" x14ac:dyDescent="0.3">
      <c r="A81" s="36">
        <v>80</v>
      </c>
      <c r="B81" s="36">
        <v>78</v>
      </c>
      <c r="C81" s="36">
        <v>26</v>
      </c>
      <c r="D81" s="36">
        <v>37</v>
      </c>
      <c r="E81">
        <v>1988</v>
      </c>
      <c r="F81" s="43">
        <v>2.7349537037037037E-2</v>
      </c>
      <c r="G81" s="42" t="s">
        <v>461</v>
      </c>
      <c r="H81" s="42" t="s">
        <v>659</v>
      </c>
      <c r="I81" s="36" t="s">
        <v>629</v>
      </c>
      <c r="J81" s="36" t="s">
        <v>35</v>
      </c>
      <c r="K81" s="36" t="s">
        <v>0</v>
      </c>
      <c r="L81" s="11"/>
      <c r="M81" s="11"/>
      <c r="N81" s="11"/>
      <c r="O81" s="11"/>
      <c r="P81" s="11"/>
      <c r="Q81" s="11"/>
      <c r="R81" s="11"/>
      <c r="S81" s="11">
        <f>$B81</f>
        <v>78</v>
      </c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I81" s="11"/>
      <c r="AJ81" s="11"/>
      <c r="AK81" s="11"/>
      <c r="AL81" s="11"/>
      <c r="AM81" s="11"/>
      <c r="AN81" s="11"/>
      <c r="AO81" s="11"/>
      <c r="AP81" s="11">
        <f>$D81</f>
        <v>37</v>
      </c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</row>
    <row r="82" spans="1:56" ht="15.9" customHeight="1" x14ac:dyDescent="0.3">
      <c r="A82" s="36">
        <v>81</v>
      </c>
      <c r="B82" s="36">
        <v>79</v>
      </c>
      <c r="C82" s="36"/>
      <c r="D82" s="36"/>
      <c r="E82">
        <v>484</v>
      </c>
      <c r="F82" s="43">
        <v>2.7349537037037037E-2</v>
      </c>
      <c r="G82" s="42" t="s">
        <v>517</v>
      </c>
      <c r="H82" s="42" t="s">
        <v>518</v>
      </c>
      <c r="I82" s="36" t="s">
        <v>82</v>
      </c>
      <c r="J82" s="36" t="s">
        <v>25</v>
      </c>
      <c r="K82" s="36" t="s">
        <v>0</v>
      </c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>
        <f>$B82</f>
        <v>79</v>
      </c>
      <c r="AA82" s="11"/>
      <c r="AB82" s="11"/>
      <c r="AC82" s="11"/>
      <c r="AD82" s="11"/>
      <c r="AE82" s="11"/>
      <c r="AF82" s="11"/>
      <c r="AG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</row>
    <row r="83" spans="1:56" ht="15.9" customHeight="1" x14ac:dyDescent="0.3">
      <c r="A83" s="36">
        <v>82</v>
      </c>
      <c r="B83" s="36">
        <v>80</v>
      </c>
      <c r="C83" s="36">
        <v>11</v>
      </c>
      <c r="D83" s="36">
        <v>38</v>
      </c>
      <c r="E83">
        <v>652</v>
      </c>
      <c r="F83" s="43">
        <v>2.7384259259259257E-2</v>
      </c>
      <c r="G83" s="42" t="s">
        <v>729</v>
      </c>
      <c r="H83" s="42" t="s">
        <v>774</v>
      </c>
      <c r="I83" s="36" t="s">
        <v>762</v>
      </c>
      <c r="J83" s="36" t="s">
        <v>36</v>
      </c>
      <c r="K83" s="36" t="s">
        <v>0</v>
      </c>
      <c r="L83" s="11"/>
      <c r="M83" s="11"/>
      <c r="N83" s="11"/>
      <c r="O83" s="11"/>
      <c r="P83" s="11"/>
      <c r="Q83" s="11"/>
      <c r="R83" s="11"/>
      <c r="S83" s="11"/>
      <c r="T83" s="11">
        <f>$B83</f>
        <v>80</v>
      </c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I83" s="11"/>
      <c r="AJ83" s="11"/>
      <c r="AK83" s="11"/>
      <c r="AL83" s="11"/>
      <c r="AM83" s="11"/>
      <c r="AN83" s="11"/>
      <c r="AO83" s="11"/>
      <c r="AP83" s="11"/>
      <c r="AQ83" s="11">
        <f>$D83</f>
        <v>38</v>
      </c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</row>
    <row r="84" spans="1:56" ht="15.9" customHeight="1" x14ac:dyDescent="0.3">
      <c r="A84" s="36">
        <v>83</v>
      </c>
      <c r="B84" s="36">
        <v>81</v>
      </c>
      <c r="C84" s="36">
        <v>12</v>
      </c>
      <c r="D84" s="36">
        <v>39</v>
      </c>
      <c r="E84">
        <v>1916</v>
      </c>
      <c r="F84" s="43">
        <v>2.7384259259259257E-2</v>
      </c>
      <c r="G84" s="42" t="s">
        <v>775</v>
      </c>
      <c r="H84" s="42" t="s">
        <v>776</v>
      </c>
      <c r="I84" s="36" t="s">
        <v>762</v>
      </c>
      <c r="J84" s="36" t="s">
        <v>72</v>
      </c>
      <c r="K84" s="36" t="s">
        <v>0</v>
      </c>
      <c r="L84" s="11"/>
      <c r="M84" s="11"/>
      <c r="N84" s="11"/>
      <c r="O84" s="11"/>
      <c r="P84" s="11">
        <f>$B84</f>
        <v>81</v>
      </c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I84" s="11"/>
      <c r="AJ84" s="11"/>
      <c r="AK84" s="11"/>
      <c r="AL84" s="11"/>
      <c r="AM84" s="11">
        <f>$D84</f>
        <v>39</v>
      </c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</row>
    <row r="85" spans="1:56" ht="15.9" customHeight="1" x14ac:dyDescent="0.3">
      <c r="A85" s="36">
        <v>84</v>
      </c>
      <c r="B85" s="36">
        <v>82</v>
      </c>
      <c r="C85" s="36">
        <v>27</v>
      </c>
      <c r="D85" s="36">
        <v>40</v>
      </c>
      <c r="E85">
        <v>1025</v>
      </c>
      <c r="F85" s="43">
        <v>2.7407407407407405E-2</v>
      </c>
      <c r="G85" s="42" t="s">
        <v>644</v>
      </c>
      <c r="H85" s="42" t="s">
        <v>628</v>
      </c>
      <c r="I85" s="36" t="s">
        <v>629</v>
      </c>
      <c r="J85" s="36" t="s">
        <v>63</v>
      </c>
      <c r="K85" s="36" t="s">
        <v>0</v>
      </c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>
        <f>$B85</f>
        <v>82</v>
      </c>
      <c r="AG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>
        <f>$D85</f>
        <v>40</v>
      </c>
      <c r="BD85" s="11"/>
    </row>
    <row r="86" spans="1:56" ht="15.9" customHeight="1" x14ac:dyDescent="0.3">
      <c r="A86" s="36">
        <v>85</v>
      </c>
      <c r="B86" s="36">
        <v>83</v>
      </c>
      <c r="C86" s="36">
        <v>13</v>
      </c>
      <c r="D86" s="36">
        <v>41</v>
      </c>
      <c r="E86">
        <v>662</v>
      </c>
      <c r="F86" s="43">
        <v>2.7453703703703702E-2</v>
      </c>
      <c r="G86" s="42" t="s">
        <v>752</v>
      </c>
      <c r="H86" s="42" t="s">
        <v>777</v>
      </c>
      <c r="I86" s="36" t="s">
        <v>762</v>
      </c>
      <c r="J86" s="36" t="s">
        <v>36</v>
      </c>
      <c r="K86" s="36" t="s">
        <v>0</v>
      </c>
      <c r="L86" s="11"/>
      <c r="M86" s="11"/>
      <c r="N86" s="11"/>
      <c r="O86" s="11"/>
      <c r="P86" s="11"/>
      <c r="Q86" s="11"/>
      <c r="R86" s="11"/>
      <c r="S86" s="11"/>
      <c r="T86" s="11">
        <f>$B86</f>
        <v>83</v>
      </c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I86" s="11"/>
      <c r="AJ86" s="11"/>
      <c r="AK86" s="11"/>
      <c r="AL86" s="11"/>
      <c r="AM86" s="11"/>
      <c r="AN86" s="11"/>
      <c r="AO86" s="11"/>
      <c r="AP86" s="11"/>
      <c r="AQ86" s="11">
        <f>$D86</f>
        <v>41</v>
      </c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</row>
    <row r="87" spans="1:56" ht="15.9" customHeight="1" x14ac:dyDescent="0.3">
      <c r="A87" s="36">
        <v>86</v>
      </c>
      <c r="B87" s="36">
        <v>84</v>
      </c>
      <c r="C87" s="36">
        <v>14</v>
      </c>
      <c r="D87" s="36">
        <v>42</v>
      </c>
      <c r="E87">
        <v>491</v>
      </c>
      <c r="F87" s="43">
        <v>2.75E-2</v>
      </c>
      <c r="G87" s="42" t="s">
        <v>561</v>
      </c>
      <c r="H87" s="42" t="s">
        <v>296</v>
      </c>
      <c r="I87" s="36" t="s">
        <v>762</v>
      </c>
      <c r="J87" s="36" t="s">
        <v>25</v>
      </c>
      <c r="K87" s="36" t="s">
        <v>0</v>
      </c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>
        <f>$B87</f>
        <v>84</v>
      </c>
      <c r="AA87" s="11"/>
      <c r="AB87" s="11"/>
      <c r="AC87" s="11"/>
      <c r="AD87" s="11"/>
      <c r="AE87" s="11"/>
      <c r="AF87" s="11"/>
      <c r="AG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>
        <f>$D87</f>
        <v>42</v>
      </c>
      <c r="AX87" s="11"/>
      <c r="AY87" s="11"/>
      <c r="AZ87" s="11"/>
      <c r="BA87" s="11"/>
      <c r="BB87" s="11"/>
      <c r="BC87" s="11"/>
      <c r="BD87" s="11"/>
    </row>
    <row r="88" spans="1:56" ht="15.9" customHeight="1" x14ac:dyDescent="0.3">
      <c r="A88" s="36">
        <v>88</v>
      </c>
      <c r="B88" s="36">
        <v>85</v>
      </c>
      <c r="C88" s="36">
        <v>15</v>
      </c>
      <c r="D88" s="36">
        <v>43</v>
      </c>
      <c r="E88">
        <v>553</v>
      </c>
      <c r="F88" s="43">
        <v>2.7546296296296294E-2</v>
      </c>
      <c r="G88" s="42" t="s">
        <v>778</v>
      </c>
      <c r="H88" s="42" t="s">
        <v>779</v>
      </c>
      <c r="I88" s="36" t="s">
        <v>762</v>
      </c>
      <c r="J88" s="36" t="s">
        <v>25</v>
      </c>
      <c r="K88" s="36" t="s">
        <v>0</v>
      </c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>
        <f>$B88</f>
        <v>85</v>
      </c>
      <c r="AA88" s="11"/>
      <c r="AB88" s="11"/>
      <c r="AC88" s="11"/>
      <c r="AD88" s="11"/>
      <c r="AE88" s="11"/>
      <c r="AF88" s="11"/>
      <c r="AG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>
        <f>$D88</f>
        <v>43</v>
      </c>
      <c r="AX88" s="11"/>
      <c r="AY88" s="11"/>
      <c r="AZ88" s="11"/>
      <c r="BA88" s="11"/>
      <c r="BB88" s="11"/>
      <c r="BC88" s="11"/>
      <c r="BD88" s="11"/>
    </row>
    <row r="89" spans="1:56" ht="15.9" customHeight="1" x14ac:dyDescent="0.3">
      <c r="A89" s="36">
        <v>89</v>
      </c>
      <c r="B89" s="36">
        <v>86</v>
      </c>
      <c r="C89" s="36"/>
      <c r="D89" s="36"/>
      <c r="E89">
        <v>685</v>
      </c>
      <c r="F89" s="43">
        <v>2.7581018518518519E-2</v>
      </c>
      <c r="G89" s="42" t="s">
        <v>487</v>
      </c>
      <c r="H89" s="42" t="s">
        <v>519</v>
      </c>
      <c r="I89" s="36" t="s">
        <v>82</v>
      </c>
      <c r="J89" s="36" t="s">
        <v>36</v>
      </c>
      <c r="K89" s="36" t="s">
        <v>0</v>
      </c>
      <c r="L89" s="11"/>
      <c r="M89" s="11"/>
      <c r="N89" s="11"/>
      <c r="O89" s="11"/>
      <c r="P89" s="11"/>
      <c r="Q89" s="11"/>
      <c r="R89" s="11"/>
      <c r="S89" s="11"/>
      <c r="T89" s="11">
        <f>$B89</f>
        <v>86</v>
      </c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</row>
    <row r="90" spans="1:56" ht="15.9" customHeight="1" x14ac:dyDescent="0.3">
      <c r="A90" s="36">
        <v>90</v>
      </c>
      <c r="B90" s="36">
        <v>87</v>
      </c>
      <c r="C90" s="36"/>
      <c r="D90" s="36"/>
      <c r="E90">
        <v>1559</v>
      </c>
      <c r="F90" s="43">
        <v>2.7581018518518519E-2</v>
      </c>
      <c r="G90" s="42" t="s">
        <v>520</v>
      </c>
      <c r="H90" s="42" t="s">
        <v>521</v>
      </c>
      <c r="I90" s="36" t="s">
        <v>82</v>
      </c>
      <c r="J90" s="36" t="s">
        <v>33</v>
      </c>
      <c r="K90" s="36" t="s">
        <v>0</v>
      </c>
      <c r="L90" s="11">
        <f>$B90</f>
        <v>87</v>
      </c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</row>
    <row r="91" spans="1:56" ht="15.9" customHeight="1" x14ac:dyDescent="0.3">
      <c r="A91" s="36">
        <v>91</v>
      </c>
      <c r="B91" s="36">
        <v>88</v>
      </c>
      <c r="C91" s="36">
        <v>28</v>
      </c>
      <c r="D91" s="36">
        <v>44</v>
      </c>
      <c r="E91">
        <v>697</v>
      </c>
      <c r="F91" s="43">
        <v>2.7604166666666666E-2</v>
      </c>
      <c r="G91" s="42" t="s">
        <v>660</v>
      </c>
      <c r="H91" s="42" t="s">
        <v>661</v>
      </c>
      <c r="I91" s="36" t="s">
        <v>629</v>
      </c>
      <c r="J91" s="36" t="s">
        <v>36</v>
      </c>
      <c r="K91" s="36" t="s">
        <v>0</v>
      </c>
      <c r="L91" s="11"/>
      <c r="M91" s="11"/>
      <c r="N91" s="11"/>
      <c r="O91" s="11"/>
      <c r="P91" s="11"/>
      <c r="Q91" s="11"/>
      <c r="R91" s="11"/>
      <c r="S91" s="11"/>
      <c r="T91" s="11">
        <f>$B91</f>
        <v>88</v>
      </c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I91" s="11"/>
      <c r="AJ91" s="11"/>
      <c r="AK91" s="11"/>
      <c r="AL91" s="11"/>
      <c r="AM91" s="11"/>
      <c r="AN91" s="11"/>
      <c r="AO91" s="11"/>
      <c r="AP91" s="11"/>
      <c r="AQ91" s="11">
        <f>$D91</f>
        <v>44</v>
      </c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</row>
    <row r="92" spans="1:56" ht="15.9" customHeight="1" x14ac:dyDescent="0.3">
      <c r="A92" s="36">
        <v>92</v>
      </c>
      <c r="B92" s="36">
        <v>89</v>
      </c>
      <c r="C92" s="36"/>
      <c r="D92" s="36"/>
      <c r="E92">
        <v>876</v>
      </c>
      <c r="F92" s="43">
        <v>2.7685185185185188E-2</v>
      </c>
      <c r="G92" s="42" t="s">
        <v>522</v>
      </c>
      <c r="H92" s="42" t="s">
        <v>523</v>
      </c>
      <c r="I92" s="36" t="s">
        <v>82</v>
      </c>
      <c r="J92" s="36" t="s">
        <v>65</v>
      </c>
      <c r="K92" s="36" t="s">
        <v>0</v>
      </c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>
        <f>$B92</f>
        <v>89</v>
      </c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</row>
    <row r="93" spans="1:56" ht="15.9" customHeight="1" x14ac:dyDescent="0.3">
      <c r="A93" s="36">
        <v>93</v>
      </c>
      <c r="B93" s="36">
        <v>90</v>
      </c>
      <c r="C93" s="36">
        <v>29</v>
      </c>
      <c r="D93" s="36">
        <v>45</v>
      </c>
      <c r="E93">
        <v>922</v>
      </c>
      <c r="F93" s="43">
        <v>2.7696759259259258E-2</v>
      </c>
      <c r="G93" s="42" t="s">
        <v>662</v>
      </c>
      <c r="H93" s="42" t="s">
        <v>663</v>
      </c>
      <c r="I93" s="36" t="s">
        <v>629</v>
      </c>
      <c r="J93" s="36" t="s">
        <v>65</v>
      </c>
      <c r="K93" s="36" t="s">
        <v>0</v>
      </c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>
        <f>$B93</f>
        <v>90</v>
      </c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>
        <f>$D93</f>
        <v>45</v>
      </c>
    </row>
    <row r="94" spans="1:56" ht="15.9" customHeight="1" x14ac:dyDescent="0.3">
      <c r="A94" s="36">
        <v>94</v>
      </c>
      <c r="B94" s="36">
        <v>91</v>
      </c>
      <c r="C94" s="36">
        <v>30</v>
      </c>
      <c r="D94" s="36">
        <v>46</v>
      </c>
      <c r="E94">
        <v>925</v>
      </c>
      <c r="F94" s="43">
        <v>2.7708333333333335E-2</v>
      </c>
      <c r="G94" s="42" t="s">
        <v>495</v>
      </c>
      <c r="H94" s="42" t="s">
        <v>664</v>
      </c>
      <c r="I94" s="36" t="s">
        <v>629</v>
      </c>
      <c r="J94" s="36" t="s">
        <v>65</v>
      </c>
      <c r="K94" s="36" t="s">
        <v>0</v>
      </c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>
        <f>$B94</f>
        <v>91</v>
      </c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>
        <f>$D94</f>
        <v>46</v>
      </c>
    </row>
    <row r="95" spans="1:56" ht="15.9" customHeight="1" x14ac:dyDescent="0.3">
      <c r="A95" s="36">
        <v>95</v>
      </c>
      <c r="B95" s="36">
        <v>92</v>
      </c>
      <c r="C95" s="36"/>
      <c r="D95" s="36"/>
      <c r="E95">
        <v>1627</v>
      </c>
      <c r="F95" s="43">
        <v>2.7719907407407408E-2</v>
      </c>
      <c r="G95" s="42" t="s">
        <v>487</v>
      </c>
      <c r="H95" s="42" t="s">
        <v>524</v>
      </c>
      <c r="I95" s="36" t="s">
        <v>82</v>
      </c>
      <c r="J95" s="36" t="s">
        <v>33</v>
      </c>
      <c r="K95" s="36" t="s">
        <v>0</v>
      </c>
      <c r="L95" s="11">
        <f>$B95</f>
        <v>92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</row>
    <row r="96" spans="1:56" ht="15.9" customHeight="1" x14ac:dyDescent="0.3">
      <c r="A96" s="36">
        <v>96</v>
      </c>
      <c r="B96" s="36">
        <v>93</v>
      </c>
      <c r="C96" s="36"/>
      <c r="D96" s="36"/>
      <c r="E96">
        <v>708</v>
      </c>
      <c r="F96" s="43">
        <v>2.7719907407407408E-2</v>
      </c>
      <c r="G96" s="42" t="s">
        <v>491</v>
      </c>
      <c r="H96" s="42" t="s">
        <v>148</v>
      </c>
      <c r="I96" s="36" t="s">
        <v>82</v>
      </c>
      <c r="J96" s="36" t="s">
        <v>36</v>
      </c>
      <c r="K96" s="36" t="s">
        <v>0</v>
      </c>
      <c r="L96" s="11"/>
      <c r="M96" s="11"/>
      <c r="N96" s="11"/>
      <c r="O96" s="11"/>
      <c r="P96" s="11"/>
      <c r="Q96" s="11"/>
      <c r="R96" s="11"/>
      <c r="S96" s="11"/>
      <c r="T96" s="11">
        <f>$B96</f>
        <v>93</v>
      </c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</row>
    <row r="97" spans="1:56" ht="15.9" customHeight="1" x14ac:dyDescent="0.3">
      <c r="A97" s="36">
        <v>97</v>
      </c>
      <c r="B97" s="36">
        <v>94</v>
      </c>
      <c r="C97" s="36">
        <v>31</v>
      </c>
      <c r="D97" s="36">
        <v>47</v>
      </c>
      <c r="E97">
        <v>231</v>
      </c>
      <c r="F97" s="43">
        <v>2.7731481481481482E-2</v>
      </c>
      <c r="G97" s="42" t="s">
        <v>665</v>
      </c>
      <c r="H97" s="42" t="s">
        <v>666</v>
      </c>
      <c r="I97" s="36" t="s">
        <v>629</v>
      </c>
      <c r="J97" s="36" t="s">
        <v>27</v>
      </c>
      <c r="K97" s="36" t="s">
        <v>0</v>
      </c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>
        <f>$B97</f>
        <v>94</v>
      </c>
      <c r="AF97" s="11"/>
      <c r="AG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>
        <f>$D97</f>
        <v>47</v>
      </c>
      <c r="BC97" s="11"/>
      <c r="BD97" s="11"/>
    </row>
    <row r="98" spans="1:56" ht="15.9" customHeight="1" x14ac:dyDescent="0.3">
      <c r="A98" s="36">
        <v>98</v>
      </c>
      <c r="B98" s="36">
        <v>95</v>
      </c>
      <c r="C98" s="36">
        <v>32</v>
      </c>
      <c r="D98" s="36">
        <v>48</v>
      </c>
      <c r="E98">
        <v>1293</v>
      </c>
      <c r="F98" s="43">
        <v>2.7743055555555556E-2</v>
      </c>
      <c r="G98" s="42" t="s">
        <v>285</v>
      </c>
      <c r="H98" s="42" t="s">
        <v>667</v>
      </c>
      <c r="I98" s="36" t="s">
        <v>629</v>
      </c>
      <c r="J98" s="36" t="s">
        <v>34</v>
      </c>
      <c r="K98" s="36" t="s">
        <v>0</v>
      </c>
      <c r="L98" s="11"/>
      <c r="M98" s="11"/>
      <c r="N98" s="11">
        <f>$B98</f>
        <v>95</v>
      </c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I98" s="11"/>
      <c r="AJ98" s="11"/>
      <c r="AK98" s="11">
        <f>$D98</f>
        <v>48</v>
      </c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</row>
    <row r="99" spans="1:56" ht="15.9" customHeight="1" x14ac:dyDescent="0.3">
      <c r="A99" s="36">
        <v>99</v>
      </c>
      <c r="B99" s="36">
        <v>96</v>
      </c>
      <c r="C99" s="36"/>
      <c r="D99" s="36"/>
      <c r="E99">
        <v>1667</v>
      </c>
      <c r="F99" s="43">
        <v>2.777777777777778E-2</v>
      </c>
      <c r="G99" s="42" t="s">
        <v>525</v>
      </c>
      <c r="H99" s="42" t="s">
        <v>526</v>
      </c>
      <c r="I99" s="36" t="s">
        <v>82</v>
      </c>
      <c r="J99" s="36" t="s">
        <v>62</v>
      </c>
      <c r="K99" s="36" t="s">
        <v>0</v>
      </c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>
        <f>$B99</f>
        <v>96</v>
      </c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</row>
    <row r="100" spans="1:56" ht="15.9" customHeight="1" x14ac:dyDescent="0.3">
      <c r="A100" s="36">
        <v>100</v>
      </c>
      <c r="B100" s="36">
        <v>97</v>
      </c>
      <c r="C100" s="36">
        <v>33</v>
      </c>
      <c r="D100" s="36">
        <v>49</v>
      </c>
      <c r="E100">
        <v>620</v>
      </c>
      <c r="F100" s="43">
        <v>2.778935185185185E-2</v>
      </c>
      <c r="G100" s="42" t="s">
        <v>644</v>
      </c>
      <c r="H100" s="42" t="s">
        <v>668</v>
      </c>
      <c r="I100" s="36" t="s">
        <v>629</v>
      </c>
      <c r="J100" s="36" t="s">
        <v>36</v>
      </c>
      <c r="K100" s="36" t="s">
        <v>0</v>
      </c>
      <c r="L100" s="11"/>
      <c r="M100" s="11"/>
      <c r="N100" s="11"/>
      <c r="O100" s="11"/>
      <c r="P100" s="11"/>
      <c r="Q100" s="11"/>
      <c r="R100" s="11"/>
      <c r="S100" s="11"/>
      <c r="T100" s="11">
        <f>$B100</f>
        <v>97</v>
      </c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I100" s="11"/>
      <c r="AJ100" s="11"/>
      <c r="AK100" s="11"/>
      <c r="AL100" s="11"/>
      <c r="AM100" s="11"/>
      <c r="AN100" s="11"/>
      <c r="AO100" s="11"/>
      <c r="AP100" s="11"/>
      <c r="AQ100" s="11">
        <f>$D100</f>
        <v>49</v>
      </c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</row>
    <row r="101" spans="1:56" ht="15.9" customHeight="1" x14ac:dyDescent="0.3">
      <c r="A101" s="36">
        <v>101</v>
      </c>
      <c r="B101" s="36">
        <v>98</v>
      </c>
      <c r="C101" s="36">
        <v>34</v>
      </c>
      <c r="D101" s="36">
        <v>50</v>
      </c>
      <c r="E101">
        <v>752</v>
      </c>
      <c r="F101" s="43">
        <v>2.78125E-2</v>
      </c>
      <c r="G101" s="42" t="s">
        <v>669</v>
      </c>
      <c r="H101" s="42" t="s">
        <v>670</v>
      </c>
      <c r="I101" s="36" t="s">
        <v>629</v>
      </c>
      <c r="J101" s="36" t="s">
        <v>70</v>
      </c>
      <c r="K101" s="36" t="s">
        <v>0</v>
      </c>
      <c r="L101" s="11"/>
      <c r="M101" s="11"/>
      <c r="N101" s="11"/>
      <c r="O101" s="11">
        <f>$B101</f>
        <v>98</v>
      </c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I101" s="11"/>
      <c r="AJ101" s="11"/>
      <c r="AK101" s="11"/>
      <c r="AL101" s="11">
        <f>$D101</f>
        <v>50</v>
      </c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</row>
    <row r="102" spans="1:56" ht="15.9" customHeight="1" x14ac:dyDescent="0.3">
      <c r="A102" s="36">
        <v>102</v>
      </c>
      <c r="B102" s="36">
        <v>99</v>
      </c>
      <c r="C102" s="36">
        <v>16</v>
      </c>
      <c r="D102" s="36">
        <v>51</v>
      </c>
      <c r="E102">
        <v>23</v>
      </c>
      <c r="F102" s="43">
        <v>2.7870370370370372E-2</v>
      </c>
      <c r="G102" s="42" t="s">
        <v>530</v>
      </c>
      <c r="H102" s="42" t="s">
        <v>780</v>
      </c>
      <c r="I102" s="36" t="s">
        <v>762</v>
      </c>
      <c r="J102" s="36" t="s">
        <v>38</v>
      </c>
      <c r="K102" s="36" t="s">
        <v>0</v>
      </c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>
        <f>$B102</f>
        <v>99</v>
      </c>
      <c r="AC102" s="11"/>
      <c r="AD102" s="11"/>
      <c r="AE102" s="11"/>
      <c r="AF102" s="11"/>
      <c r="AG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>
        <f>$D102</f>
        <v>51</v>
      </c>
      <c r="AZ102" s="11"/>
      <c r="BA102" s="11"/>
      <c r="BB102" s="11"/>
      <c r="BC102" s="11"/>
      <c r="BD102" s="11"/>
    </row>
    <row r="103" spans="1:56" ht="15.9" customHeight="1" x14ac:dyDescent="0.3">
      <c r="A103" s="36">
        <v>103</v>
      </c>
      <c r="B103" s="36">
        <v>100</v>
      </c>
      <c r="C103" s="36">
        <v>17</v>
      </c>
      <c r="D103" s="36">
        <v>52</v>
      </c>
      <c r="E103">
        <v>402</v>
      </c>
      <c r="F103" s="43">
        <v>2.7916666666666666E-2</v>
      </c>
      <c r="G103" s="42" t="s">
        <v>642</v>
      </c>
      <c r="H103" s="42" t="s">
        <v>781</v>
      </c>
      <c r="I103" s="36" t="s">
        <v>762</v>
      </c>
      <c r="J103" s="36" t="s">
        <v>37</v>
      </c>
      <c r="K103" s="36" t="s">
        <v>0</v>
      </c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>
        <f>$B103</f>
        <v>100</v>
      </c>
      <c r="Z103" s="11"/>
      <c r="AA103" s="11"/>
      <c r="AB103" s="11"/>
      <c r="AC103" s="11"/>
      <c r="AD103" s="11"/>
      <c r="AE103" s="11"/>
      <c r="AF103" s="11"/>
      <c r="AG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>
        <f>$D103</f>
        <v>52</v>
      </c>
      <c r="AW103" s="11"/>
      <c r="AX103" s="11"/>
      <c r="AY103" s="11"/>
      <c r="AZ103" s="11"/>
      <c r="BA103" s="11"/>
      <c r="BB103" s="11"/>
      <c r="BC103" s="11"/>
      <c r="BD103" s="11"/>
    </row>
    <row r="104" spans="1:56" ht="15.9" customHeight="1" x14ac:dyDescent="0.3">
      <c r="A104" s="36">
        <v>104</v>
      </c>
      <c r="B104" s="36">
        <v>101</v>
      </c>
      <c r="C104" s="36"/>
      <c r="D104" s="36"/>
      <c r="E104">
        <v>1895</v>
      </c>
      <c r="F104" s="43">
        <v>2.7939814814814817E-2</v>
      </c>
      <c r="G104" s="42" t="s">
        <v>527</v>
      </c>
      <c r="H104" s="42" t="s">
        <v>528</v>
      </c>
      <c r="I104" s="36" t="s">
        <v>82</v>
      </c>
      <c r="J104" s="36" t="s">
        <v>24</v>
      </c>
      <c r="K104" s="36" t="s">
        <v>0</v>
      </c>
      <c r="L104" s="11"/>
      <c r="M104" s="11"/>
      <c r="N104" s="11"/>
      <c r="O104" s="11"/>
      <c r="P104" s="11"/>
      <c r="Q104" s="11"/>
      <c r="R104" s="11"/>
      <c r="S104" s="11"/>
      <c r="T104" s="11"/>
      <c r="U104" s="11">
        <f>$B104</f>
        <v>101</v>
      </c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</row>
    <row r="105" spans="1:56" ht="15.9" customHeight="1" x14ac:dyDescent="0.3">
      <c r="A105" s="36">
        <v>105</v>
      </c>
      <c r="B105" s="36">
        <v>102</v>
      </c>
      <c r="C105" s="36">
        <v>35</v>
      </c>
      <c r="D105" s="36">
        <v>53</v>
      </c>
      <c r="E105">
        <v>2069</v>
      </c>
      <c r="F105" s="43">
        <v>2.7939814814814817E-2</v>
      </c>
      <c r="G105" s="42" t="s">
        <v>671</v>
      </c>
      <c r="H105" s="42" t="s">
        <v>672</v>
      </c>
      <c r="I105" s="36" t="s">
        <v>629</v>
      </c>
      <c r="J105" s="36" t="s">
        <v>59</v>
      </c>
      <c r="K105" s="36" t="s">
        <v>0</v>
      </c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>
        <f>$B105</f>
        <v>102</v>
      </c>
      <c r="AE105" s="11"/>
      <c r="AF105" s="11"/>
      <c r="AG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>
        <f>$D105</f>
        <v>53</v>
      </c>
      <c r="BB105" s="11"/>
      <c r="BC105" s="11"/>
      <c r="BD105" s="11"/>
    </row>
    <row r="106" spans="1:56" ht="15.9" customHeight="1" x14ac:dyDescent="0.3">
      <c r="A106" s="36">
        <v>106</v>
      </c>
      <c r="B106" s="36">
        <v>103</v>
      </c>
      <c r="C106" s="36"/>
      <c r="D106" s="36"/>
      <c r="E106">
        <v>1941</v>
      </c>
      <c r="F106" s="43">
        <v>2.7951388888888887E-2</v>
      </c>
      <c r="G106" s="42" t="s">
        <v>463</v>
      </c>
      <c r="H106" s="42" t="s">
        <v>529</v>
      </c>
      <c r="I106" s="36" t="s">
        <v>82</v>
      </c>
      <c r="J106" s="36" t="s">
        <v>72</v>
      </c>
      <c r="K106" s="36" t="s">
        <v>0</v>
      </c>
      <c r="L106" s="11"/>
      <c r="M106" s="11"/>
      <c r="N106" s="11"/>
      <c r="O106" s="11"/>
      <c r="P106" s="11">
        <f>$B106</f>
        <v>103</v>
      </c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</row>
    <row r="107" spans="1:56" ht="15.9" customHeight="1" x14ac:dyDescent="0.3">
      <c r="A107" s="36">
        <v>107</v>
      </c>
      <c r="B107" s="36">
        <v>104</v>
      </c>
      <c r="C107" s="36"/>
      <c r="D107" s="36"/>
      <c r="E107">
        <v>1841</v>
      </c>
      <c r="F107" s="43">
        <v>2.7974537037037037E-2</v>
      </c>
      <c r="G107" s="42" t="s">
        <v>530</v>
      </c>
      <c r="H107" s="42" t="s">
        <v>531</v>
      </c>
      <c r="I107" s="36" t="s">
        <v>82</v>
      </c>
      <c r="J107" s="36" t="s">
        <v>55</v>
      </c>
      <c r="K107" s="36" t="s">
        <v>0</v>
      </c>
      <c r="L107" s="11"/>
      <c r="M107" s="11"/>
      <c r="N107" s="11"/>
      <c r="O107" s="11"/>
      <c r="P107" s="11"/>
      <c r="Q107" s="11"/>
      <c r="R107" s="11">
        <f>$B107</f>
        <v>104</v>
      </c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</row>
    <row r="108" spans="1:56" ht="15.9" customHeight="1" x14ac:dyDescent="0.3">
      <c r="A108" s="36">
        <v>108</v>
      </c>
      <c r="B108" s="36">
        <v>105</v>
      </c>
      <c r="C108" s="36">
        <v>36</v>
      </c>
      <c r="D108" s="36">
        <v>54</v>
      </c>
      <c r="E108">
        <v>618</v>
      </c>
      <c r="F108" s="43">
        <v>2.7997685185185184E-2</v>
      </c>
      <c r="G108" s="42" t="s">
        <v>673</v>
      </c>
      <c r="H108" s="42" t="s">
        <v>674</v>
      </c>
      <c r="I108" s="36" t="s">
        <v>629</v>
      </c>
      <c r="J108" s="36" t="s">
        <v>36</v>
      </c>
      <c r="K108" s="36" t="s">
        <v>0</v>
      </c>
      <c r="L108" s="11"/>
      <c r="M108" s="11"/>
      <c r="N108" s="11"/>
      <c r="O108" s="11"/>
      <c r="P108" s="11"/>
      <c r="Q108" s="11"/>
      <c r="R108" s="11"/>
      <c r="S108" s="11"/>
      <c r="T108" s="11">
        <f>$B108</f>
        <v>105</v>
      </c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I108" s="11"/>
      <c r="AJ108" s="11"/>
      <c r="AK108" s="11"/>
      <c r="AL108" s="11"/>
      <c r="AM108" s="11"/>
      <c r="AN108" s="11"/>
      <c r="AO108" s="11"/>
      <c r="AP108" s="11"/>
      <c r="AQ108" s="11">
        <f>$D108</f>
        <v>54</v>
      </c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</row>
    <row r="109" spans="1:56" ht="15.9" customHeight="1" x14ac:dyDescent="0.3">
      <c r="A109" s="36">
        <v>109</v>
      </c>
      <c r="B109" s="36">
        <v>106</v>
      </c>
      <c r="C109" s="36">
        <v>18</v>
      </c>
      <c r="D109" s="36">
        <v>55</v>
      </c>
      <c r="E109">
        <v>1209</v>
      </c>
      <c r="F109" s="43">
        <v>2.8009259259259258E-2</v>
      </c>
      <c r="G109" s="42" t="s">
        <v>530</v>
      </c>
      <c r="H109" s="42" t="s">
        <v>606</v>
      </c>
      <c r="I109" s="36" t="s">
        <v>762</v>
      </c>
      <c r="J109" s="36" t="s">
        <v>26</v>
      </c>
      <c r="K109" s="36" t="s">
        <v>0</v>
      </c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>
        <f>$B109</f>
        <v>106</v>
      </c>
      <c r="AB109" s="11"/>
      <c r="AC109" s="11"/>
      <c r="AD109" s="11"/>
      <c r="AE109" s="11"/>
      <c r="AF109" s="11"/>
      <c r="AG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>
        <f>$D109</f>
        <v>55</v>
      </c>
      <c r="AY109" s="11"/>
      <c r="AZ109" s="11"/>
      <c r="BA109" s="11"/>
      <c r="BB109" s="11"/>
      <c r="BC109" s="11"/>
      <c r="BD109" s="11"/>
    </row>
    <row r="110" spans="1:56" ht="15.9" customHeight="1" x14ac:dyDescent="0.3">
      <c r="A110" s="36">
        <v>110</v>
      </c>
      <c r="B110" s="36">
        <v>107</v>
      </c>
      <c r="C110" s="36">
        <v>37</v>
      </c>
      <c r="D110" s="36">
        <v>56</v>
      </c>
      <c r="E110">
        <v>1282</v>
      </c>
      <c r="F110" s="43">
        <v>2.8020833333333332E-2</v>
      </c>
      <c r="G110" s="42" t="s">
        <v>459</v>
      </c>
      <c r="H110" s="42" t="s">
        <v>675</v>
      </c>
      <c r="I110" s="36" t="s">
        <v>629</v>
      </c>
      <c r="J110" s="36" t="s">
        <v>34</v>
      </c>
      <c r="K110" s="36" t="s">
        <v>0</v>
      </c>
      <c r="L110" s="11"/>
      <c r="M110" s="11"/>
      <c r="N110" s="11">
        <f>$B110</f>
        <v>107</v>
      </c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I110" s="11"/>
      <c r="AJ110" s="11"/>
      <c r="AK110" s="11">
        <f>$D110</f>
        <v>56</v>
      </c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</row>
    <row r="111" spans="1:56" ht="15.9" customHeight="1" x14ac:dyDescent="0.3">
      <c r="A111" s="36">
        <v>112</v>
      </c>
      <c r="B111" s="36">
        <v>108</v>
      </c>
      <c r="C111" s="36"/>
      <c r="D111" s="36"/>
      <c r="E111">
        <v>430</v>
      </c>
      <c r="F111" s="43">
        <v>2.8113425925925924E-2</v>
      </c>
      <c r="G111" s="42" t="s">
        <v>491</v>
      </c>
      <c r="H111" s="42" t="s">
        <v>532</v>
      </c>
      <c r="I111" s="36" t="s">
        <v>82</v>
      </c>
      <c r="J111" s="36" t="s">
        <v>25</v>
      </c>
      <c r="K111" s="36" t="s">
        <v>0</v>
      </c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>
        <f>$B111</f>
        <v>108</v>
      </c>
      <c r="AA111" s="11"/>
      <c r="AB111" s="11"/>
      <c r="AC111" s="11"/>
      <c r="AD111" s="11"/>
      <c r="AE111" s="11"/>
      <c r="AF111" s="11"/>
      <c r="AG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</row>
    <row r="112" spans="1:56" ht="15.9" customHeight="1" x14ac:dyDescent="0.3">
      <c r="A112" s="36">
        <v>113</v>
      </c>
      <c r="B112" s="36">
        <v>109</v>
      </c>
      <c r="C112" s="36">
        <v>19</v>
      </c>
      <c r="D112" s="36">
        <v>57</v>
      </c>
      <c r="E112">
        <v>1598</v>
      </c>
      <c r="F112" s="43">
        <v>2.8136574074074074E-2</v>
      </c>
      <c r="G112" s="42" t="s">
        <v>782</v>
      </c>
      <c r="H112" s="42" t="s">
        <v>291</v>
      </c>
      <c r="I112" s="36" t="s">
        <v>762</v>
      </c>
      <c r="J112" s="36" t="s">
        <v>33</v>
      </c>
      <c r="K112" s="36" t="s">
        <v>0</v>
      </c>
      <c r="L112" s="11">
        <f>$B112</f>
        <v>109</v>
      </c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I112" s="11">
        <f>$D112</f>
        <v>57</v>
      </c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</row>
    <row r="113" spans="1:56" ht="15.9" customHeight="1" x14ac:dyDescent="0.3">
      <c r="A113" s="36">
        <v>114</v>
      </c>
      <c r="B113" s="36">
        <v>110</v>
      </c>
      <c r="C113" s="36">
        <v>38</v>
      </c>
      <c r="D113" s="36">
        <v>58</v>
      </c>
      <c r="E113">
        <v>909</v>
      </c>
      <c r="F113" s="43">
        <v>2.8136574074074074E-2</v>
      </c>
      <c r="G113" s="42" t="s">
        <v>587</v>
      </c>
      <c r="H113" s="42" t="s">
        <v>676</v>
      </c>
      <c r="I113" s="36" t="s">
        <v>629</v>
      </c>
      <c r="J113" s="36" t="s">
        <v>65</v>
      </c>
      <c r="K113" s="36" t="s">
        <v>0</v>
      </c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>
        <f>$B113</f>
        <v>110</v>
      </c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>
        <f>$D113</f>
        <v>58</v>
      </c>
    </row>
    <row r="114" spans="1:56" ht="15.9" customHeight="1" x14ac:dyDescent="0.3">
      <c r="A114" s="36">
        <v>116</v>
      </c>
      <c r="B114" s="36">
        <v>111</v>
      </c>
      <c r="C114" s="36">
        <v>39</v>
      </c>
      <c r="D114" s="36">
        <v>59</v>
      </c>
      <c r="E114">
        <v>930</v>
      </c>
      <c r="F114" s="43">
        <v>2.8298611111111111E-2</v>
      </c>
      <c r="G114" s="42" t="s">
        <v>203</v>
      </c>
      <c r="H114" s="42" t="s">
        <v>677</v>
      </c>
      <c r="I114" s="36" t="s">
        <v>629</v>
      </c>
      <c r="J114" s="36" t="s">
        <v>65</v>
      </c>
      <c r="K114" s="36" t="s">
        <v>0</v>
      </c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>
        <f>$B114</f>
        <v>111</v>
      </c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>
        <f>$D114</f>
        <v>59</v>
      </c>
    </row>
    <row r="115" spans="1:56" ht="15.9" customHeight="1" x14ac:dyDescent="0.3">
      <c r="A115" s="36">
        <v>118</v>
      </c>
      <c r="B115" s="36">
        <v>112</v>
      </c>
      <c r="C115" s="36">
        <v>2</v>
      </c>
      <c r="D115" s="36">
        <v>60</v>
      </c>
      <c r="E115">
        <v>144</v>
      </c>
      <c r="F115" s="43">
        <v>2.8391203703703703E-2</v>
      </c>
      <c r="G115" s="42" t="s">
        <v>615</v>
      </c>
      <c r="H115" s="42" t="s">
        <v>847</v>
      </c>
      <c r="I115" s="36" t="s">
        <v>872</v>
      </c>
      <c r="J115" s="36" t="s">
        <v>38</v>
      </c>
      <c r="K115" s="36" t="s">
        <v>0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>
        <f>$B115</f>
        <v>112</v>
      </c>
      <c r="AC115" s="11"/>
      <c r="AD115" s="11"/>
      <c r="AE115" s="11"/>
      <c r="AF115" s="11"/>
      <c r="AG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>
        <f>$D115</f>
        <v>60</v>
      </c>
      <c r="AZ115" s="11"/>
      <c r="BA115" s="11"/>
      <c r="BB115" s="11"/>
      <c r="BC115" s="11"/>
      <c r="BD115" s="11"/>
    </row>
    <row r="116" spans="1:56" ht="15.9" customHeight="1" x14ac:dyDescent="0.3">
      <c r="A116" s="36">
        <v>119</v>
      </c>
      <c r="B116" s="36">
        <v>113</v>
      </c>
      <c r="C116" s="36">
        <v>20</v>
      </c>
      <c r="D116" s="36">
        <v>61</v>
      </c>
      <c r="E116">
        <v>699</v>
      </c>
      <c r="F116" s="43">
        <v>2.8402777777777777E-2</v>
      </c>
      <c r="G116" s="42" t="s">
        <v>561</v>
      </c>
      <c r="H116" s="42" t="s">
        <v>552</v>
      </c>
      <c r="I116" s="36" t="s">
        <v>762</v>
      </c>
      <c r="J116" s="36" t="s">
        <v>36</v>
      </c>
      <c r="K116" s="36" t="s">
        <v>0</v>
      </c>
      <c r="L116" s="11"/>
      <c r="M116" s="11"/>
      <c r="N116" s="11"/>
      <c r="O116" s="11"/>
      <c r="P116" s="11"/>
      <c r="Q116" s="11"/>
      <c r="R116" s="11"/>
      <c r="S116" s="11"/>
      <c r="T116" s="11">
        <f>$B116</f>
        <v>113</v>
      </c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I116" s="11"/>
      <c r="AJ116" s="11"/>
      <c r="AK116" s="11"/>
      <c r="AL116" s="11"/>
      <c r="AM116" s="11"/>
      <c r="AN116" s="11"/>
      <c r="AO116" s="11"/>
      <c r="AP116" s="11"/>
      <c r="AQ116" s="11">
        <f>$D116</f>
        <v>61</v>
      </c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</row>
    <row r="117" spans="1:56" ht="15.9" customHeight="1" x14ac:dyDescent="0.3">
      <c r="A117" s="36">
        <v>120</v>
      </c>
      <c r="B117" s="36">
        <v>114</v>
      </c>
      <c r="C117" s="36">
        <v>40</v>
      </c>
      <c r="D117" s="36">
        <v>62</v>
      </c>
      <c r="E117">
        <v>988</v>
      </c>
      <c r="F117" s="43">
        <v>2.8449074074074075E-2</v>
      </c>
      <c r="G117" s="42" t="s">
        <v>678</v>
      </c>
      <c r="H117" s="42" t="s">
        <v>679</v>
      </c>
      <c r="I117" s="36" t="s">
        <v>629</v>
      </c>
      <c r="J117" s="36" t="s">
        <v>63</v>
      </c>
      <c r="K117" s="36" t="s">
        <v>0</v>
      </c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>
        <f>$B117</f>
        <v>114</v>
      </c>
      <c r="AG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>
        <f>$D117</f>
        <v>62</v>
      </c>
      <c r="BD117" s="11"/>
    </row>
    <row r="118" spans="1:56" ht="15.9" customHeight="1" x14ac:dyDescent="0.3">
      <c r="A118" s="36">
        <v>121</v>
      </c>
      <c r="B118" s="36">
        <v>115</v>
      </c>
      <c r="C118" s="36">
        <v>41</v>
      </c>
      <c r="D118" s="36">
        <v>63</v>
      </c>
      <c r="E118">
        <v>1510</v>
      </c>
      <c r="F118" s="43">
        <v>2.8483796296296295E-2</v>
      </c>
      <c r="G118" s="42" t="s">
        <v>680</v>
      </c>
      <c r="H118" s="42" t="s">
        <v>681</v>
      </c>
      <c r="I118" s="36" t="s">
        <v>629</v>
      </c>
      <c r="J118" s="36" t="s">
        <v>59</v>
      </c>
      <c r="K118" s="36" t="s">
        <v>0</v>
      </c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>
        <f>$B118</f>
        <v>115</v>
      </c>
      <c r="AE118" s="11"/>
      <c r="AF118" s="11"/>
      <c r="AG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>
        <f>$D118</f>
        <v>63</v>
      </c>
      <c r="BB118" s="11"/>
      <c r="BC118" s="11"/>
      <c r="BD118" s="11"/>
    </row>
    <row r="119" spans="1:56" ht="15.9" customHeight="1" x14ac:dyDescent="0.3">
      <c r="A119" s="36">
        <v>122</v>
      </c>
      <c r="B119" s="36">
        <v>116</v>
      </c>
      <c r="C119" s="36">
        <v>42</v>
      </c>
      <c r="D119" s="36">
        <v>64</v>
      </c>
      <c r="E119">
        <v>1089</v>
      </c>
      <c r="F119" s="43">
        <v>2.8495370370370369E-2</v>
      </c>
      <c r="G119" s="42" t="s">
        <v>682</v>
      </c>
      <c r="H119" s="42" t="s">
        <v>683</v>
      </c>
      <c r="I119" s="36" t="s">
        <v>629</v>
      </c>
      <c r="J119" s="36" t="s">
        <v>35</v>
      </c>
      <c r="K119" s="36" t="s">
        <v>0</v>
      </c>
      <c r="L119" s="11"/>
      <c r="M119" s="11"/>
      <c r="N119" s="11"/>
      <c r="O119" s="11"/>
      <c r="P119" s="11"/>
      <c r="Q119" s="11"/>
      <c r="R119" s="11"/>
      <c r="S119" s="11">
        <f>$B119</f>
        <v>116</v>
      </c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I119" s="11"/>
      <c r="AJ119" s="11"/>
      <c r="AK119" s="11"/>
      <c r="AL119" s="11"/>
      <c r="AM119" s="11"/>
      <c r="AN119" s="11"/>
      <c r="AO119" s="11"/>
      <c r="AP119" s="11">
        <f>$D119</f>
        <v>64</v>
      </c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</row>
    <row r="120" spans="1:56" ht="15.9" customHeight="1" x14ac:dyDescent="0.3">
      <c r="A120" s="36">
        <v>123</v>
      </c>
      <c r="B120" s="36">
        <v>117</v>
      </c>
      <c r="C120" s="36">
        <v>3</v>
      </c>
      <c r="D120" s="36">
        <v>65</v>
      </c>
      <c r="E120">
        <v>1986</v>
      </c>
      <c r="F120" s="43">
        <v>2.8518518518518516E-2</v>
      </c>
      <c r="G120" s="42" t="s">
        <v>873</v>
      </c>
      <c r="H120" s="42" t="s">
        <v>874</v>
      </c>
      <c r="I120" s="36" t="s">
        <v>872</v>
      </c>
      <c r="J120" s="36" t="s">
        <v>35</v>
      </c>
      <c r="K120" s="36" t="s">
        <v>0</v>
      </c>
      <c r="L120" s="11"/>
      <c r="M120" s="11"/>
      <c r="N120" s="11"/>
      <c r="O120" s="11"/>
      <c r="P120" s="11"/>
      <c r="Q120" s="11"/>
      <c r="R120" s="11"/>
      <c r="S120" s="11">
        <f>$B120</f>
        <v>117</v>
      </c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I120" s="11"/>
      <c r="AJ120" s="11"/>
      <c r="AK120" s="11"/>
      <c r="AL120" s="11"/>
      <c r="AM120" s="11"/>
      <c r="AN120" s="11"/>
      <c r="AO120" s="11"/>
      <c r="AP120" s="11">
        <f>$D120</f>
        <v>65</v>
      </c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</row>
    <row r="121" spans="1:56" ht="15.9" customHeight="1" x14ac:dyDescent="0.3">
      <c r="A121" s="36">
        <v>124</v>
      </c>
      <c r="B121" s="36">
        <v>118</v>
      </c>
      <c r="C121" s="36">
        <v>43</v>
      </c>
      <c r="D121" s="36">
        <v>66</v>
      </c>
      <c r="E121">
        <v>713</v>
      </c>
      <c r="F121" s="43">
        <v>2.8576388888888891E-2</v>
      </c>
      <c r="G121" s="42" t="s">
        <v>671</v>
      </c>
      <c r="H121" s="42" t="s">
        <v>684</v>
      </c>
      <c r="I121" s="36" t="s">
        <v>629</v>
      </c>
      <c r="J121" s="36" t="s">
        <v>36</v>
      </c>
      <c r="K121" s="36" t="s">
        <v>0</v>
      </c>
      <c r="L121" s="11"/>
      <c r="M121" s="11"/>
      <c r="N121" s="11"/>
      <c r="O121" s="11"/>
      <c r="P121" s="11"/>
      <c r="Q121" s="11"/>
      <c r="R121" s="11"/>
      <c r="S121" s="11"/>
      <c r="T121" s="11">
        <f>$B121</f>
        <v>118</v>
      </c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I121" s="11"/>
      <c r="AJ121" s="11"/>
      <c r="AK121" s="11"/>
      <c r="AL121" s="11"/>
      <c r="AM121" s="11"/>
      <c r="AN121" s="11"/>
      <c r="AO121" s="11"/>
      <c r="AP121" s="11"/>
      <c r="AQ121" s="11">
        <f>$D121</f>
        <v>66</v>
      </c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</row>
    <row r="122" spans="1:56" ht="15.9" customHeight="1" x14ac:dyDescent="0.3">
      <c r="A122" s="36">
        <v>127</v>
      </c>
      <c r="B122" s="36">
        <v>119</v>
      </c>
      <c r="C122" s="36"/>
      <c r="D122" s="36"/>
      <c r="E122">
        <v>131</v>
      </c>
      <c r="F122" s="43">
        <v>2.8773148148148148E-2</v>
      </c>
      <c r="G122" s="42" t="s">
        <v>533</v>
      </c>
      <c r="H122" s="42" t="s">
        <v>534</v>
      </c>
      <c r="I122" s="36" t="s">
        <v>82</v>
      </c>
      <c r="J122" s="36" t="s">
        <v>38</v>
      </c>
      <c r="K122" s="36" t="s">
        <v>0</v>
      </c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>
        <f>$B122</f>
        <v>119</v>
      </c>
      <c r="AC122" s="11"/>
      <c r="AD122" s="11"/>
      <c r="AE122" s="11"/>
      <c r="AF122" s="11"/>
      <c r="AG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</row>
    <row r="123" spans="1:56" ht="15.9" customHeight="1" x14ac:dyDescent="0.3">
      <c r="A123" s="36">
        <v>128</v>
      </c>
      <c r="B123" s="36">
        <v>120</v>
      </c>
      <c r="C123" s="36"/>
      <c r="D123" s="36"/>
      <c r="E123">
        <v>1176</v>
      </c>
      <c r="F123" s="43">
        <v>2.8807870370370369E-2</v>
      </c>
      <c r="G123" s="42" t="s">
        <v>535</v>
      </c>
      <c r="H123" s="42" t="s">
        <v>536</v>
      </c>
      <c r="I123" s="36" t="s">
        <v>82</v>
      </c>
      <c r="J123" s="36" t="s">
        <v>26</v>
      </c>
      <c r="K123" s="36" t="s">
        <v>0</v>
      </c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>
        <f>$B123</f>
        <v>120</v>
      </c>
      <c r="AB123" s="11"/>
      <c r="AC123" s="11"/>
      <c r="AD123" s="11"/>
      <c r="AE123" s="11"/>
      <c r="AF123" s="11"/>
      <c r="AG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</row>
    <row r="124" spans="1:56" ht="15.9" customHeight="1" x14ac:dyDescent="0.3">
      <c r="A124" s="36">
        <v>130</v>
      </c>
      <c r="B124" s="36">
        <v>121</v>
      </c>
      <c r="C124" s="36">
        <v>21</v>
      </c>
      <c r="D124" s="36">
        <v>67</v>
      </c>
      <c r="E124">
        <v>2023</v>
      </c>
      <c r="F124" s="43">
        <v>2.8935185185185185E-2</v>
      </c>
      <c r="G124" s="42" t="s">
        <v>727</v>
      </c>
      <c r="H124" s="42" t="s">
        <v>783</v>
      </c>
      <c r="I124" s="36" t="s">
        <v>762</v>
      </c>
      <c r="J124" s="36" t="s">
        <v>38</v>
      </c>
      <c r="K124" s="36" t="s">
        <v>0</v>
      </c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>
        <f>$B124</f>
        <v>121</v>
      </c>
      <c r="AC124" s="11"/>
      <c r="AD124" s="11"/>
      <c r="AE124" s="11"/>
      <c r="AF124" s="11"/>
      <c r="AG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>
        <f>$D124</f>
        <v>67</v>
      </c>
      <c r="AZ124" s="11"/>
      <c r="BA124" s="11"/>
      <c r="BB124" s="11"/>
      <c r="BC124" s="11"/>
      <c r="BD124" s="11"/>
    </row>
    <row r="125" spans="1:56" ht="15.9" customHeight="1" x14ac:dyDescent="0.3">
      <c r="A125" s="36">
        <v>131</v>
      </c>
      <c r="B125" s="36">
        <v>122</v>
      </c>
      <c r="C125" s="36">
        <v>44</v>
      </c>
      <c r="D125" s="36">
        <v>68</v>
      </c>
      <c r="E125">
        <v>1257</v>
      </c>
      <c r="F125" s="43">
        <v>2.8969907407407406E-2</v>
      </c>
      <c r="G125" s="42" t="s">
        <v>386</v>
      </c>
      <c r="H125" s="42" t="s">
        <v>685</v>
      </c>
      <c r="I125" s="36" t="s">
        <v>629</v>
      </c>
      <c r="J125" s="36" t="s">
        <v>26</v>
      </c>
      <c r="K125" s="36" t="s">
        <v>0</v>
      </c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>
        <f>$B125</f>
        <v>122</v>
      </c>
      <c r="AB125" s="11"/>
      <c r="AC125" s="11"/>
      <c r="AD125" s="11"/>
      <c r="AE125" s="11"/>
      <c r="AF125" s="11"/>
      <c r="AG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>
        <f>$D125</f>
        <v>68</v>
      </c>
      <c r="AY125" s="11"/>
      <c r="AZ125" s="11"/>
      <c r="BA125" s="11"/>
      <c r="BB125" s="11"/>
      <c r="BC125" s="11"/>
      <c r="BD125" s="11"/>
    </row>
    <row r="126" spans="1:56" ht="15.9" customHeight="1" x14ac:dyDescent="0.3">
      <c r="A126" s="36">
        <v>132</v>
      </c>
      <c r="B126" s="36">
        <v>123</v>
      </c>
      <c r="C126" s="36"/>
      <c r="D126" s="36"/>
      <c r="E126">
        <v>1638</v>
      </c>
      <c r="F126" s="43">
        <v>2.8993055555555553E-2</v>
      </c>
      <c r="G126" s="42" t="s">
        <v>537</v>
      </c>
      <c r="H126" s="42" t="s">
        <v>538</v>
      </c>
      <c r="I126" s="36" t="s">
        <v>82</v>
      </c>
      <c r="J126" s="36" t="s">
        <v>33</v>
      </c>
      <c r="K126" s="36" t="s">
        <v>0</v>
      </c>
      <c r="L126" s="11">
        <f>$B126</f>
        <v>123</v>
      </c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</row>
    <row r="127" spans="1:56" ht="15.9" customHeight="1" x14ac:dyDescent="0.3">
      <c r="A127" s="36">
        <v>133</v>
      </c>
      <c r="B127" s="36">
        <v>124</v>
      </c>
      <c r="C127" s="36">
        <v>45</v>
      </c>
      <c r="D127" s="36">
        <v>69</v>
      </c>
      <c r="E127">
        <v>883</v>
      </c>
      <c r="F127" s="43">
        <v>2.9016203703703704E-2</v>
      </c>
      <c r="G127" s="42" t="s">
        <v>491</v>
      </c>
      <c r="H127" s="42" t="s">
        <v>686</v>
      </c>
      <c r="I127" s="36" t="s">
        <v>629</v>
      </c>
      <c r="J127" s="36" t="s">
        <v>65</v>
      </c>
      <c r="K127" s="36" t="s">
        <v>0</v>
      </c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>
        <f>$B127</f>
        <v>124</v>
      </c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>
        <f>$D127</f>
        <v>69</v>
      </c>
    </row>
    <row r="128" spans="1:56" ht="15.9" customHeight="1" x14ac:dyDescent="0.3">
      <c r="A128" s="36">
        <v>134</v>
      </c>
      <c r="B128" s="36">
        <v>125</v>
      </c>
      <c r="C128" s="36">
        <v>46</v>
      </c>
      <c r="D128" s="36">
        <v>70</v>
      </c>
      <c r="E128">
        <v>658</v>
      </c>
      <c r="F128" s="43">
        <v>2.9062499999999998E-2</v>
      </c>
      <c r="G128" s="42" t="s">
        <v>535</v>
      </c>
      <c r="H128" s="42" t="s">
        <v>687</v>
      </c>
      <c r="I128" s="36" t="s">
        <v>629</v>
      </c>
      <c r="J128" s="36" t="s">
        <v>36</v>
      </c>
      <c r="K128" s="36" t="s">
        <v>0</v>
      </c>
      <c r="L128" s="11"/>
      <c r="M128" s="11"/>
      <c r="N128" s="11"/>
      <c r="O128" s="11"/>
      <c r="P128" s="11"/>
      <c r="Q128" s="11"/>
      <c r="R128" s="11"/>
      <c r="S128" s="11"/>
      <c r="T128" s="11">
        <f>$B128</f>
        <v>125</v>
      </c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I128" s="11"/>
      <c r="AJ128" s="11"/>
      <c r="AK128" s="11"/>
      <c r="AL128" s="11"/>
      <c r="AM128" s="11"/>
      <c r="AN128" s="11"/>
      <c r="AO128" s="11"/>
      <c r="AP128" s="11"/>
      <c r="AQ128" s="11">
        <f>$D128</f>
        <v>70</v>
      </c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</row>
    <row r="129" spans="1:56" ht="15.9" customHeight="1" x14ac:dyDescent="0.3">
      <c r="A129" s="36">
        <v>135</v>
      </c>
      <c r="B129" s="36">
        <v>126</v>
      </c>
      <c r="C129" s="36"/>
      <c r="D129" s="36"/>
      <c r="E129">
        <v>1386</v>
      </c>
      <c r="F129" s="43">
        <v>2.9131944444444443E-2</v>
      </c>
      <c r="G129" s="42" t="s">
        <v>477</v>
      </c>
      <c r="H129" s="42" t="s">
        <v>539</v>
      </c>
      <c r="I129" s="36" t="s">
        <v>82</v>
      </c>
      <c r="J129" s="36" t="s">
        <v>67</v>
      </c>
      <c r="K129" s="36" t="s">
        <v>0</v>
      </c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>
        <f>$B129</f>
        <v>126</v>
      </c>
      <c r="Y129" s="11"/>
      <c r="Z129" s="11"/>
      <c r="AA129" s="11"/>
      <c r="AB129" s="11"/>
      <c r="AC129" s="11"/>
      <c r="AD129" s="11"/>
      <c r="AE129" s="11"/>
      <c r="AF129" s="11"/>
      <c r="AG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</row>
    <row r="130" spans="1:56" ht="15.9" customHeight="1" x14ac:dyDescent="0.3">
      <c r="A130" s="36">
        <v>137</v>
      </c>
      <c r="B130" s="36">
        <v>127</v>
      </c>
      <c r="C130" s="36">
        <v>47</v>
      </c>
      <c r="D130" s="36">
        <v>71</v>
      </c>
      <c r="E130">
        <v>851</v>
      </c>
      <c r="F130" s="43">
        <v>2.9236111111111112E-2</v>
      </c>
      <c r="G130" s="42" t="s">
        <v>459</v>
      </c>
      <c r="H130" s="42" t="s">
        <v>541</v>
      </c>
      <c r="I130" s="36" t="s">
        <v>629</v>
      </c>
      <c r="J130" s="36" t="s">
        <v>65</v>
      </c>
      <c r="K130" s="36" t="s">
        <v>0</v>
      </c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>
        <f>$B130</f>
        <v>127</v>
      </c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>
        <f>$D130</f>
        <v>71</v>
      </c>
    </row>
    <row r="131" spans="1:56" ht="15.9" customHeight="1" x14ac:dyDescent="0.3">
      <c r="A131" s="36">
        <v>138</v>
      </c>
      <c r="B131" s="36">
        <v>128</v>
      </c>
      <c r="C131" s="36">
        <v>4</v>
      </c>
      <c r="D131" s="36">
        <v>72</v>
      </c>
      <c r="E131">
        <v>818</v>
      </c>
      <c r="F131" s="43">
        <v>2.9259259259259259E-2</v>
      </c>
      <c r="G131" s="42" t="s">
        <v>649</v>
      </c>
      <c r="H131" s="42" t="s">
        <v>875</v>
      </c>
      <c r="I131" s="36" t="s">
        <v>872</v>
      </c>
      <c r="J131" s="36" t="s">
        <v>70</v>
      </c>
      <c r="K131" s="36" t="s">
        <v>0</v>
      </c>
      <c r="L131" s="11"/>
      <c r="M131" s="11"/>
      <c r="N131" s="11"/>
      <c r="O131" s="11">
        <f>$B131</f>
        <v>128</v>
      </c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I131" s="11"/>
      <c r="AJ131" s="11"/>
      <c r="AK131" s="11"/>
      <c r="AL131" s="11">
        <f>$D131</f>
        <v>72</v>
      </c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</row>
    <row r="132" spans="1:56" ht="15.9" customHeight="1" x14ac:dyDescent="0.3">
      <c r="A132" s="36">
        <v>140</v>
      </c>
      <c r="B132" s="36">
        <v>129</v>
      </c>
      <c r="C132" s="36">
        <v>48</v>
      </c>
      <c r="D132" s="36">
        <v>73</v>
      </c>
      <c r="E132">
        <v>350</v>
      </c>
      <c r="F132" s="43">
        <v>2.9293981481481483E-2</v>
      </c>
      <c r="G132" s="42" t="s">
        <v>505</v>
      </c>
      <c r="H132" s="42" t="s">
        <v>688</v>
      </c>
      <c r="I132" s="36" t="s">
        <v>629</v>
      </c>
      <c r="J132" s="36" t="s">
        <v>37</v>
      </c>
      <c r="K132" s="36" t="s">
        <v>0</v>
      </c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>
        <f>$B132</f>
        <v>129</v>
      </c>
      <c r="Z132" s="11"/>
      <c r="AA132" s="11"/>
      <c r="AB132" s="11"/>
      <c r="AC132" s="11"/>
      <c r="AD132" s="11"/>
      <c r="AE132" s="11"/>
      <c r="AF132" s="11"/>
      <c r="AG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>
        <f>$D132</f>
        <v>73</v>
      </c>
      <c r="AW132" s="11"/>
      <c r="AX132" s="11"/>
      <c r="AY132" s="11"/>
      <c r="AZ132" s="11"/>
      <c r="BA132" s="11"/>
      <c r="BB132" s="11"/>
      <c r="BC132" s="11"/>
      <c r="BD132" s="11"/>
    </row>
    <row r="133" spans="1:56" ht="15.9" customHeight="1" x14ac:dyDescent="0.3">
      <c r="A133" s="36">
        <v>141</v>
      </c>
      <c r="B133" s="36">
        <v>130</v>
      </c>
      <c r="C133" s="36"/>
      <c r="D133" s="36"/>
      <c r="E133">
        <v>1694</v>
      </c>
      <c r="F133" s="43">
        <v>2.9328703703703704E-2</v>
      </c>
      <c r="G133" s="42" t="s">
        <v>540</v>
      </c>
      <c r="H133" s="42" t="s">
        <v>541</v>
      </c>
      <c r="I133" s="36" t="s">
        <v>82</v>
      </c>
      <c r="J133" s="36" t="s">
        <v>62</v>
      </c>
      <c r="K133" s="36" t="s">
        <v>0</v>
      </c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>
        <f>$B133</f>
        <v>130</v>
      </c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</row>
    <row r="134" spans="1:56" ht="15.9" customHeight="1" x14ac:dyDescent="0.3">
      <c r="A134" s="36">
        <v>143</v>
      </c>
      <c r="B134" s="36">
        <v>131</v>
      </c>
      <c r="C134" s="36">
        <v>49</v>
      </c>
      <c r="D134" s="36">
        <v>74</v>
      </c>
      <c r="E134">
        <v>247</v>
      </c>
      <c r="F134" s="43">
        <v>2.943287037037037E-2</v>
      </c>
      <c r="G134" s="42" t="s">
        <v>530</v>
      </c>
      <c r="H134" s="42" t="s">
        <v>380</v>
      </c>
      <c r="I134" s="36" t="s">
        <v>629</v>
      </c>
      <c r="J134" s="36" t="s">
        <v>27</v>
      </c>
      <c r="K134" s="36" t="s">
        <v>0</v>
      </c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>
        <f>$B134</f>
        <v>131</v>
      </c>
      <c r="AF134" s="11"/>
      <c r="AG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>
        <f>$D134</f>
        <v>74</v>
      </c>
      <c r="BC134" s="11"/>
      <c r="BD134" s="11"/>
    </row>
    <row r="135" spans="1:56" ht="15.9" customHeight="1" x14ac:dyDescent="0.3">
      <c r="A135" s="36">
        <v>144</v>
      </c>
      <c r="B135" s="36">
        <v>132</v>
      </c>
      <c r="C135" s="36">
        <v>22</v>
      </c>
      <c r="D135" s="36">
        <v>75</v>
      </c>
      <c r="E135">
        <v>20</v>
      </c>
      <c r="F135" s="43">
        <v>2.946759259259259E-2</v>
      </c>
      <c r="G135" s="42" t="s">
        <v>784</v>
      </c>
      <c r="H135" s="42" t="s">
        <v>785</v>
      </c>
      <c r="I135" s="36" t="s">
        <v>762</v>
      </c>
      <c r="J135" s="36" t="s">
        <v>38</v>
      </c>
      <c r="K135" s="36" t="s">
        <v>0</v>
      </c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>
        <f>$B135</f>
        <v>132</v>
      </c>
      <c r="AC135" s="11"/>
      <c r="AD135" s="11"/>
      <c r="AE135" s="11"/>
      <c r="AF135" s="11"/>
      <c r="AG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>
        <f>$D135</f>
        <v>75</v>
      </c>
      <c r="AZ135" s="11"/>
      <c r="BA135" s="11"/>
      <c r="BB135" s="11"/>
      <c r="BC135" s="11"/>
      <c r="BD135" s="11"/>
    </row>
    <row r="136" spans="1:56" ht="15.9" customHeight="1" x14ac:dyDescent="0.3">
      <c r="A136" s="36">
        <v>145</v>
      </c>
      <c r="B136" s="36">
        <v>133</v>
      </c>
      <c r="C136" s="36"/>
      <c r="D136" s="36"/>
      <c r="E136">
        <v>681</v>
      </c>
      <c r="F136" s="43">
        <v>2.9479166666666667E-2</v>
      </c>
      <c r="G136" s="42" t="s">
        <v>493</v>
      </c>
      <c r="H136" s="42" t="s">
        <v>542</v>
      </c>
      <c r="I136" s="36" t="s">
        <v>82</v>
      </c>
      <c r="J136" s="36" t="s">
        <v>36</v>
      </c>
      <c r="K136" s="36" t="s">
        <v>0</v>
      </c>
      <c r="L136" s="11"/>
      <c r="M136" s="11"/>
      <c r="N136" s="11"/>
      <c r="O136" s="11"/>
      <c r="P136" s="11"/>
      <c r="Q136" s="11"/>
      <c r="R136" s="11"/>
      <c r="S136" s="11"/>
      <c r="T136" s="11">
        <f>$B136</f>
        <v>133</v>
      </c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</row>
    <row r="137" spans="1:56" ht="15.9" customHeight="1" x14ac:dyDescent="0.3">
      <c r="A137" s="36">
        <v>146</v>
      </c>
      <c r="B137" s="36">
        <v>134</v>
      </c>
      <c r="C137" s="36">
        <v>23</v>
      </c>
      <c r="D137" s="36">
        <v>76</v>
      </c>
      <c r="E137">
        <v>1770</v>
      </c>
      <c r="F137" s="43">
        <v>2.9490740740740741E-2</v>
      </c>
      <c r="G137" s="42" t="s">
        <v>209</v>
      </c>
      <c r="H137" s="42" t="s">
        <v>786</v>
      </c>
      <c r="I137" s="36" t="s">
        <v>762</v>
      </c>
      <c r="J137" s="36" t="s">
        <v>49</v>
      </c>
      <c r="K137" s="36" t="s">
        <v>0</v>
      </c>
      <c r="L137" s="11"/>
      <c r="M137" s="11"/>
      <c r="N137" s="11"/>
      <c r="O137" s="11"/>
      <c r="P137" s="11"/>
      <c r="Q137" s="11">
        <f>$B137</f>
        <v>134</v>
      </c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I137" s="11"/>
      <c r="AJ137" s="11"/>
      <c r="AK137" s="11"/>
      <c r="AL137" s="11"/>
      <c r="AM137" s="11"/>
      <c r="AN137" s="11">
        <f>$D137</f>
        <v>76</v>
      </c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</row>
    <row r="138" spans="1:56" ht="15.9" customHeight="1" x14ac:dyDescent="0.3">
      <c r="A138" s="36">
        <v>147</v>
      </c>
      <c r="B138" s="36">
        <v>135</v>
      </c>
      <c r="C138" s="36">
        <v>50</v>
      </c>
      <c r="D138" s="36">
        <v>77</v>
      </c>
      <c r="E138">
        <v>212</v>
      </c>
      <c r="F138" s="43">
        <v>2.9502314814814815E-2</v>
      </c>
      <c r="G138" s="42" t="s">
        <v>689</v>
      </c>
      <c r="H138" s="42" t="s">
        <v>690</v>
      </c>
      <c r="I138" s="36" t="s">
        <v>629</v>
      </c>
      <c r="J138" s="36" t="s">
        <v>27</v>
      </c>
      <c r="K138" s="36" t="s">
        <v>0</v>
      </c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>
        <f>$B138</f>
        <v>135</v>
      </c>
      <c r="AF138" s="11"/>
      <c r="AG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>
        <f>$D138</f>
        <v>77</v>
      </c>
      <c r="BC138" s="11"/>
      <c r="BD138" s="11"/>
    </row>
    <row r="139" spans="1:56" ht="15.9" customHeight="1" x14ac:dyDescent="0.3">
      <c r="A139" s="36">
        <v>148</v>
      </c>
      <c r="B139" s="36">
        <v>136</v>
      </c>
      <c r="C139" s="36">
        <v>51</v>
      </c>
      <c r="D139" s="36">
        <v>78</v>
      </c>
      <c r="E139">
        <v>324</v>
      </c>
      <c r="F139" s="43">
        <v>2.9513888888888888E-2</v>
      </c>
      <c r="G139" s="42" t="s">
        <v>642</v>
      </c>
      <c r="H139" s="42" t="s">
        <v>215</v>
      </c>
      <c r="I139" s="36" t="s">
        <v>629</v>
      </c>
      <c r="J139" s="36" t="s">
        <v>37</v>
      </c>
      <c r="K139" s="36" t="s">
        <v>0</v>
      </c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>
        <f>$B139</f>
        <v>136</v>
      </c>
      <c r="Z139" s="11"/>
      <c r="AA139" s="11"/>
      <c r="AB139" s="11"/>
      <c r="AC139" s="11"/>
      <c r="AD139" s="11"/>
      <c r="AE139" s="11"/>
      <c r="AF139" s="11"/>
      <c r="AG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>
        <f>$D139</f>
        <v>78</v>
      </c>
      <c r="AW139" s="11"/>
      <c r="AX139" s="11"/>
      <c r="AY139" s="11"/>
      <c r="AZ139" s="11"/>
      <c r="BA139" s="11"/>
      <c r="BB139" s="11"/>
      <c r="BC139" s="11"/>
      <c r="BD139" s="11"/>
    </row>
    <row r="140" spans="1:56" ht="15.9" customHeight="1" x14ac:dyDescent="0.3">
      <c r="A140" s="36">
        <v>149</v>
      </c>
      <c r="B140" s="36">
        <v>137</v>
      </c>
      <c r="C140" s="36"/>
      <c r="D140" s="36"/>
      <c r="E140">
        <v>2009</v>
      </c>
      <c r="F140" s="43">
        <v>2.9525462962962965E-2</v>
      </c>
      <c r="G140" s="42" t="s">
        <v>459</v>
      </c>
      <c r="H140" s="42" t="s">
        <v>543</v>
      </c>
      <c r="I140" s="36" t="s">
        <v>82</v>
      </c>
      <c r="J140" s="36" t="s">
        <v>37</v>
      </c>
      <c r="K140" s="36" t="s">
        <v>0</v>
      </c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>
        <f>$B140</f>
        <v>137</v>
      </c>
      <c r="Z140" s="11"/>
      <c r="AA140" s="11"/>
      <c r="AB140" s="11"/>
      <c r="AC140" s="11"/>
      <c r="AD140" s="11"/>
      <c r="AE140" s="11"/>
      <c r="AF140" s="11"/>
      <c r="AG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</row>
    <row r="141" spans="1:56" ht="15.9" customHeight="1" x14ac:dyDescent="0.3">
      <c r="A141" s="36">
        <v>150</v>
      </c>
      <c r="B141" s="36">
        <v>138</v>
      </c>
      <c r="C141" s="36"/>
      <c r="D141" s="36"/>
      <c r="E141">
        <v>449</v>
      </c>
      <c r="F141" s="43">
        <v>2.9594907407407407E-2</v>
      </c>
      <c r="G141" s="42" t="s">
        <v>501</v>
      </c>
      <c r="H141" s="42" t="s">
        <v>517</v>
      </c>
      <c r="I141" s="36" t="s">
        <v>82</v>
      </c>
      <c r="J141" s="36" t="s">
        <v>25</v>
      </c>
      <c r="K141" s="36" t="s">
        <v>0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>
        <f>$B141</f>
        <v>138</v>
      </c>
      <c r="AA141" s="11"/>
      <c r="AB141" s="11"/>
      <c r="AC141" s="11"/>
      <c r="AD141" s="11"/>
      <c r="AE141" s="11"/>
      <c r="AF141" s="11"/>
      <c r="AG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</row>
    <row r="142" spans="1:56" ht="15.9" customHeight="1" x14ac:dyDescent="0.3">
      <c r="A142" s="36">
        <v>151</v>
      </c>
      <c r="B142" s="36">
        <v>139</v>
      </c>
      <c r="C142" s="36">
        <v>52</v>
      </c>
      <c r="D142" s="36">
        <v>79</v>
      </c>
      <c r="E142">
        <v>1858</v>
      </c>
      <c r="F142" s="43">
        <v>2.9618055555555557E-2</v>
      </c>
      <c r="G142" s="42" t="s">
        <v>459</v>
      </c>
      <c r="H142" s="42" t="s">
        <v>691</v>
      </c>
      <c r="I142" s="36" t="s">
        <v>629</v>
      </c>
      <c r="J142" s="36" t="s">
        <v>52</v>
      </c>
      <c r="K142" s="36" t="s">
        <v>0</v>
      </c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>
        <f>$B142</f>
        <v>139</v>
      </c>
      <c r="AD142" s="11"/>
      <c r="AE142" s="11"/>
      <c r="AF142" s="11"/>
      <c r="AG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>
        <f>$D142</f>
        <v>79</v>
      </c>
      <c r="BA142" s="11"/>
      <c r="BB142" s="11"/>
      <c r="BC142" s="11"/>
      <c r="BD142" s="11"/>
    </row>
    <row r="143" spans="1:56" ht="15.9" customHeight="1" x14ac:dyDescent="0.3">
      <c r="A143" s="36">
        <v>152</v>
      </c>
      <c r="B143" s="36">
        <v>140</v>
      </c>
      <c r="C143" s="36">
        <v>53</v>
      </c>
      <c r="D143" s="36">
        <v>80</v>
      </c>
      <c r="E143">
        <v>783</v>
      </c>
      <c r="F143" s="43">
        <v>2.9641203703703704E-2</v>
      </c>
      <c r="G143" s="42" t="s">
        <v>644</v>
      </c>
      <c r="H143" s="42" t="s">
        <v>692</v>
      </c>
      <c r="I143" s="36" t="s">
        <v>629</v>
      </c>
      <c r="J143" s="36" t="s">
        <v>70</v>
      </c>
      <c r="K143" s="36" t="s">
        <v>0</v>
      </c>
      <c r="L143" s="11"/>
      <c r="M143" s="11"/>
      <c r="N143" s="11"/>
      <c r="O143" s="11">
        <f>$B143</f>
        <v>140</v>
      </c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I143" s="11"/>
      <c r="AJ143" s="11"/>
      <c r="AK143" s="11"/>
      <c r="AL143" s="11">
        <f>$D143</f>
        <v>80</v>
      </c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</row>
    <row r="144" spans="1:56" ht="15.9" customHeight="1" x14ac:dyDescent="0.3">
      <c r="A144" s="36">
        <v>153</v>
      </c>
      <c r="B144" s="36">
        <v>141</v>
      </c>
      <c r="C144" s="36">
        <v>2</v>
      </c>
      <c r="D144" s="36"/>
      <c r="E144">
        <v>71</v>
      </c>
      <c r="F144" s="43">
        <v>2.9664351851851851E-2</v>
      </c>
      <c r="G144" s="42" t="s">
        <v>101</v>
      </c>
      <c r="H144" s="42" t="s">
        <v>338</v>
      </c>
      <c r="I144" s="36" t="s">
        <v>156</v>
      </c>
      <c r="J144" s="36" t="s">
        <v>38</v>
      </c>
      <c r="K144" s="36" t="s">
        <v>0</v>
      </c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>
        <f>$B144</f>
        <v>141</v>
      </c>
      <c r="AC144" s="11"/>
      <c r="AD144" s="11"/>
      <c r="AE144" s="11"/>
      <c r="AF144" s="11"/>
      <c r="AG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</row>
    <row r="145" spans="1:56" ht="15.9" customHeight="1" x14ac:dyDescent="0.3">
      <c r="A145" s="36">
        <v>154</v>
      </c>
      <c r="B145" s="36">
        <v>142</v>
      </c>
      <c r="C145" s="36">
        <v>54</v>
      </c>
      <c r="D145" s="36">
        <v>81</v>
      </c>
      <c r="E145">
        <v>1772</v>
      </c>
      <c r="F145" s="43">
        <v>2.9710648148148149E-2</v>
      </c>
      <c r="G145" s="42" t="s">
        <v>693</v>
      </c>
      <c r="H145" s="42" t="s">
        <v>694</v>
      </c>
      <c r="I145" s="36" t="s">
        <v>629</v>
      </c>
      <c r="J145" s="36" t="s">
        <v>49</v>
      </c>
      <c r="K145" s="36" t="s">
        <v>0</v>
      </c>
      <c r="L145" s="11"/>
      <c r="M145" s="11"/>
      <c r="N145" s="11"/>
      <c r="O145" s="11"/>
      <c r="P145" s="11"/>
      <c r="Q145" s="11">
        <f>$B145</f>
        <v>142</v>
      </c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I145" s="11"/>
      <c r="AJ145" s="11"/>
      <c r="AK145" s="11"/>
      <c r="AL145" s="11"/>
      <c r="AM145" s="11"/>
      <c r="AN145" s="11">
        <f>$D145</f>
        <v>81</v>
      </c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</row>
    <row r="146" spans="1:56" ht="15.9" customHeight="1" x14ac:dyDescent="0.3">
      <c r="A146" s="36">
        <v>155</v>
      </c>
      <c r="B146" s="36">
        <v>143</v>
      </c>
      <c r="C146" s="36">
        <v>55</v>
      </c>
      <c r="D146" s="36">
        <v>82</v>
      </c>
      <c r="E146">
        <v>2278</v>
      </c>
      <c r="F146" s="43">
        <v>2.9710648148148149E-2</v>
      </c>
      <c r="G146" s="42" t="s">
        <v>285</v>
      </c>
      <c r="H146" s="42" t="s">
        <v>695</v>
      </c>
      <c r="I146" s="36" t="s">
        <v>629</v>
      </c>
      <c r="J146" s="36" t="s">
        <v>35</v>
      </c>
      <c r="K146" s="36" t="s">
        <v>0</v>
      </c>
      <c r="L146" s="11"/>
      <c r="M146" s="11"/>
      <c r="N146" s="11"/>
      <c r="O146" s="11"/>
      <c r="P146" s="11"/>
      <c r="Q146" s="11"/>
      <c r="R146" s="11"/>
      <c r="S146" s="11">
        <f>$B146</f>
        <v>143</v>
      </c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I146" s="11"/>
      <c r="AJ146" s="11"/>
      <c r="AK146" s="11"/>
      <c r="AL146" s="11"/>
      <c r="AM146" s="11"/>
      <c r="AN146" s="11"/>
      <c r="AO146" s="11"/>
      <c r="AP146" s="11">
        <f>$D146</f>
        <v>82</v>
      </c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</row>
    <row r="147" spans="1:56" ht="15.9" customHeight="1" x14ac:dyDescent="0.3">
      <c r="A147" s="36">
        <v>156</v>
      </c>
      <c r="B147" s="36">
        <v>144</v>
      </c>
      <c r="C147" s="36">
        <v>56</v>
      </c>
      <c r="D147" s="36">
        <v>83</v>
      </c>
      <c r="E147">
        <v>1750</v>
      </c>
      <c r="F147" s="43">
        <v>2.9722222222222223E-2</v>
      </c>
      <c r="G147" s="42" t="s">
        <v>475</v>
      </c>
      <c r="H147" s="42" t="s">
        <v>432</v>
      </c>
      <c r="I147" s="36" t="s">
        <v>629</v>
      </c>
      <c r="J147" s="36" t="s">
        <v>61</v>
      </c>
      <c r="K147" s="36" t="s">
        <v>0</v>
      </c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>
        <f>$B147</f>
        <v>144</v>
      </c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>
        <f>$D147</f>
        <v>83</v>
      </c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</row>
    <row r="148" spans="1:56" ht="15.9" customHeight="1" x14ac:dyDescent="0.3">
      <c r="A148" s="36">
        <v>157</v>
      </c>
      <c r="B148" s="36">
        <v>145</v>
      </c>
      <c r="C148" s="36"/>
      <c r="D148" s="36"/>
      <c r="E148">
        <v>1928</v>
      </c>
      <c r="F148" s="43">
        <v>2.9837962962962965E-2</v>
      </c>
      <c r="G148" s="42" t="s">
        <v>544</v>
      </c>
      <c r="H148" s="42" t="s">
        <v>545</v>
      </c>
      <c r="I148" s="36" t="s">
        <v>82</v>
      </c>
      <c r="J148" s="36" t="s">
        <v>72</v>
      </c>
      <c r="K148" s="36" t="s">
        <v>0</v>
      </c>
      <c r="L148" s="11"/>
      <c r="M148" s="11"/>
      <c r="N148" s="11"/>
      <c r="O148" s="11"/>
      <c r="P148" s="11">
        <f>$B148</f>
        <v>145</v>
      </c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</row>
    <row r="149" spans="1:56" ht="15.9" customHeight="1" x14ac:dyDescent="0.3">
      <c r="A149" s="36">
        <v>158</v>
      </c>
      <c r="B149" s="36">
        <v>146</v>
      </c>
      <c r="C149" s="36">
        <v>5</v>
      </c>
      <c r="D149" s="36">
        <v>84</v>
      </c>
      <c r="E149">
        <v>1600</v>
      </c>
      <c r="F149" s="43">
        <v>2.988425925925926E-2</v>
      </c>
      <c r="G149" s="42" t="s">
        <v>553</v>
      </c>
      <c r="H149" s="42" t="s">
        <v>876</v>
      </c>
      <c r="I149" s="36" t="s">
        <v>872</v>
      </c>
      <c r="J149" s="36" t="s">
        <v>33</v>
      </c>
      <c r="K149" s="36" t="s">
        <v>0</v>
      </c>
      <c r="L149" s="11">
        <f>$B149</f>
        <v>146</v>
      </c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I149" s="11">
        <f>$D149</f>
        <v>84</v>
      </c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</row>
    <row r="150" spans="1:56" ht="15.9" customHeight="1" x14ac:dyDescent="0.3">
      <c r="A150" s="36">
        <v>159</v>
      </c>
      <c r="B150" s="36">
        <v>147</v>
      </c>
      <c r="C150" s="36">
        <v>3</v>
      </c>
      <c r="D150" s="36"/>
      <c r="E150">
        <v>1861</v>
      </c>
      <c r="F150" s="43">
        <v>2.9907407407407407E-2</v>
      </c>
      <c r="G150" s="42" t="s">
        <v>616</v>
      </c>
      <c r="H150" s="42" t="s">
        <v>617</v>
      </c>
      <c r="I150" s="36" t="s">
        <v>156</v>
      </c>
      <c r="J150" s="36" t="s">
        <v>52</v>
      </c>
      <c r="K150" s="36" t="s">
        <v>0</v>
      </c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>
        <f>$B150</f>
        <v>147</v>
      </c>
      <c r="AD150" s="11"/>
      <c r="AE150" s="11"/>
      <c r="AF150" s="11"/>
      <c r="AG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</row>
    <row r="151" spans="1:56" ht="15.9" customHeight="1" x14ac:dyDescent="0.3">
      <c r="A151" s="36">
        <v>160</v>
      </c>
      <c r="B151" s="36">
        <v>148</v>
      </c>
      <c r="C151" s="36">
        <v>4</v>
      </c>
      <c r="D151" s="36"/>
      <c r="E151">
        <v>1886</v>
      </c>
      <c r="F151" s="43">
        <v>2.9907407407407407E-2</v>
      </c>
      <c r="G151" s="42" t="s">
        <v>618</v>
      </c>
      <c r="H151" s="42" t="s">
        <v>619</v>
      </c>
      <c r="I151" s="36" t="s">
        <v>156</v>
      </c>
      <c r="J151" s="36" t="s">
        <v>52</v>
      </c>
      <c r="K151" s="36" t="s">
        <v>0</v>
      </c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>
        <f>$B151</f>
        <v>148</v>
      </c>
      <c r="AD151" s="11"/>
      <c r="AE151" s="11"/>
      <c r="AF151" s="11"/>
      <c r="AG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</row>
    <row r="152" spans="1:56" ht="15.9" customHeight="1" x14ac:dyDescent="0.3">
      <c r="A152" s="36">
        <v>161</v>
      </c>
      <c r="B152" s="36">
        <v>149</v>
      </c>
      <c r="C152" s="36"/>
      <c r="D152" s="36"/>
      <c r="E152">
        <v>1083</v>
      </c>
      <c r="F152" s="43">
        <v>2.9907407407407407E-2</v>
      </c>
      <c r="G152" s="42" t="s">
        <v>107</v>
      </c>
      <c r="H152" s="42" t="s">
        <v>543</v>
      </c>
      <c r="I152" s="36" t="s">
        <v>82</v>
      </c>
      <c r="J152" s="36" t="s">
        <v>35</v>
      </c>
      <c r="K152" s="36" t="s">
        <v>0</v>
      </c>
      <c r="L152" s="11"/>
      <c r="M152" s="11"/>
      <c r="N152" s="11"/>
      <c r="O152" s="11"/>
      <c r="P152" s="11"/>
      <c r="Q152" s="11"/>
      <c r="R152" s="11"/>
      <c r="S152" s="11">
        <f>$B152</f>
        <v>149</v>
      </c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</row>
    <row r="153" spans="1:56" ht="15.9" customHeight="1" x14ac:dyDescent="0.3">
      <c r="A153" s="36">
        <v>162</v>
      </c>
      <c r="B153" s="36">
        <v>150</v>
      </c>
      <c r="C153" s="36">
        <v>24</v>
      </c>
      <c r="D153" s="36">
        <v>85</v>
      </c>
      <c r="E153">
        <v>1280</v>
      </c>
      <c r="F153" s="43">
        <v>2.991898148148148E-2</v>
      </c>
      <c r="G153" s="42" t="s">
        <v>628</v>
      </c>
      <c r="H153" s="42" t="s">
        <v>787</v>
      </c>
      <c r="I153" s="36" t="s">
        <v>762</v>
      </c>
      <c r="J153" s="36" t="s">
        <v>34</v>
      </c>
      <c r="K153" s="36" t="s">
        <v>0</v>
      </c>
      <c r="L153" s="11"/>
      <c r="M153" s="11"/>
      <c r="N153" s="11">
        <f>$B153</f>
        <v>150</v>
      </c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I153" s="11"/>
      <c r="AJ153" s="11"/>
      <c r="AK153" s="11">
        <f>$D153</f>
        <v>85</v>
      </c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</row>
    <row r="154" spans="1:56" ht="15.9" customHeight="1" x14ac:dyDescent="0.3">
      <c r="A154" s="36">
        <v>164</v>
      </c>
      <c r="B154" s="36">
        <v>151</v>
      </c>
      <c r="C154" s="36">
        <v>57</v>
      </c>
      <c r="D154" s="36">
        <v>86</v>
      </c>
      <c r="E154">
        <v>1530</v>
      </c>
      <c r="F154" s="43">
        <v>2.9930555555555557E-2</v>
      </c>
      <c r="G154" s="42" t="s">
        <v>696</v>
      </c>
      <c r="H154" s="42" t="s">
        <v>697</v>
      </c>
      <c r="I154" s="36" t="s">
        <v>629</v>
      </c>
      <c r="J154" s="36" t="s">
        <v>59</v>
      </c>
      <c r="K154" s="36" t="s">
        <v>0</v>
      </c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>
        <f>$B154</f>
        <v>151</v>
      </c>
      <c r="AE154" s="11"/>
      <c r="AF154" s="11"/>
      <c r="AG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>
        <f>$D154</f>
        <v>86</v>
      </c>
      <c r="BB154" s="11"/>
      <c r="BC154" s="11"/>
      <c r="BD154" s="11"/>
    </row>
    <row r="155" spans="1:56" ht="15.9" customHeight="1" x14ac:dyDescent="0.3">
      <c r="A155" s="36">
        <v>165</v>
      </c>
      <c r="B155" s="36">
        <v>152</v>
      </c>
      <c r="C155" s="36">
        <v>25</v>
      </c>
      <c r="D155" s="36">
        <v>87</v>
      </c>
      <c r="E155">
        <v>1183</v>
      </c>
      <c r="F155" s="43">
        <v>2.9953703703703705E-2</v>
      </c>
      <c r="G155" s="42" t="s">
        <v>489</v>
      </c>
      <c r="H155" s="42" t="s">
        <v>788</v>
      </c>
      <c r="I155" s="36" t="s">
        <v>762</v>
      </c>
      <c r="J155" s="36" t="s">
        <v>26</v>
      </c>
      <c r="K155" s="36" t="s">
        <v>0</v>
      </c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>
        <f>$B155</f>
        <v>152</v>
      </c>
      <c r="AB155" s="11"/>
      <c r="AC155" s="11"/>
      <c r="AD155" s="11"/>
      <c r="AE155" s="11"/>
      <c r="AF155" s="11"/>
      <c r="AG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>
        <f>$D155</f>
        <v>87</v>
      </c>
      <c r="AY155" s="11"/>
      <c r="AZ155" s="11"/>
      <c r="BA155" s="11"/>
      <c r="BB155" s="11"/>
      <c r="BC155" s="11"/>
      <c r="BD155" s="11"/>
    </row>
    <row r="156" spans="1:56" ht="15.9" customHeight="1" x14ac:dyDescent="0.3">
      <c r="A156" s="36">
        <v>166</v>
      </c>
      <c r="B156" s="36">
        <v>153</v>
      </c>
      <c r="C156" s="36"/>
      <c r="D156" s="36"/>
      <c r="E156">
        <v>900</v>
      </c>
      <c r="F156" s="43">
        <v>3.0011574074074072E-2</v>
      </c>
      <c r="G156" s="42" t="s">
        <v>475</v>
      </c>
      <c r="H156" s="42" t="s">
        <v>546</v>
      </c>
      <c r="I156" s="36" t="s">
        <v>82</v>
      </c>
      <c r="J156" s="36" t="s">
        <v>65</v>
      </c>
      <c r="K156" s="36" t="s">
        <v>0</v>
      </c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>
        <f>$B156</f>
        <v>153</v>
      </c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</row>
    <row r="157" spans="1:56" ht="15.9" customHeight="1" x14ac:dyDescent="0.3">
      <c r="A157" s="36">
        <v>167</v>
      </c>
      <c r="B157" s="36">
        <v>154</v>
      </c>
      <c r="C157" s="36">
        <v>58</v>
      </c>
      <c r="D157" s="36">
        <v>88</v>
      </c>
      <c r="E157">
        <v>152</v>
      </c>
      <c r="F157" s="43">
        <v>3.0069444444444444E-2</v>
      </c>
      <c r="G157" s="42" t="s">
        <v>493</v>
      </c>
      <c r="H157" s="42" t="s">
        <v>698</v>
      </c>
      <c r="I157" s="36" t="s">
        <v>629</v>
      </c>
      <c r="J157" s="36" t="s">
        <v>38</v>
      </c>
      <c r="K157" s="36" t="s">
        <v>0</v>
      </c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>
        <f>$B157</f>
        <v>154</v>
      </c>
      <c r="AC157" s="11"/>
      <c r="AD157" s="11"/>
      <c r="AE157" s="11"/>
      <c r="AF157" s="11"/>
      <c r="AG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>
        <f>$D157</f>
        <v>88</v>
      </c>
      <c r="AZ157" s="11"/>
      <c r="BA157" s="11"/>
      <c r="BB157" s="11"/>
      <c r="BC157" s="11"/>
      <c r="BD157" s="11"/>
    </row>
    <row r="158" spans="1:56" ht="15.9" customHeight="1" x14ac:dyDescent="0.3">
      <c r="A158" s="36">
        <v>168</v>
      </c>
      <c r="B158" s="36">
        <v>155</v>
      </c>
      <c r="C158" s="36">
        <v>26</v>
      </c>
      <c r="D158" s="36">
        <v>89</v>
      </c>
      <c r="E158">
        <v>1100</v>
      </c>
      <c r="F158" s="43">
        <v>3.0104166666666664E-2</v>
      </c>
      <c r="G158" s="42" t="s">
        <v>285</v>
      </c>
      <c r="H158" s="42" t="s">
        <v>789</v>
      </c>
      <c r="I158" s="36" t="s">
        <v>762</v>
      </c>
      <c r="J158" s="36" t="s">
        <v>35</v>
      </c>
      <c r="K158" s="36" t="s">
        <v>0</v>
      </c>
      <c r="L158" s="11"/>
      <c r="M158" s="11"/>
      <c r="N158" s="11"/>
      <c r="O158" s="11"/>
      <c r="P158" s="11"/>
      <c r="Q158" s="11"/>
      <c r="R158" s="11"/>
      <c r="S158" s="11">
        <f>$B158</f>
        <v>155</v>
      </c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I158" s="11"/>
      <c r="AJ158" s="11"/>
      <c r="AK158" s="11"/>
      <c r="AL158" s="11"/>
      <c r="AM158" s="11"/>
      <c r="AN158" s="11"/>
      <c r="AO158" s="11"/>
      <c r="AP158" s="11">
        <f>$D158</f>
        <v>89</v>
      </c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</row>
    <row r="159" spans="1:56" ht="15.9" customHeight="1" x14ac:dyDescent="0.3">
      <c r="A159" s="36">
        <v>169</v>
      </c>
      <c r="B159" s="36">
        <v>156</v>
      </c>
      <c r="C159" s="36">
        <v>59</v>
      </c>
      <c r="D159" s="36">
        <v>90</v>
      </c>
      <c r="E159">
        <v>1087</v>
      </c>
      <c r="F159" s="43">
        <v>3.0150462962962962E-2</v>
      </c>
      <c r="G159" s="42" t="s">
        <v>699</v>
      </c>
      <c r="H159" s="42" t="s">
        <v>700</v>
      </c>
      <c r="I159" s="36" t="s">
        <v>629</v>
      </c>
      <c r="J159" s="36" t="s">
        <v>35</v>
      </c>
      <c r="K159" s="36" t="s">
        <v>0</v>
      </c>
      <c r="L159" s="11"/>
      <c r="M159" s="11"/>
      <c r="N159" s="11"/>
      <c r="O159" s="11"/>
      <c r="P159" s="11"/>
      <c r="Q159" s="11"/>
      <c r="R159" s="11"/>
      <c r="S159" s="11">
        <f>$B159</f>
        <v>156</v>
      </c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I159" s="11"/>
      <c r="AJ159" s="11"/>
      <c r="AK159" s="11"/>
      <c r="AL159" s="11"/>
      <c r="AM159" s="11"/>
      <c r="AN159" s="11"/>
      <c r="AO159" s="11"/>
      <c r="AP159" s="11">
        <f>$D159</f>
        <v>90</v>
      </c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</row>
    <row r="160" spans="1:56" ht="15.9" customHeight="1" x14ac:dyDescent="0.3">
      <c r="A160" s="36">
        <v>170</v>
      </c>
      <c r="B160" s="36">
        <v>157</v>
      </c>
      <c r="C160" s="36">
        <v>60</v>
      </c>
      <c r="D160" s="36">
        <v>91</v>
      </c>
      <c r="E160">
        <v>30</v>
      </c>
      <c r="F160" s="43">
        <v>3.0185185185185186E-2</v>
      </c>
      <c r="G160" s="42" t="s">
        <v>701</v>
      </c>
      <c r="H160" s="42" t="s">
        <v>382</v>
      </c>
      <c r="I160" s="36" t="s">
        <v>629</v>
      </c>
      <c r="J160" s="36" t="s">
        <v>38</v>
      </c>
      <c r="K160" s="36" t="s">
        <v>0</v>
      </c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>
        <f>$B160</f>
        <v>157</v>
      </c>
      <c r="AC160" s="11"/>
      <c r="AD160" s="11"/>
      <c r="AE160" s="11"/>
      <c r="AF160" s="11"/>
      <c r="AG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>
        <f>$D160</f>
        <v>91</v>
      </c>
      <c r="AZ160" s="11"/>
      <c r="BA160" s="11"/>
      <c r="BB160" s="11"/>
      <c r="BC160" s="11"/>
      <c r="BD160" s="11"/>
    </row>
    <row r="161" spans="1:56" ht="15.9" customHeight="1" x14ac:dyDescent="0.3">
      <c r="A161" s="36">
        <v>171</v>
      </c>
      <c r="B161" s="36">
        <v>158</v>
      </c>
      <c r="C161" s="36">
        <v>27</v>
      </c>
      <c r="D161" s="36">
        <v>92</v>
      </c>
      <c r="E161">
        <v>782</v>
      </c>
      <c r="F161" s="43">
        <v>3.0208333333333334E-2</v>
      </c>
      <c r="G161" s="42" t="s">
        <v>535</v>
      </c>
      <c r="H161" s="42" t="s">
        <v>790</v>
      </c>
      <c r="I161" s="36" t="s">
        <v>762</v>
      </c>
      <c r="J161" s="36" t="s">
        <v>70</v>
      </c>
      <c r="K161" s="36" t="s">
        <v>0</v>
      </c>
      <c r="L161" s="11"/>
      <c r="M161" s="11"/>
      <c r="N161" s="11"/>
      <c r="O161" s="11">
        <f>$B161</f>
        <v>158</v>
      </c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I161" s="11"/>
      <c r="AJ161" s="11"/>
      <c r="AK161" s="11"/>
      <c r="AL161" s="11">
        <f>$D161</f>
        <v>92</v>
      </c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</row>
    <row r="162" spans="1:56" ht="15.9" customHeight="1" x14ac:dyDescent="0.3">
      <c r="A162" s="36">
        <v>172</v>
      </c>
      <c r="B162" s="36">
        <v>159</v>
      </c>
      <c r="C162" s="36">
        <v>5</v>
      </c>
      <c r="D162" s="36"/>
      <c r="E162">
        <v>434</v>
      </c>
      <c r="F162" s="43">
        <v>3.0254629629629628E-2</v>
      </c>
      <c r="G162" s="42" t="s">
        <v>620</v>
      </c>
      <c r="H162" s="42" t="s">
        <v>621</v>
      </c>
      <c r="I162" s="36" t="s">
        <v>156</v>
      </c>
      <c r="J162" s="36" t="s">
        <v>25</v>
      </c>
      <c r="K162" s="36" t="s">
        <v>0</v>
      </c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>
        <f>$B162</f>
        <v>159</v>
      </c>
      <c r="AA162" s="11"/>
      <c r="AB162" s="11"/>
      <c r="AC162" s="11"/>
      <c r="AD162" s="11"/>
      <c r="AE162" s="11"/>
      <c r="AF162" s="11"/>
      <c r="AG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</row>
    <row r="163" spans="1:56" ht="15.9" customHeight="1" x14ac:dyDescent="0.3">
      <c r="A163" s="36">
        <v>173</v>
      </c>
      <c r="B163" s="36">
        <v>160</v>
      </c>
      <c r="C163" s="36"/>
      <c r="D163" s="36"/>
      <c r="E163">
        <v>858</v>
      </c>
      <c r="F163" s="43">
        <v>3.0254629629629628E-2</v>
      </c>
      <c r="G163" s="42" t="s">
        <v>503</v>
      </c>
      <c r="H163" s="42" t="s">
        <v>547</v>
      </c>
      <c r="I163" s="36" t="s">
        <v>82</v>
      </c>
      <c r="J163" s="36" t="s">
        <v>65</v>
      </c>
      <c r="K163" s="36" t="s">
        <v>0</v>
      </c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>
        <f>$B163</f>
        <v>160</v>
      </c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</row>
    <row r="164" spans="1:56" ht="15.9" customHeight="1" x14ac:dyDescent="0.3">
      <c r="A164" s="36">
        <v>174</v>
      </c>
      <c r="B164" s="36">
        <v>161</v>
      </c>
      <c r="C164" s="36">
        <v>28</v>
      </c>
      <c r="D164" s="36">
        <v>93</v>
      </c>
      <c r="E164">
        <v>1591</v>
      </c>
      <c r="F164" s="43">
        <v>3.0266203703703705E-2</v>
      </c>
      <c r="G164" s="42" t="s">
        <v>712</v>
      </c>
      <c r="H164" s="42" t="s">
        <v>791</v>
      </c>
      <c r="I164" s="36" t="s">
        <v>762</v>
      </c>
      <c r="J164" s="36" t="s">
        <v>33</v>
      </c>
      <c r="K164" s="36" t="s">
        <v>0</v>
      </c>
      <c r="L164" s="11">
        <f>$B164</f>
        <v>161</v>
      </c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I164" s="11">
        <f>$D164</f>
        <v>93</v>
      </c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</row>
    <row r="165" spans="1:56" ht="15.9" customHeight="1" x14ac:dyDescent="0.3">
      <c r="A165" s="36">
        <v>175</v>
      </c>
      <c r="B165" s="36">
        <v>162</v>
      </c>
      <c r="C165" s="36">
        <v>29</v>
      </c>
      <c r="D165" s="36">
        <v>94</v>
      </c>
      <c r="E165">
        <v>312</v>
      </c>
      <c r="F165" s="43">
        <v>3.0289351851851852E-2</v>
      </c>
      <c r="G165" s="42" t="s">
        <v>495</v>
      </c>
      <c r="H165" s="42" t="s">
        <v>792</v>
      </c>
      <c r="I165" s="36" t="s">
        <v>762</v>
      </c>
      <c r="J165" s="36" t="s">
        <v>27</v>
      </c>
      <c r="K165" s="36" t="s">
        <v>0</v>
      </c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>
        <f>$B165</f>
        <v>162</v>
      </c>
      <c r="AF165" s="11"/>
      <c r="AG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>
        <f>$D165</f>
        <v>94</v>
      </c>
      <c r="BC165" s="11"/>
      <c r="BD165" s="11"/>
    </row>
    <row r="166" spans="1:56" ht="15.9" customHeight="1" x14ac:dyDescent="0.3">
      <c r="A166" s="36">
        <v>176</v>
      </c>
      <c r="B166" s="36">
        <v>163</v>
      </c>
      <c r="C166" s="36">
        <v>61</v>
      </c>
      <c r="D166" s="36">
        <v>95</v>
      </c>
      <c r="E166">
        <v>1112</v>
      </c>
      <c r="F166" s="43">
        <v>3.0312500000000003E-2</v>
      </c>
      <c r="G166" s="42" t="s">
        <v>475</v>
      </c>
      <c r="H166" s="42" t="s">
        <v>702</v>
      </c>
      <c r="I166" s="36" t="s">
        <v>629</v>
      </c>
      <c r="J166" s="36" t="s">
        <v>35</v>
      </c>
      <c r="K166" s="36" t="s">
        <v>0</v>
      </c>
      <c r="L166" s="11"/>
      <c r="M166" s="11"/>
      <c r="N166" s="11"/>
      <c r="O166" s="11"/>
      <c r="P166" s="11"/>
      <c r="Q166" s="11"/>
      <c r="R166" s="11"/>
      <c r="S166" s="11">
        <f>$B166</f>
        <v>163</v>
      </c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I166" s="11"/>
      <c r="AJ166" s="11"/>
      <c r="AK166" s="11"/>
      <c r="AL166" s="11"/>
      <c r="AM166" s="11"/>
      <c r="AN166" s="11"/>
      <c r="AO166" s="11"/>
      <c r="AP166" s="11">
        <f>$D166</f>
        <v>95</v>
      </c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</row>
    <row r="167" spans="1:56" ht="15.9" customHeight="1" x14ac:dyDescent="0.3">
      <c r="A167" s="36">
        <v>177</v>
      </c>
      <c r="B167" s="36">
        <v>164</v>
      </c>
      <c r="C167" s="36">
        <v>6</v>
      </c>
      <c r="D167" s="36">
        <v>96</v>
      </c>
      <c r="E167">
        <v>101</v>
      </c>
      <c r="F167" s="43">
        <v>3.033564814814815E-2</v>
      </c>
      <c r="G167" s="42" t="s">
        <v>285</v>
      </c>
      <c r="H167" s="42" t="s">
        <v>84</v>
      </c>
      <c r="I167" s="36" t="s">
        <v>872</v>
      </c>
      <c r="J167" s="36" t="s">
        <v>38</v>
      </c>
      <c r="K167" s="36" t="s">
        <v>0</v>
      </c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>
        <f>$B167</f>
        <v>164</v>
      </c>
      <c r="AC167" s="11"/>
      <c r="AD167" s="11"/>
      <c r="AE167" s="11"/>
      <c r="AF167" s="11"/>
      <c r="AG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>
        <f>$D167</f>
        <v>96</v>
      </c>
      <c r="AZ167" s="11"/>
      <c r="BA167" s="11"/>
      <c r="BB167" s="11"/>
      <c r="BC167" s="11"/>
      <c r="BD167" s="11"/>
    </row>
    <row r="168" spans="1:56" ht="15.9" customHeight="1" x14ac:dyDescent="0.3">
      <c r="A168" s="36">
        <v>179</v>
      </c>
      <c r="B168" s="36">
        <v>165</v>
      </c>
      <c r="C168" s="36">
        <v>7</v>
      </c>
      <c r="D168" s="36">
        <v>97</v>
      </c>
      <c r="E168">
        <v>341</v>
      </c>
      <c r="F168" s="43">
        <v>3.0381944444444444E-2</v>
      </c>
      <c r="G168" s="42" t="s">
        <v>525</v>
      </c>
      <c r="H168" s="42" t="s">
        <v>877</v>
      </c>
      <c r="I168" s="36" t="s">
        <v>872</v>
      </c>
      <c r="J168" s="36" t="s">
        <v>37</v>
      </c>
      <c r="K168" s="36" t="s">
        <v>0</v>
      </c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>
        <f>$B168</f>
        <v>165</v>
      </c>
      <c r="Z168" s="11"/>
      <c r="AA168" s="11"/>
      <c r="AB168" s="11"/>
      <c r="AC168" s="11"/>
      <c r="AD168" s="11"/>
      <c r="AE168" s="11"/>
      <c r="AF168" s="11"/>
      <c r="AG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>
        <f>$D168</f>
        <v>97</v>
      </c>
      <c r="AW168" s="11"/>
      <c r="AX168" s="11"/>
      <c r="AY168" s="11"/>
      <c r="AZ168" s="11"/>
      <c r="BA168" s="11"/>
      <c r="BB168" s="11"/>
      <c r="BC168" s="11"/>
      <c r="BD168" s="11"/>
    </row>
    <row r="169" spans="1:56" ht="15.9" customHeight="1" x14ac:dyDescent="0.3">
      <c r="A169" s="36">
        <v>180</v>
      </c>
      <c r="B169" s="36">
        <v>166</v>
      </c>
      <c r="C169" s="36"/>
      <c r="D169" s="36"/>
      <c r="E169">
        <v>279</v>
      </c>
      <c r="F169" s="43">
        <v>3.0393518518518518E-2</v>
      </c>
      <c r="G169" s="42" t="s">
        <v>453</v>
      </c>
      <c r="H169" s="42" t="s">
        <v>145</v>
      </c>
      <c r="I169" s="36" t="s">
        <v>82</v>
      </c>
      <c r="J169" s="36" t="s">
        <v>27</v>
      </c>
      <c r="K169" s="36" t="s">
        <v>0</v>
      </c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>
        <f>$B169</f>
        <v>166</v>
      </c>
      <c r="AF169" s="11"/>
      <c r="AG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</row>
    <row r="170" spans="1:56" ht="15.9" customHeight="1" x14ac:dyDescent="0.3">
      <c r="A170" s="36">
        <v>181</v>
      </c>
      <c r="B170" s="36">
        <v>167</v>
      </c>
      <c r="C170" s="36"/>
      <c r="D170" s="36"/>
      <c r="E170">
        <v>1290</v>
      </c>
      <c r="F170" s="43">
        <v>3.0462962962962963E-2</v>
      </c>
      <c r="G170" s="42" t="s">
        <v>386</v>
      </c>
      <c r="H170" s="42" t="s">
        <v>160</v>
      </c>
      <c r="I170" s="36" t="s">
        <v>82</v>
      </c>
      <c r="J170" s="36" t="s">
        <v>34</v>
      </c>
      <c r="K170" s="36" t="s">
        <v>0</v>
      </c>
      <c r="L170" s="11"/>
      <c r="M170" s="11"/>
      <c r="N170" s="11">
        <f>$B170</f>
        <v>167</v>
      </c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</row>
    <row r="171" spans="1:56" ht="15.9" customHeight="1" x14ac:dyDescent="0.3">
      <c r="A171" s="36">
        <v>182</v>
      </c>
      <c r="B171" s="36">
        <v>168</v>
      </c>
      <c r="C171" s="36">
        <v>62</v>
      </c>
      <c r="D171" s="36">
        <v>98</v>
      </c>
      <c r="E171">
        <v>848</v>
      </c>
      <c r="F171" s="43">
        <v>3.047453703703704E-2</v>
      </c>
      <c r="G171" s="42" t="s">
        <v>703</v>
      </c>
      <c r="H171" s="42" t="s">
        <v>704</v>
      </c>
      <c r="I171" s="36" t="s">
        <v>629</v>
      </c>
      <c r="J171" s="36" t="s">
        <v>70</v>
      </c>
      <c r="K171" s="36" t="s">
        <v>0</v>
      </c>
      <c r="L171" s="11"/>
      <c r="M171" s="11"/>
      <c r="N171" s="11"/>
      <c r="O171" s="11">
        <f>$B171</f>
        <v>168</v>
      </c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I171" s="11"/>
      <c r="AJ171" s="11"/>
      <c r="AK171" s="11"/>
      <c r="AL171" s="11">
        <f>$D171</f>
        <v>98</v>
      </c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</row>
    <row r="172" spans="1:56" ht="15.9" customHeight="1" x14ac:dyDescent="0.3">
      <c r="A172" s="36">
        <v>183</v>
      </c>
      <c r="B172" s="36">
        <v>169</v>
      </c>
      <c r="C172" s="36"/>
      <c r="D172" s="36"/>
      <c r="E172">
        <v>1034</v>
      </c>
      <c r="F172" s="43">
        <v>3.048611111111111E-2</v>
      </c>
      <c r="G172" s="42" t="s">
        <v>548</v>
      </c>
      <c r="H172" s="42" t="s">
        <v>549</v>
      </c>
      <c r="I172" s="36" t="s">
        <v>82</v>
      </c>
      <c r="J172" s="36" t="s">
        <v>63</v>
      </c>
      <c r="K172" s="36" t="s">
        <v>0</v>
      </c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>
        <f>$B172</f>
        <v>169</v>
      </c>
      <c r="AG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</row>
    <row r="173" spans="1:56" ht="15.9" customHeight="1" x14ac:dyDescent="0.3">
      <c r="A173" s="36">
        <v>184</v>
      </c>
      <c r="B173" s="36">
        <v>170</v>
      </c>
      <c r="C173" s="36"/>
      <c r="D173" s="36"/>
      <c r="E173">
        <v>1929</v>
      </c>
      <c r="F173" s="43">
        <v>3.0509259259259257E-2</v>
      </c>
      <c r="G173" s="42" t="s">
        <v>550</v>
      </c>
      <c r="H173" s="42" t="s">
        <v>551</v>
      </c>
      <c r="I173" s="36" t="s">
        <v>82</v>
      </c>
      <c r="J173" s="36" t="s">
        <v>72</v>
      </c>
      <c r="K173" s="36" t="s">
        <v>0</v>
      </c>
      <c r="L173" s="11"/>
      <c r="M173" s="11"/>
      <c r="N173" s="11"/>
      <c r="O173" s="11"/>
      <c r="P173" s="11">
        <f>$B173</f>
        <v>170</v>
      </c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</row>
    <row r="174" spans="1:56" ht="15.9" customHeight="1" x14ac:dyDescent="0.3">
      <c r="A174" s="36">
        <v>185</v>
      </c>
      <c r="B174" s="36">
        <v>171</v>
      </c>
      <c r="C174" s="36"/>
      <c r="D174" s="36"/>
      <c r="E174">
        <v>881</v>
      </c>
      <c r="F174" s="43">
        <v>3.0567129629629632E-2</v>
      </c>
      <c r="G174" s="42" t="s">
        <v>487</v>
      </c>
      <c r="H174" s="42" t="s">
        <v>552</v>
      </c>
      <c r="I174" s="36" t="s">
        <v>82</v>
      </c>
      <c r="J174" s="36" t="s">
        <v>65</v>
      </c>
      <c r="K174" s="36" t="s">
        <v>0</v>
      </c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>
        <f>$B174</f>
        <v>171</v>
      </c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</row>
    <row r="175" spans="1:56" ht="15.9" customHeight="1" x14ac:dyDescent="0.3">
      <c r="A175" s="36">
        <v>187</v>
      </c>
      <c r="B175" s="36">
        <v>172</v>
      </c>
      <c r="C175" s="36"/>
      <c r="D175" s="36"/>
      <c r="E175">
        <v>127</v>
      </c>
      <c r="F175" s="43">
        <v>3.0601851851851849E-2</v>
      </c>
      <c r="G175" s="42" t="s">
        <v>553</v>
      </c>
      <c r="H175" s="42" t="s">
        <v>554</v>
      </c>
      <c r="I175" s="36" t="s">
        <v>82</v>
      </c>
      <c r="J175" s="36" t="s">
        <v>38</v>
      </c>
      <c r="K175" s="36" t="s">
        <v>0</v>
      </c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>
        <f>$B175</f>
        <v>172</v>
      </c>
      <c r="AC175" s="11"/>
      <c r="AD175" s="11"/>
      <c r="AE175" s="11"/>
      <c r="AF175" s="11"/>
      <c r="AG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</row>
    <row r="176" spans="1:56" ht="15.9" customHeight="1" x14ac:dyDescent="0.3">
      <c r="A176" s="36">
        <v>188</v>
      </c>
      <c r="B176" s="36">
        <v>173</v>
      </c>
      <c r="C176" s="36">
        <v>8</v>
      </c>
      <c r="D176" s="36">
        <v>99</v>
      </c>
      <c r="E176">
        <v>1299</v>
      </c>
      <c r="F176" s="43">
        <v>3.0682870370370371E-2</v>
      </c>
      <c r="G176" s="42" t="s">
        <v>878</v>
      </c>
      <c r="H176" s="42" t="s">
        <v>879</v>
      </c>
      <c r="I176" s="36" t="s">
        <v>872</v>
      </c>
      <c r="J176" s="36" t="s">
        <v>34</v>
      </c>
      <c r="K176" s="36" t="s">
        <v>0</v>
      </c>
      <c r="L176" s="11"/>
      <c r="M176" s="11"/>
      <c r="N176" s="11">
        <f>$B176</f>
        <v>173</v>
      </c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I176" s="11"/>
      <c r="AJ176" s="11"/>
      <c r="AK176" s="11">
        <f>$D176</f>
        <v>99</v>
      </c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</row>
    <row r="177" spans="1:56" ht="15.9" customHeight="1" x14ac:dyDescent="0.3">
      <c r="A177" s="36">
        <v>189</v>
      </c>
      <c r="B177" s="36">
        <v>174</v>
      </c>
      <c r="C177" s="36">
        <v>63</v>
      </c>
      <c r="D177" s="36">
        <v>100</v>
      </c>
      <c r="E177">
        <v>746</v>
      </c>
      <c r="F177" s="43">
        <v>3.0706018518518518E-2</v>
      </c>
      <c r="G177" s="42" t="s">
        <v>505</v>
      </c>
      <c r="H177" s="42" t="s">
        <v>452</v>
      </c>
      <c r="I177" s="36" t="s">
        <v>629</v>
      </c>
      <c r="J177" s="36" t="s">
        <v>70</v>
      </c>
      <c r="K177" s="36" t="s">
        <v>0</v>
      </c>
      <c r="L177" s="11"/>
      <c r="M177" s="11"/>
      <c r="N177" s="11"/>
      <c r="O177" s="11">
        <f>$B177</f>
        <v>174</v>
      </c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I177" s="11"/>
      <c r="AJ177" s="11"/>
      <c r="AK177" s="11"/>
      <c r="AL177" s="11">
        <f>$D177</f>
        <v>100</v>
      </c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</row>
    <row r="178" spans="1:56" ht="15.9" customHeight="1" x14ac:dyDescent="0.3">
      <c r="A178" s="36">
        <v>190</v>
      </c>
      <c r="B178" s="36">
        <v>175</v>
      </c>
      <c r="C178" s="36"/>
      <c r="D178" s="36"/>
      <c r="E178">
        <v>1840</v>
      </c>
      <c r="F178" s="43">
        <v>3.0775462962962963E-2</v>
      </c>
      <c r="G178" s="42" t="s">
        <v>469</v>
      </c>
      <c r="H178" s="42" t="s">
        <v>105</v>
      </c>
      <c r="I178" s="36" t="s">
        <v>82</v>
      </c>
      <c r="J178" s="36" t="s">
        <v>55</v>
      </c>
      <c r="K178" s="36" t="s">
        <v>0</v>
      </c>
      <c r="L178" s="11"/>
      <c r="M178" s="11"/>
      <c r="N178" s="11"/>
      <c r="O178" s="11"/>
      <c r="P178" s="11"/>
      <c r="Q178" s="11"/>
      <c r="R178" s="11">
        <f>$B178</f>
        <v>175</v>
      </c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</row>
    <row r="179" spans="1:56" ht="15.9" customHeight="1" x14ac:dyDescent="0.3">
      <c r="A179" s="36">
        <v>192</v>
      </c>
      <c r="B179" s="36">
        <v>176</v>
      </c>
      <c r="C179" s="36">
        <v>64</v>
      </c>
      <c r="D179" s="36">
        <v>101</v>
      </c>
      <c r="E179">
        <v>857</v>
      </c>
      <c r="F179" s="43">
        <v>3.079861111111111E-2</v>
      </c>
      <c r="G179" s="42" t="s">
        <v>503</v>
      </c>
      <c r="H179" s="42" t="s">
        <v>705</v>
      </c>
      <c r="I179" s="36" t="s">
        <v>629</v>
      </c>
      <c r="J179" s="36" t="s">
        <v>65</v>
      </c>
      <c r="K179" s="36" t="s">
        <v>0</v>
      </c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>
        <f>$B179</f>
        <v>176</v>
      </c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>
        <f>$D179</f>
        <v>101</v>
      </c>
    </row>
    <row r="180" spans="1:56" ht="15.9" customHeight="1" x14ac:dyDescent="0.3">
      <c r="A180" s="36">
        <v>193</v>
      </c>
      <c r="B180" s="36">
        <v>177</v>
      </c>
      <c r="C180" s="36"/>
      <c r="D180" s="36"/>
      <c r="E180">
        <v>669</v>
      </c>
      <c r="F180" s="43">
        <v>3.0810185185185187E-2</v>
      </c>
      <c r="G180" s="42" t="s">
        <v>107</v>
      </c>
      <c r="H180" s="42" t="s">
        <v>555</v>
      </c>
      <c r="I180" s="36" t="s">
        <v>82</v>
      </c>
      <c r="J180" s="36" t="s">
        <v>36</v>
      </c>
      <c r="K180" s="36" t="s">
        <v>0</v>
      </c>
      <c r="L180" s="11"/>
      <c r="M180" s="11"/>
      <c r="N180" s="11"/>
      <c r="O180" s="11"/>
      <c r="P180" s="11"/>
      <c r="Q180" s="11"/>
      <c r="R180" s="11"/>
      <c r="S180" s="11"/>
      <c r="T180" s="11">
        <f>$B180</f>
        <v>177</v>
      </c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</row>
    <row r="181" spans="1:56" ht="15.9" customHeight="1" x14ac:dyDescent="0.3">
      <c r="A181" s="36">
        <v>194</v>
      </c>
      <c r="B181" s="36">
        <v>178</v>
      </c>
      <c r="C181" s="36">
        <v>65</v>
      </c>
      <c r="D181" s="36">
        <v>102</v>
      </c>
      <c r="E181">
        <v>1169</v>
      </c>
      <c r="F181" s="43">
        <v>3.0844907407407408E-2</v>
      </c>
      <c r="G181" s="42" t="s">
        <v>285</v>
      </c>
      <c r="H181" s="42" t="s">
        <v>706</v>
      </c>
      <c r="I181" s="36" t="s">
        <v>629</v>
      </c>
      <c r="J181" s="36" t="s">
        <v>26</v>
      </c>
      <c r="K181" s="36" t="s">
        <v>0</v>
      </c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>
        <f>$B181</f>
        <v>178</v>
      </c>
      <c r="AB181" s="11"/>
      <c r="AC181" s="11"/>
      <c r="AD181" s="11"/>
      <c r="AE181" s="11"/>
      <c r="AF181" s="11"/>
      <c r="AG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>
        <f>$D181</f>
        <v>102</v>
      </c>
      <c r="AY181" s="11"/>
      <c r="AZ181" s="11"/>
      <c r="BA181" s="11"/>
      <c r="BB181" s="11"/>
      <c r="BC181" s="11"/>
      <c r="BD181" s="11"/>
    </row>
    <row r="182" spans="1:56" ht="15.9" customHeight="1" x14ac:dyDescent="0.3">
      <c r="A182" s="36">
        <v>195</v>
      </c>
      <c r="B182" s="36">
        <v>179</v>
      </c>
      <c r="C182" s="36">
        <v>30</v>
      </c>
      <c r="D182" s="36">
        <v>103</v>
      </c>
      <c r="E182">
        <v>1723</v>
      </c>
      <c r="F182" s="43">
        <v>3.0868055555555555E-2</v>
      </c>
      <c r="G182" s="42" t="s">
        <v>793</v>
      </c>
      <c r="H182" s="42" t="s">
        <v>794</v>
      </c>
      <c r="I182" s="36" t="s">
        <v>762</v>
      </c>
      <c r="J182" s="36" t="s">
        <v>61</v>
      </c>
      <c r="K182" s="36" t="s">
        <v>0</v>
      </c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>
        <f>$B182</f>
        <v>179</v>
      </c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>
        <f>$D182</f>
        <v>103</v>
      </c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</row>
    <row r="183" spans="1:56" ht="15.9" customHeight="1" x14ac:dyDescent="0.3">
      <c r="A183" s="36">
        <v>196</v>
      </c>
      <c r="B183" s="36">
        <v>180</v>
      </c>
      <c r="C183" s="36">
        <v>31</v>
      </c>
      <c r="D183" s="36">
        <v>104</v>
      </c>
      <c r="E183">
        <v>454</v>
      </c>
      <c r="F183" s="43">
        <v>3.0879629629629632E-2</v>
      </c>
      <c r="G183" s="42" t="s">
        <v>285</v>
      </c>
      <c r="H183" s="42" t="s">
        <v>795</v>
      </c>
      <c r="I183" s="36" t="s">
        <v>762</v>
      </c>
      <c r="J183" s="36" t="s">
        <v>25</v>
      </c>
      <c r="K183" s="36" t="s">
        <v>0</v>
      </c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>
        <f>$B183</f>
        <v>180</v>
      </c>
      <c r="AA183" s="11"/>
      <c r="AB183" s="11"/>
      <c r="AC183" s="11"/>
      <c r="AD183" s="11"/>
      <c r="AE183" s="11"/>
      <c r="AF183" s="11"/>
      <c r="AG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>
        <f>$D183</f>
        <v>104</v>
      </c>
      <c r="AX183" s="11"/>
      <c r="AY183" s="11"/>
      <c r="AZ183" s="11"/>
      <c r="BA183" s="11"/>
      <c r="BB183" s="11"/>
      <c r="BC183" s="11"/>
      <c r="BD183" s="11"/>
    </row>
    <row r="184" spans="1:56" ht="15.9" customHeight="1" x14ac:dyDescent="0.3">
      <c r="A184" s="36">
        <v>197</v>
      </c>
      <c r="B184" s="36">
        <v>181</v>
      </c>
      <c r="C184" s="36">
        <v>6</v>
      </c>
      <c r="D184" s="36"/>
      <c r="E184">
        <v>1853</v>
      </c>
      <c r="F184" s="43">
        <v>3.0891203703703702E-2</v>
      </c>
      <c r="G184" s="42" t="s">
        <v>606</v>
      </c>
      <c r="H184" s="42" t="s">
        <v>622</v>
      </c>
      <c r="I184" s="36" t="s">
        <v>156</v>
      </c>
      <c r="J184" s="36" t="s">
        <v>52</v>
      </c>
      <c r="K184" s="36" t="s">
        <v>0</v>
      </c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>
        <f>$B184</f>
        <v>181</v>
      </c>
      <c r="AD184" s="11"/>
      <c r="AE184" s="11"/>
      <c r="AF184" s="11"/>
      <c r="AG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</row>
    <row r="185" spans="1:56" ht="15.9" customHeight="1" x14ac:dyDescent="0.3">
      <c r="A185" s="36">
        <v>199</v>
      </c>
      <c r="B185" s="36">
        <v>182</v>
      </c>
      <c r="C185" s="36"/>
      <c r="D185" s="36"/>
      <c r="E185">
        <v>1396</v>
      </c>
      <c r="F185" s="43">
        <v>3.09375E-2</v>
      </c>
      <c r="G185" s="42" t="s">
        <v>535</v>
      </c>
      <c r="H185" s="42" t="s">
        <v>556</v>
      </c>
      <c r="I185" s="36" t="s">
        <v>82</v>
      </c>
      <c r="J185" s="36" t="s">
        <v>67</v>
      </c>
      <c r="K185" s="36" t="s">
        <v>0</v>
      </c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>
        <f>$B185</f>
        <v>182</v>
      </c>
      <c r="Y185" s="11"/>
      <c r="Z185" s="11"/>
      <c r="AA185" s="11"/>
      <c r="AB185" s="11"/>
      <c r="AC185" s="11"/>
      <c r="AD185" s="11"/>
      <c r="AE185" s="11"/>
      <c r="AF185" s="11"/>
      <c r="AG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</row>
    <row r="186" spans="1:56" ht="15.9" customHeight="1" x14ac:dyDescent="0.3">
      <c r="A186" s="36">
        <v>201</v>
      </c>
      <c r="B186" s="36">
        <v>183</v>
      </c>
      <c r="C186" s="36">
        <v>66</v>
      </c>
      <c r="D186" s="36">
        <v>105</v>
      </c>
      <c r="E186">
        <v>741</v>
      </c>
      <c r="F186" s="43">
        <v>3.0983796296296294E-2</v>
      </c>
      <c r="G186" s="42" t="s">
        <v>463</v>
      </c>
      <c r="H186" s="42" t="s">
        <v>707</v>
      </c>
      <c r="I186" s="36" t="s">
        <v>629</v>
      </c>
      <c r="J186" s="36" t="s">
        <v>70</v>
      </c>
      <c r="K186" s="36" t="s">
        <v>0</v>
      </c>
      <c r="L186" s="11"/>
      <c r="M186" s="11"/>
      <c r="N186" s="11"/>
      <c r="O186" s="11">
        <f>$B186</f>
        <v>183</v>
      </c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I186" s="11"/>
      <c r="AJ186" s="11"/>
      <c r="AK186" s="11"/>
      <c r="AL186" s="11">
        <f>$D186</f>
        <v>105</v>
      </c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</row>
    <row r="187" spans="1:56" ht="15.9" customHeight="1" x14ac:dyDescent="0.3">
      <c r="A187" s="36">
        <v>202</v>
      </c>
      <c r="B187" s="36">
        <v>184</v>
      </c>
      <c r="C187" s="36"/>
      <c r="D187" s="36"/>
      <c r="E187">
        <v>700</v>
      </c>
      <c r="F187" s="43">
        <v>3.1030092592592592E-2</v>
      </c>
      <c r="G187" s="42" t="s">
        <v>472</v>
      </c>
      <c r="H187" s="42" t="s">
        <v>557</v>
      </c>
      <c r="I187" s="36" t="s">
        <v>82</v>
      </c>
      <c r="J187" s="36" t="s">
        <v>36</v>
      </c>
      <c r="K187" s="36" t="s">
        <v>0</v>
      </c>
      <c r="L187" s="11"/>
      <c r="M187" s="11"/>
      <c r="N187" s="11"/>
      <c r="O187" s="11"/>
      <c r="P187" s="11"/>
      <c r="Q187" s="11"/>
      <c r="R187" s="11"/>
      <c r="S187" s="11"/>
      <c r="T187" s="11">
        <f>$B187</f>
        <v>184</v>
      </c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</row>
    <row r="188" spans="1:56" ht="15.9" customHeight="1" x14ac:dyDescent="0.3">
      <c r="A188" s="36">
        <v>203</v>
      </c>
      <c r="B188" s="36">
        <v>185</v>
      </c>
      <c r="C188" s="36">
        <v>67</v>
      </c>
      <c r="D188" s="36">
        <v>106</v>
      </c>
      <c r="E188">
        <v>1870</v>
      </c>
      <c r="F188" s="43">
        <v>3.1053240740740739E-2</v>
      </c>
      <c r="G188" s="42" t="s">
        <v>628</v>
      </c>
      <c r="H188" s="42" t="s">
        <v>708</v>
      </c>
      <c r="I188" s="36" t="s">
        <v>629</v>
      </c>
      <c r="J188" s="36" t="s">
        <v>52</v>
      </c>
      <c r="K188" s="36" t="s">
        <v>0</v>
      </c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>
        <f>$B188</f>
        <v>185</v>
      </c>
      <c r="AD188" s="11"/>
      <c r="AE188" s="11"/>
      <c r="AF188" s="11"/>
      <c r="AG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>
        <f>$D188</f>
        <v>106</v>
      </c>
      <c r="BA188" s="11"/>
      <c r="BB188" s="11"/>
      <c r="BC188" s="11"/>
      <c r="BD188" s="11"/>
    </row>
    <row r="189" spans="1:56" ht="15.9" customHeight="1" x14ac:dyDescent="0.3">
      <c r="A189" s="36">
        <v>204</v>
      </c>
      <c r="B189" s="36">
        <v>186</v>
      </c>
      <c r="C189" s="36">
        <v>7</v>
      </c>
      <c r="D189" s="36"/>
      <c r="E189">
        <v>1884</v>
      </c>
      <c r="F189" s="43">
        <v>3.1064814814814816E-2</v>
      </c>
      <c r="G189" s="42" t="s">
        <v>472</v>
      </c>
      <c r="H189" s="42" t="s">
        <v>623</v>
      </c>
      <c r="I189" s="36" t="s">
        <v>156</v>
      </c>
      <c r="J189" s="36" t="s">
        <v>52</v>
      </c>
      <c r="K189" s="36" t="s">
        <v>0</v>
      </c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>
        <f>$B189</f>
        <v>186</v>
      </c>
      <c r="AD189" s="11"/>
      <c r="AE189" s="11"/>
      <c r="AF189" s="11"/>
      <c r="AG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</row>
    <row r="190" spans="1:56" ht="15.9" customHeight="1" x14ac:dyDescent="0.3">
      <c r="A190" s="36">
        <v>205</v>
      </c>
      <c r="B190" s="36">
        <v>187</v>
      </c>
      <c r="C190" s="36">
        <v>9</v>
      </c>
      <c r="D190" s="36">
        <v>107</v>
      </c>
      <c r="E190">
        <v>259</v>
      </c>
      <c r="F190" s="43">
        <v>3.1064814814814816E-2</v>
      </c>
      <c r="G190" s="42" t="s">
        <v>605</v>
      </c>
      <c r="H190" s="42" t="s">
        <v>148</v>
      </c>
      <c r="I190" s="36" t="s">
        <v>872</v>
      </c>
      <c r="J190" s="36" t="s">
        <v>27</v>
      </c>
      <c r="K190" s="36" t="s">
        <v>0</v>
      </c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>
        <f>$B190</f>
        <v>187</v>
      </c>
      <c r="AF190" s="11"/>
      <c r="AG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>
        <f>$D190</f>
        <v>107</v>
      </c>
      <c r="BC190" s="11"/>
      <c r="BD190" s="11"/>
    </row>
    <row r="191" spans="1:56" ht="15.9" customHeight="1" x14ac:dyDescent="0.3">
      <c r="A191" s="36">
        <v>206</v>
      </c>
      <c r="B191" s="36">
        <v>188</v>
      </c>
      <c r="C191" s="36">
        <v>32</v>
      </c>
      <c r="D191" s="36">
        <v>108</v>
      </c>
      <c r="E191">
        <v>1949</v>
      </c>
      <c r="F191" s="43">
        <v>3.1076388888888886E-2</v>
      </c>
      <c r="G191" s="42" t="s">
        <v>703</v>
      </c>
      <c r="H191" s="42" t="s">
        <v>668</v>
      </c>
      <c r="I191" s="36" t="s">
        <v>762</v>
      </c>
      <c r="J191" s="36" t="s">
        <v>72</v>
      </c>
      <c r="K191" s="36" t="s">
        <v>0</v>
      </c>
      <c r="L191" s="11"/>
      <c r="M191" s="11"/>
      <c r="N191" s="11"/>
      <c r="O191" s="11"/>
      <c r="P191" s="11">
        <f>$B191</f>
        <v>188</v>
      </c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I191" s="11"/>
      <c r="AJ191" s="11"/>
      <c r="AK191" s="11"/>
      <c r="AL191" s="11"/>
      <c r="AM191" s="11">
        <f>$D191</f>
        <v>108</v>
      </c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</row>
    <row r="192" spans="1:56" ht="15.9" customHeight="1" x14ac:dyDescent="0.3">
      <c r="A192" s="36">
        <v>207</v>
      </c>
      <c r="B192" s="36">
        <v>189</v>
      </c>
      <c r="C192" s="36"/>
      <c r="D192" s="36"/>
      <c r="E192">
        <v>770</v>
      </c>
      <c r="F192" s="43">
        <v>3.1087962962962963E-2</v>
      </c>
      <c r="G192" s="42" t="s">
        <v>558</v>
      </c>
      <c r="H192" s="42" t="s">
        <v>559</v>
      </c>
      <c r="I192" s="36" t="s">
        <v>82</v>
      </c>
      <c r="J192" s="36" t="s">
        <v>70</v>
      </c>
      <c r="K192" s="36" t="s">
        <v>0</v>
      </c>
      <c r="L192" s="11"/>
      <c r="M192" s="11"/>
      <c r="N192" s="11"/>
      <c r="O192" s="11">
        <f>$B192</f>
        <v>189</v>
      </c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</row>
    <row r="193" spans="1:56" ht="15.9" customHeight="1" x14ac:dyDescent="0.3">
      <c r="A193" s="36">
        <v>209</v>
      </c>
      <c r="B193" s="36">
        <v>190</v>
      </c>
      <c r="C193" s="36"/>
      <c r="D193" s="36"/>
      <c r="E193">
        <v>626</v>
      </c>
      <c r="F193" s="43">
        <v>3.1180555555555555E-2</v>
      </c>
      <c r="G193" s="42" t="s">
        <v>560</v>
      </c>
      <c r="H193" s="42" t="s">
        <v>203</v>
      </c>
      <c r="I193" s="36" t="s">
        <v>82</v>
      </c>
      <c r="J193" s="36" t="s">
        <v>36</v>
      </c>
      <c r="K193" s="36" t="s">
        <v>0</v>
      </c>
      <c r="L193" s="11"/>
      <c r="M193" s="11"/>
      <c r="N193" s="11"/>
      <c r="O193" s="11"/>
      <c r="P193" s="11"/>
      <c r="Q193" s="11"/>
      <c r="R193" s="11"/>
      <c r="S193" s="11"/>
      <c r="T193" s="11">
        <f>$B193</f>
        <v>190</v>
      </c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</row>
    <row r="194" spans="1:56" ht="15.9" customHeight="1" x14ac:dyDescent="0.3">
      <c r="A194" s="36">
        <v>210</v>
      </c>
      <c r="B194" s="36">
        <v>191</v>
      </c>
      <c r="C194" s="36">
        <v>68</v>
      </c>
      <c r="D194" s="36">
        <v>109</v>
      </c>
      <c r="E194">
        <v>1568</v>
      </c>
      <c r="F194" s="43">
        <v>3.1203703703703702E-2</v>
      </c>
      <c r="G194" s="42" t="s">
        <v>709</v>
      </c>
      <c r="H194" s="42" t="s">
        <v>710</v>
      </c>
      <c r="I194" s="36" t="s">
        <v>629</v>
      </c>
      <c r="J194" s="36" t="s">
        <v>33</v>
      </c>
      <c r="K194" s="36" t="s">
        <v>0</v>
      </c>
      <c r="L194" s="11">
        <f>$B194</f>
        <v>191</v>
      </c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I194" s="11">
        <f>$D194</f>
        <v>109</v>
      </c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</row>
    <row r="195" spans="1:56" ht="15.9" customHeight="1" x14ac:dyDescent="0.3">
      <c r="A195" s="36">
        <v>211</v>
      </c>
      <c r="B195" s="36">
        <v>192</v>
      </c>
      <c r="C195" s="36">
        <v>10</v>
      </c>
      <c r="D195" s="36">
        <v>110</v>
      </c>
      <c r="E195">
        <v>1675</v>
      </c>
      <c r="F195" s="43">
        <v>3.1226851851851853E-2</v>
      </c>
      <c r="G195" s="42" t="s">
        <v>475</v>
      </c>
      <c r="H195" s="42" t="s">
        <v>880</v>
      </c>
      <c r="I195" s="36" t="s">
        <v>872</v>
      </c>
      <c r="J195" s="36" t="s">
        <v>62</v>
      </c>
      <c r="K195" s="36" t="s">
        <v>0</v>
      </c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>
        <f>$B195</f>
        <v>192</v>
      </c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>
        <f>$D195</f>
        <v>110</v>
      </c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</row>
    <row r="196" spans="1:56" ht="15.9" customHeight="1" x14ac:dyDescent="0.3">
      <c r="A196" s="36">
        <v>212</v>
      </c>
      <c r="B196" s="36">
        <v>193</v>
      </c>
      <c r="C196" s="36"/>
      <c r="D196" s="36"/>
      <c r="E196">
        <v>913</v>
      </c>
      <c r="F196" s="43">
        <v>3.125E-2</v>
      </c>
      <c r="G196" s="42" t="s">
        <v>561</v>
      </c>
      <c r="H196" s="42" t="s">
        <v>562</v>
      </c>
      <c r="I196" s="36" t="s">
        <v>82</v>
      </c>
      <c r="J196" s="36" t="s">
        <v>65</v>
      </c>
      <c r="K196" s="36" t="s">
        <v>0</v>
      </c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>
        <f>$B196</f>
        <v>193</v>
      </c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</row>
    <row r="197" spans="1:56" ht="15.9" customHeight="1" x14ac:dyDescent="0.3">
      <c r="A197" s="36">
        <v>214</v>
      </c>
      <c r="B197" s="36">
        <v>194</v>
      </c>
      <c r="C197" s="36">
        <v>33</v>
      </c>
      <c r="D197" s="36">
        <v>111</v>
      </c>
      <c r="E197">
        <v>1019</v>
      </c>
      <c r="F197" s="43">
        <v>3.1261574074074074E-2</v>
      </c>
      <c r="G197" s="42" t="s">
        <v>796</v>
      </c>
      <c r="H197" s="42" t="s">
        <v>797</v>
      </c>
      <c r="I197" s="36" t="s">
        <v>762</v>
      </c>
      <c r="J197" s="36" t="s">
        <v>63</v>
      </c>
      <c r="K197" s="36" t="s">
        <v>0</v>
      </c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>
        <f>$B197</f>
        <v>194</v>
      </c>
      <c r="AG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>
        <f>$D197</f>
        <v>111</v>
      </c>
      <c r="BD197" s="11"/>
    </row>
    <row r="198" spans="1:56" ht="15.9" customHeight="1" x14ac:dyDescent="0.3">
      <c r="A198" s="36">
        <v>215</v>
      </c>
      <c r="B198" s="36">
        <v>195</v>
      </c>
      <c r="C198" s="36">
        <v>34</v>
      </c>
      <c r="D198" s="36">
        <v>112</v>
      </c>
      <c r="E198">
        <v>1172</v>
      </c>
      <c r="F198" s="43">
        <v>3.1284722222222221E-2</v>
      </c>
      <c r="G198" s="42" t="s">
        <v>553</v>
      </c>
      <c r="H198" s="42" t="s">
        <v>798</v>
      </c>
      <c r="I198" s="36" t="s">
        <v>762</v>
      </c>
      <c r="J198" s="36" t="s">
        <v>26</v>
      </c>
      <c r="K198" s="36" t="s">
        <v>0</v>
      </c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>
        <f>$B198</f>
        <v>195</v>
      </c>
      <c r="AB198" s="11"/>
      <c r="AC198" s="11"/>
      <c r="AD198" s="11"/>
      <c r="AE198" s="11"/>
      <c r="AF198" s="11"/>
      <c r="AG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>
        <f>$D198</f>
        <v>112</v>
      </c>
      <c r="AY198" s="11"/>
      <c r="AZ198" s="11"/>
      <c r="BA198" s="11"/>
      <c r="BB198" s="11"/>
      <c r="BC198" s="11"/>
      <c r="BD198" s="11"/>
    </row>
    <row r="199" spans="1:56" ht="15.9" customHeight="1" x14ac:dyDescent="0.3">
      <c r="A199" s="36">
        <v>217</v>
      </c>
      <c r="B199" s="36">
        <v>196</v>
      </c>
      <c r="C199" s="36">
        <v>69</v>
      </c>
      <c r="D199" s="36">
        <v>113</v>
      </c>
      <c r="E199">
        <v>1392</v>
      </c>
      <c r="F199" s="43">
        <v>3.1400462962962963E-2</v>
      </c>
      <c r="G199" s="42" t="s">
        <v>669</v>
      </c>
      <c r="H199" s="42" t="s">
        <v>711</v>
      </c>
      <c r="I199" s="36" t="s">
        <v>629</v>
      </c>
      <c r="J199" s="36" t="s">
        <v>67</v>
      </c>
      <c r="K199" s="36" t="s">
        <v>0</v>
      </c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>
        <f>$B199</f>
        <v>196</v>
      </c>
      <c r="Y199" s="11"/>
      <c r="Z199" s="11"/>
      <c r="AA199" s="11"/>
      <c r="AB199" s="11"/>
      <c r="AC199" s="11"/>
      <c r="AD199" s="11"/>
      <c r="AE199" s="11"/>
      <c r="AF199" s="11"/>
      <c r="AG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>
        <f>$D199</f>
        <v>113</v>
      </c>
      <c r="AV199" s="11"/>
      <c r="AW199" s="11"/>
      <c r="AX199" s="11"/>
      <c r="AY199" s="11"/>
      <c r="AZ199" s="11"/>
      <c r="BA199" s="11"/>
      <c r="BB199" s="11"/>
      <c r="BC199" s="11"/>
      <c r="BD199" s="11"/>
    </row>
    <row r="200" spans="1:56" ht="15.9" customHeight="1" x14ac:dyDescent="0.3">
      <c r="A200" s="36">
        <v>218</v>
      </c>
      <c r="B200" s="36">
        <v>197</v>
      </c>
      <c r="C200" s="36"/>
      <c r="D200" s="36"/>
      <c r="E200">
        <v>442</v>
      </c>
      <c r="F200" s="43">
        <v>3.1435185185185184E-2</v>
      </c>
      <c r="G200" s="42" t="s">
        <v>203</v>
      </c>
      <c r="H200" s="42" t="s">
        <v>563</v>
      </c>
      <c r="I200" s="36" t="s">
        <v>82</v>
      </c>
      <c r="J200" s="36" t="s">
        <v>25</v>
      </c>
      <c r="K200" s="36" t="s">
        <v>0</v>
      </c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>
        <f>$B200</f>
        <v>197</v>
      </c>
      <c r="AA200" s="11"/>
      <c r="AB200" s="11"/>
      <c r="AC200" s="11"/>
      <c r="AD200" s="11"/>
      <c r="AE200" s="11"/>
      <c r="AF200" s="11"/>
      <c r="AG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</row>
    <row r="201" spans="1:56" ht="15.9" customHeight="1" x14ac:dyDescent="0.3">
      <c r="A201" s="36">
        <v>219</v>
      </c>
      <c r="B201" s="36">
        <v>198</v>
      </c>
      <c r="C201" s="36">
        <v>35</v>
      </c>
      <c r="D201" s="36">
        <v>114</v>
      </c>
      <c r="E201">
        <v>839</v>
      </c>
      <c r="F201" s="43">
        <v>3.1435185185185184E-2</v>
      </c>
      <c r="G201" s="42" t="s">
        <v>652</v>
      </c>
      <c r="H201" s="42" t="s">
        <v>561</v>
      </c>
      <c r="I201" s="36" t="s">
        <v>762</v>
      </c>
      <c r="J201" s="36" t="s">
        <v>70</v>
      </c>
      <c r="K201" s="36" t="s">
        <v>0</v>
      </c>
      <c r="L201" s="11"/>
      <c r="M201" s="11"/>
      <c r="N201" s="11"/>
      <c r="O201" s="11">
        <f>$B201</f>
        <v>198</v>
      </c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I201" s="11"/>
      <c r="AJ201" s="11"/>
      <c r="AK201" s="11"/>
      <c r="AL201" s="11">
        <f>$D201</f>
        <v>114</v>
      </c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</row>
    <row r="202" spans="1:56" ht="15.9" customHeight="1" x14ac:dyDescent="0.3">
      <c r="A202" s="36">
        <v>220</v>
      </c>
      <c r="B202" s="36">
        <v>199</v>
      </c>
      <c r="C202" s="36">
        <v>70</v>
      </c>
      <c r="D202" s="36">
        <v>115</v>
      </c>
      <c r="E202">
        <v>1211</v>
      </c>
      <c r="F202" s="43">
        <v>3.1458333333333331E-2</v>
      </c>
      <c r="G202" s="42" t="s">
        <v>712</v>
      </c>
      <c r="H202" s="42" t="s">
        <v>713</v>
      </c>
      <c r="I202" s="36" t="s">
        <v>629</v>
      </c>
      <c r="J202" s="36" t="s">
        <v>26</v>
      </c>
      <c r="K202" s="36" t="s">
        <v>0</v>
      </c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>
        <f>$B202</f>
        <v>199</v>
      </c>
      <c r="AB202" s="11"/>
      <c r="AC202" s="11"/>
      <c r="AD202" s="11"/>
      <c r="AE202" s="11"/>
      <c r="AF202" s="11"/>
      <c r="AG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>
        <f>$D202</f>
        <v>115</v>
      </c>
      <c r="AY202" s="11"/>
      <c r="AZ202" s="11"/>
      <c r="BA202" s="11"/>
      <c r="BB202" s="11"/>
      <c r="BC202" s="11"/>
      <c r="BD202" s="11"/>
    </row>
    <row r="203" spans="1:56" ht="15.9" customHeight="1" x14ac:dyDescent="0.3">
      <c r="A203" s="36">
        <v>221</v>
      </c>
      <c r="B203" s="36">
        <v>200</v>
      </c>
      <c r="C203" s="36">
        <v>11</v>
      </c>
      <c r="D203" s="36">
        <v>116</v>
      </c>
      <c r="E203">
        <v>1572</v>
      </c>
      <c r="F203" s="43">
        <v>3.152777777777778E-2</v>
      </c>
      <c r="G203" s="42" t="s">
        <v>881</v>
      </c>
      <c r="H203" s="42" t="s">
        <v>882</v>
      </c>
      <c r="I203" s="36" t="s">
        <v>872</v>
      </c>
      <c r="J203" s="36" t="s">
        <v>33</v>
      </c>
      <c r="K203" s="36" t="s">
        <v>0</v>
      </c>
      <c r="L203" s="11">
        <f>$B203</f>
        <v>200</v>
      </c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I203" s="11">
        <f>$D203</f>
        <v>116</v>
      </c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</row>
    <row r="204" spans="1:56" ht="15.9" customHeight="1" x14ac:dyDescent="0.3">
      <c r="A204" s="36">
        <v>222</v>
      </c>
      <c r="B204" s="36">
        <v>201</v>
      </c>
      <c r="C204" s="36"/>
      <c r="D204" s="36"/>
      <c r="E204">
        <v>1637</v>
      </c>
      <c r="F204" s="43">
        <v>3.15625E-2</v>
      </c>
      <c r="G204" s="42" t="s">
        <v>453</v>
      </c>
      <c r="H204" s="42" t="s">
        <v>564</v>
      </c>
      <c r="I204" s="36" t="s">
        <v>82</v>
      </c>
      <c r="J204" s="36" t="s">
        <v>33</v>
      </c>
      <c r="K204" s="36" t="s">
        <v>0</v>
      </c>
      <c r="L204" s="11">
        <f>$B204</f>
        <v>201</v>
      </c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</row>
    <row r="205" spans="1:56" ht="15.9" customHeight="1" x14ac:dyDescent="0.3">
      <c r="A205" s="36">
        <v>223</v>
      </c>
      <c r="B205" s="36">
        <v>202</v>
      </c>
      <c r="C205" s="36">
        <v>71</v>
      </c>
      <c r="D205" s="36">
        <v>117</v>
      </c>
      <c r="E205">
        <v>1304</v>
      </c>
      <c r="F205" s="43">
        <v>3.1620370370370368E-2</v>
      </c>
      <c r="G205" s="42" t="s">
        <v>714</v>
      </c>
      <c r="H205" s="42" t="s">
        <v>185</v>
      </c>
      <c r="I205" s="36" t="s">
        <v>629</v>
      </c>
      <c r="J205" s="36" t="s">
        <v>34</v>
      </c>
      <c r="K205" s="36" t="s">
        <v>0</v>
      </c>
      <c r="L205" s="11"/>
      <c r="M205" s="11"/>
      <c r="N205" s="11">
        <f>$B205</f>
        <v>202</v>
      </c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I205" s="11"/>
      <c r="AJ205" s="11"/>
      <c r="AK205" s="11">
        <f>$D205</f>
        <v>117</v>
      </c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</row>
    <row r="206" spans="1:56" ht="15.9" customHeight="1" x14ac:dyDescent="0.3">
      <c r="A206" s="36">
        <v>224</v>
      </c>
      <c r="B206" s="36">
        <v>203</v>
      </c>
      <c r="C206" s="36">
        <v>8</v>
      </c>
      <c r="D206" s="36"/>
      <c r="E206">
        <v>178</v>
      </c>
      <c r="F206" s="43">
        <v>3.1631944444444442E-2</v>
      </c>
      <c r="G206" s="42" t="s">
        <v>459</v>
      </c>
      <c r="H206" s="42" t="s">
        <v>624</v>
      </c>
      <c r="I206" s="36" t="s">
        <v>156</v>
      </c>
      <c r="J206" s="36" t="s">
        <v>38</v>
      </c>
      <c r="K206" s="36" t="s">
        <v>0</v>
      </c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>
        <f>$B206</f>
        <v>203</v>
      </c>
      <c r="AC206" s="11"/>
      <c r="AD206" s="11"/>
      <c r="AE206" s="11"/>
      <c r="AF206" s="11"/>
      <c r="AG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</row>
    <row r="207" spans="1:56" ht="15.9" customHeight="1" x14ac:dyDescent="0.3">
      <c r="A207" s="36">
        <v>225</v>
      </c>
      <c r="B207" s="36">
        <v>204</v>
      </c>
      <c r="C207" s="36">
        <v>72</v>
      </c>
      <c r="D207" s="36">
        <v>118</v>
      </c>
      <c r="E207">
        <v>1780</v>
      </c>
      <c r="F207" s="43">
        <v>3.1643518518518515E-2</v>
      </c>
      <c r="G207" s="42" t="s">
        <v>649</v>
      </c>
      <c r="H207" s="42" t="s">
        <v>372</v>
      </c>
      <c r="I207" s="36" t="s">
        <v>629</v>
      </c>
      <c r="J207" s="36" t="s">
        <v>49</v>
      </c>
      <c r="K207" s="36" t="s">
        <v>0</v>
      </c>
      <c r="L207" s="11"/>
      <c r="M207" s="11"/>
      <c r="N207" s="11"/>
      <c r="O207" s="11"/>
      <c r="P207" s="11"/>
      <c r="Q207" s="11">
        <f>$B207</f>
        <v>204</v>
      </c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I207" s="11"/>
      <c r="AJ207" s="11"/>
      <c r="AK207" s="11"/>
      <c r="AL207" s="11"/>
      <c r="AM207" s="11"/>
      <c r="AN207" s="11">
        <f>$D207</f>
        <v>118</v>
      </c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</row>
    <row r="208" spans="1:56" ht="15.9" customHeight="1" x14ac:dyDescent="0.3">
      <c r="A208" s="36">
        <v>227</v>
      </c>
      <c r="B208" s="36">
        <v>205</v>
      </c>
      <c r="C208" s="36">
        <v>36</v>
      </c>
      <c r="D208" s="36">
        <v>119</v>
      </c>
      <c r="E208">
        <v>1926</v>
      </c>
      <c r="F208" s="43">
        <v>3.1747685185185184E-2</v>
      </c>
      <c r="G208" s="42" t="s">
        <v>459</v>
      </c>
      <c r="H208" s="42" t="s">
        <v>799</v>
      </c>
      <c r="I208" s="36" t="s">
        <v>762</v>
      </c>
      <c r="J208" s="36" t="s">
        <v>72</v>
      </c>
      <c r="K208" s="36" t="s">
        <v>0</v>
      </c>
      <c r="L208" s="11"/>
      <c r="M208" s="11"/>
      <c r="N208" s="11"/>
      <c r="O208" s="11"/>
      <c r="P208" s="11">
        <f>$B208</f>
        <v>205</v>
      </c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I208" s="11"/>
      <c r="AJ208" s="11"/>
      <c r="AK208" s="11"/>
      <c r="AL208" s="11"/>
      <c r="AM208" s="11">
        <f>$D208</f>
        <v>119</v>
      </c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</row>
    <row r="209" spans="1:56" ht="15.9" customHeight="1" x14ac:dyDescent="0.3">
      <c r="A209" s="36">
        <v>228</v>
      </c>
      <c r="B209" s="36">
        <v>206</v>
      </c>
      <c r="C209" s="36"/>
      <c r="D209" s="36"/>
      <c r="E209">
        <v>1807</v>
      </c>
      <c r="F209" s="43">
        <v>3.1747685185185184E-2</v>
      </c>
      <c r="G209" s="42" t="s">
        <v>565</v>
      </c>
      <c r="H209" s="42" t="s">
        <v>566</v>
      </c>
      <c r="I209" s="36" t="s">
        <v>82</v>
      </c>
      <c r="J209" s="36" t="s">
        <v>23</v>
      </c>
      <c r="K209" s="36" t="s">
        <v>0</v>
      </c>
      <c r="L209" s="11"/>
      <c r="M209" s="11">
        <f>$B209</f>
        <v>206</v>
      </c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</row>
    <row r="210" spans="1:56" ht="15.9" customHeight="1" x14ac:dyDescent="0.3">
      <c r="A210" s="36">
        <v>229</v>
      </c>
      <c r="B210" s="36">
        <v>207</v>
      </c>
      <c r="C210" s="36"/>
      <c r="D210" s="36"/>
      <c r="E210">
        <v>1728</v>
      </c>
      <c r="F210" s="43">
        <v>3.1759259259259258E-2</v>
      </c>
      <c r="G210" s="42" t="s">
        <v>567</v>
      </c>
      <c r="H210" s="42" t="s">
        <v>105</v>
      </c>
      <c r="I210" s="36" t="s">
        <v>82</v>
      </c>
      <c r="J210" s="36" t="s">
        <v>61</v>
      </c>
      <c r="K210" s="36" t="s">
        <v>0</v>
      </c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>
        <f>$B210</f>
        <v>207</v>
      </c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</row>
    <row r="211" spans="1:56" ht="15.9" customHeight="1" x14ac:dyDescent="0.3">
      <c r="A211" s="36">
        <v>230</v>
      </c>
      <c r="B211" s="36">
        <v>208</v>
      </c>
      <c r="C211" s="36">
        <v>73</v>
      </c>
      <c r="D211" s="36">
        <v>120</v>
      </c>
      <c r="E211">
        <v>1957</v>
      </c>
      <c r="F211" s="43">
        <v>3.1759259259259258E-2</v>
      </c>
      <c r="G211" s="42" t="s">
        <v>550</v>
      </c>
      <c r="H211" s="42" t="s">
        <v>715</v>
      </c>
      <c r="I211" s="36" t="s">
        <v>629</v>
      </c>
      <c r="J211" s="36" t="s">
        <v>72</v>
      </c>
      <c r="K211" s="36" t="s">
        <v>0</v>
      </c>
      <c r="L211" s="11"/>
      <c r="M211" s="11"/>
      <c r="N211" s="11"/>
      <c r="O211" s="11"/>
      <c r="P211" s="11">
        <f>$B211</f>
        <v>208</v>
      </c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I211" s="11"/>
      <c r="AJ211" s="11"/>
      <c r="AK211" s="11"/>
      <c r="AL211" s="11"/>
      <c r="AM211" s="11">
        <f>$D211</f>
        <v>120</v>
      </c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</row>
    <row r="212" spans="1:56" ht="15.9" customHeight="1" x14ac:dyDescent="0.3">
      <c r="A212" s="36">
        <v>231</v>
      </c>
      <c r="B212" s="36">
        <v>209</v>
      </c>
      <c r="C212" s="36">
        <v>74</v>
      </c>
      <c r="D212" s="36">
        <v>121</v>
      </c>
      <c r="E212">
        <v>1519</v>
      </c>
      <c r="F212" s="43">
        <v>3.1828703703703706E-2</v>
      </c>
      <c r="G212" s="42" t="s">
        <v>209</v>
      </c>
      <c r="H212" s="42" t="s">
        <v>716</v>
      </c>
      <c r="I212" s="36" t="s">
        <v>629</v>
      </c>
      <c r="J212" s="36" t="s">
        <v>59</v>
      </c>
      <c r="K212" s="36" t="s">
        <v>0</v>
      </c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>
        <f>$B212</f>
        <v>209</v>
      </c>
      <c r="AE212" s="11"/>
      <c r="AF212" s="11"/>
      <c r="AG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>
        <f>$D212</f>
        <v>121</v>
      </c>
      <c r="BB212" s="11"/>
      <c r="BC212" s="11"/>
      <c r="BD212" s="11"/>
    </row>
    <row r="213" spans="1:56" ht="15.9" customHeight="1" x14ac:dyDescent="0.3">
      <c r="A213" s="36">
        <v>232</v>
      </c>
      <c r="B213" s="36">
        <v>210</v>
      </c>
      <c r="C213" s="36"/>
      <c r="D213" s="36"/>
      <c r="E213">
        <v>655</v>
      </c>
      <c r="F213" s="43">
        <v>3.1851851851851853E-2</v>
      </c>
      <c r="G213" s="42" t="s">
        <v>511</v>
      </c>
      <c r="H213" s="42" t="s">
        <v>568</v>
      </c>
      <c r="I213" s="36" t="s">
        <v>82</v>
      </c>
      <c r="J213" s="36" t="s">
        <v>36</v>
      </c>
      <c r="K213" s="36" t="s">
        <v>0</v>
      </c>
      <c r="L213" s="11"/>
      <c r="M213" s="11"/>
      <c r="N213" s="11"/>
      <c r="O213" s="11"/>
      <c r="P213" s="11"/>
      <c r="Q213" s="11"/>
      <c r="R213" s="11"/>
      <c r="S213" s="11"/>
      <c r="T213" s="11">
        <f>$B213</f>
        <v>210</v>
      </c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</row>
    <row r="214" spans="1:56" ht="15.9" customHeight="1" x14ac:dyDescent="0.3">
      <c r="A214" s="36">
        <v>234</v>
      </c>
      <c r="B214" s="36">
        <v>211</v>
      </c>
      <c r="C214" s="36">
        <v>75</v>
      </c>
      <c r="D214" s="36">
        <v>122</v>
      </c>
      <c r="E214">
        <v>1123</v>
      </c>
      <c r="F214" s="43">
        <v>3.1886574074074074E-2</v>
      </c>
      <c r="G214" s="42" t="s">
        <v>717</v>
      </c>
      <c r="H214" s="42" t="s">
        <v>718</v>
      </c>
      <c r="I214" s="36" t="s">
        <v>629</v>
      </c>
      <c r="J214" s="36" t="s">
        <v>35</v>
      </c>
      <c r="K214" s="36" t="s">
        <v>0</v>
      </c>
      <c r="L214" s="11"/>
      <c r="M214" s="11"/>
      <c r="N214" s="11"/>
      <c r="O214" s="11"/>
      <c r="P214" s="11"/>
      <c r="Q214" s="11"/>
      <c r="R214" s="11"/>
      <c r="S214" s="11">
        <f>$B214</f>
        <v>211</v>
      </c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I214" s="11"/>
      <c r="AJ214" s="11"/>
      <c r="AK214" s="11"/>
      <c r="AL214" s="11"/>
      <c r="AM214" s="11"/>
      <c r="AN214" s="11"/>
      <c r="AO214" s="11"/>
      <c r="AP214" s="11">
        <f>$D214</f>
        <v>122</v>
      </c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</row>
    <row r="215" spans="1:56" ht="15.9" customHeight="1" x14ac:dyDescent="0.3">
      <c r="A215" s="45">
        <v>235</v>
      </c>
      <c r="B215" s="45">
        <v>212</v>
      </c>
      <c r="C215" s="45"/>
      <c r="D215" s="45">
        <v>123</v>
      </c>
      <c r="E215" s="50">
        <v>100</v>
      </c>
      <c r="F215" s="51">
        <v>3.1886574074074074E-2</v>
      </c>
      <c r="G215" s="44" t="s">
        <v>649</v>
      </c>
      <c r="H215" s="44" t="s">
        <v>954</v>
      </c>
      <c r="I215" s="45" t="s">
        <v>872</v>
      </c>
      <c r="J215" s="45" t="s">
        <v>38</v>
      </c>
      <c r="K215" s="45" t="s">
        <v>0</v>
      </c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>
        <f>$B215</f>
        <v>212</v>
      </c>
      <c r="AC215" s="11"/>
      <c r="AD215" s="11"/>
      <c r="AE215" s="11"/>
      <c r="AF215" s="11"/>
      <c r="AG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>
        <f>$D215</f>
        <v>123</v>
      </c>
      <c r="AZ215" s="11"/>
      <c r="BA215" s="11"/>
      <c r="BB215" s="11"/>
      <c r="BC215" s="11"/>
      <c r="BD215" s="11"/>
    </row>
    <row r="216" spans="1:56" ht="15.9" customHeight="1" x14ac:dyDescent="0.3">
      <c r="A216" s="36">
        <v>236</v>
      </c>
      <c r="B216" s="36">
        <v>213</v>
      </c>
      <c r="C216" s="36"/>
      <c r="D216" s="36"/>
      <c r="E216">
        <v>1077</v>
      </c>
      <c r="F216" s="43">
        <v>3.1944444444444449E-2</v>
      </c>
      <c r="G216" s="42" t="s">
        <v>472</v>
      </c>
      <c r="H216" s="42" t="s">
        <v>94</v>
      </c>
      <c r="I216" s="36" t="s">
        <v>82</v>
      </c>
      <c r="J216" s="36" t="s">
        <v>35</v>
      </c>
      <c r="K216" s="36" t="s">
        <v>0</v>
      </c>
      <c r="L216" s="11"/>
      <c r="M216" s="11"/>
      <c r="N216" s="11"/>
      <c r="O216" s="11"/>
      <c r="P216" s="11"/>
      <c r="Q216" s="11"/>
      <c r="R216" s="11"/>
      <c r="S216" s="11">
        <f>$B216</f>
        <v>213</v>
      </c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</row>
    <row r="217" spans="1:56" ht="15.9" customHeight="1" x14ac:dyDescent="0.3">
      <c r="A217" s="36">
        <v>238</v>
      </c>
      <c r="B217" s="36">
        <v>214</v>
      </c>
      <c r="C217" s="36">
        <v>12</v>
      </c>
      <c r="D217" s="36">
        <v>124</v>
      </c>
      <c r="E217">
        <v>1155</v>
      </c>
      <c r="F217" s="43">
        <v>3.1967592592592596E-2</v>
      </c>
      <c r="G217" s="42" t="s">
        <v>709</v>
      </c>
      <c r="H217" s="42" t="s">
        <v>112</v>
      </c>
      <c r="I217" s="36" t="s">
        <v>872</v>
      </c>
      <c r="J217" s="36" t="s">
        <v>26</v>
      </c>
      <c r="K217" s="36" t="s">
        <v>0</v>
      </c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>
        <f>$B217</f>
        <v>214</v>
      </c>
      <c r="AB217" s="11"/>
      <c r="AC217" s="11"/>
      <c r="AD217" s="11"/>
      <c r="AE217" s="11"/>
      <c r="AF217" s="11"/>
      <c r="AG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>
        <f>$D217</f>
        <v>124</v>
      </c>
      <c r="AY217" s="11"/>
      <c r="AZ217" s="11"/>
      <c r="BA217" s="11"/>
      <c r="BB217" s="11"/>
      <c r="BC217" s="11"/>
      <c r="BD217" s="11"/>
    </row>
    <row r="218" spans="1:56" ht="15.9" customHeight="1" x14ac:dyDescent="0.3">
      <c r="A218" s="36">
        <v>239</v>
      </c>
      <c r="B218" s="36">
        <v>215</v>
      </c>
      <c r="C218" s="36">
        <v>37</v>
      </c>
      <c r="D218" s="36">
        <v>125</v>
      </c>
      <c r="E218">
        <v>1099</v>
      </c>
      <c r="F218" s="43">
        <v>3.2048611111111111E-2</v>
      </c>
      <c r="G218" s="42" t="s">
        <v>714</v>
      </c>
      <c r="H218" s="42" t="s">
        <v>800</v>
      </c>
      <c r="I218" s="36" t="s">
        <v>762</v>
      </c>
      <c r="J218" s="36" t="s">
        <v>35</v>
      </c>
      <c r="K218" s="36" t="s">
        <v>0</v>
      </c>
      <c r="L218" s="11"/>
      <c r="M218" s="11"/>
      <c r="N218" s="11"/>
      <c r="O218" s="11"/>
      <c r="P218" s="11"/>
      <c r="Q218" s="11"/>
      <c r="R218" s="11"/>
      <c r="S218" s="11">
        <f>$B218</f>
        <v>215</v>
      </c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I218" s="11"/>
      <c r="AJ218" s="11"/>
      <c r="AK218" s="11"/>
      <c r="AL218" s="11"/>
      <c r="AM218" s="11"/>
      <c r="AN218" s="11"/>
      <c r="AO218" s="11"/>
      <c r="AP218" s="11">
        <f>$D218</f>
        <v>125</v>
      </c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</row>
    <row r="219" spans="1:56" ht="15.9" customHeight="1" x14ac:dyDescent="0.3">
      <c r="A219" s="36">
        <v>240</v>
      </c>
      <c r="B219" s="36">
        <v>216</v>
      </c>
      <c r="C219" s="36"/>
      <c r="D219" s="36"/>
      <c r="E219">
        <v>654</v>
      </c>
      <c r="F219" s="43">
        <v>3.2071759259259258E-2</v>
      </c>
      <c r="G219" s="42" t="s">
        <v>569</v>
      </c>
      <c r="H219" s="42" t="s">
        <v>420</v>
      </c>
      <c r="I219" s="36" t="s">
        <v>82</v>
      </c>
      <c r="J219" s="36" t="s">
        <v>36</v>
      </c>
      <c r="K219" s="36" t="s">
        <v>0</v>
      </c>
      <c r="L219" s="11"/>
      <c r="M219" s="11"/>
      <c r="N219" s="11"/>
      <c r="O219" s="11"/>
      <c r="P219" s="11"/>
      <c r="Q219" s="11"/>
      <c r="R219" s="11"/>
      <c r="S219" s="11"/>
      <c r="T219" s="11">
        <f>$B219</f>
        <v>216</v>
      </c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</row>
    <row r="220" spans="1:56" ht="15.9" customHeight="1" x14ac:dyDescent="0.3">
      <c r="A220" s="36">
        <v>241</v>
      </c>
      <c r="B220" s="36">
        <v>217</v>
      </c>
      <c r="C220" s="36"/>
      <c r="D220" s="36"/>
      <c r="E220">
        <v>332</v>
      </c>
      <c r="F220" s="43">
        <v>3.2106481481481479E-2</v>
      </c>
      <c r="G220" s="42" t="s">
        <v>570</v>
      </c>
      <c r="H220" s="42" t="s">
        <v>571</v>
      </c>
      <c r="I220" s="36" t="s">
        <v>82</v>
      </c>
      <c r="J220" s="36" t="s">
        <v>37</v>
      </c>
      <c r="K220" s="36" t="s">
        <v>0</v>
      </c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>
        <f>$B220</f>
        <v>217</v>
      </c>
      <c r="Z220" s="11"/>
      <c r="AA220" s="11"/>
      <c r="AB220" s="11"/>
      <c r="AC220" s="11"/>
      <c r="AD220" s="11"/>
      <c r="AE220" s="11"/>
      <c r="AF220" s="11"/>
      <c r="AG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</row>
    <row r="221" spans="1:56" ht="15.9" customHeight="1" x14ac:dyDescent="0.3">
      <c r="A221" s="36">
        <v>242</v>
      </c>
      <c r="B221" s="36">
        <v>218</v>
      </c>
      <c r="C221" s="36">
        <v>13</v>
      </c>
      <c r="D221" s="36">
        <v>126</v>
      </c>
      <c r="E221">
        <v>1932</v>
      </c>
      <c r="F221" s="43">
        <v>3.2106481481481479E-2</v>
      </c>
      <c r="G221" s="42" t="s">
        <v>477</v>
      </c>
      <c r="H221" s="42" t="s">
        <v>574</v>
      </c>
      <c r="I221" s="36" t="s">
        <v>872</v>
      </c>
      <c r="J221" s="36" t="s">
        <v>72</v>
      </c>
      <c r="K221" s="36" t="s">
        <v>0</v>
      </c>
      <c r="L221" s="11"/>
      <c r="M221" s="11"/>
      <c r="N221" s="11"/>
      <c r="O221" s="11"/>
      <c r="P221" s="11">
        <f>$B221</f>
        <v>218</v>
      </c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I221" s="11"/>
      <c r="AJ221" s="11"/>
      <c r="AK221" s="11"/>
      <c r="AL221" s="11"/>
      <c r="AM221" s="11">
        <f>$D221</f>
        <v>126</v>
      </c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</row>
    <row r="222" spans="1:56" ht="15.9" customHeight="1" x14ac:dyDescent="0.3">
      <c r="A222" s="36">
        <v>243</v>
      </c>
      <c r="B222" s="36">
        <v>219</v>
      </c>
      <c r="C222" s="36">
        <v>38</v>
      </c>
      <c r="D222" s="36">
        <v>127</v>
      </c>
      <c r="E222">
        <v>1532</v>
      </c>
      <c r="F222" s="43">
        <v>3.2118055555555552E-2</v>
      </c>
      <c r="G222" s="42" t="s">
        <v>652</v>
      </c>
      <c r="H222" s="42" t="s">
        <v>801</v>
      </c>
      <c r="I222" s="36" t="s">
        <v>762</v>
      </c>
      <c r="J222" s="36" t="s">
        <v>59</v>
      </c>
      <c r="K222" s="36" t="s">
        <v>0</v>
      </c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>
        <f>$B222</f>
        <v>219</v>
      </c>
      <c r="AE222" s="11"/>
      <c r="AF222" s="11"/>
      <c r="AG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>
        <f>$D222</f>
        <v>127</v>
      </c>
      <c r="BB222" s="11"/>
      <c r="BC222" s="11"/>
      <c r="BD222" s="11"/>
    </row>
    <row r="223" spans="1:56" ht="15.9" customHeight="1" x14ac:dyDescent="0.3">
      <c r="A223" s="36">
        <v>244</v>
      </c>
      <c r="B223" s="36">
        <v>220</v>
      </c>
      <c r="C223" s="36">
        <v>39</v>
      </c>
      <c r="D223" s="36">
        <v>128</v>
      </c>
      <c r="E223">
        <v>1668</v>
      </c>
      <c r="F223" s="43">
        <v>3.215277777777778E-2</v>
      </c>
      <c r="G223" s="42" t="s">
        <v>285</v>
      </c>
      <c r="H223" s="42" t="s">
        <v>802</v>
      </c>
      <c r="I223" s="36" t="s">
        <v>762</v>
      </c>
      <c r="J223" s="36" t="s">
        <v>62</v>
      </c>
      <c r="K223" s="36" t="s">
        <v>0</v>
      </c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>
        <f>$B223</f>
        <v>220</v>
      </c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>
        <f>$D223</f>
        <v>128</v>
      </c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</row>
    <row r="224" spans="1:56" ht="15.9" customHeight="1" x14ac:dyDescent="0.3">
      <c r="A224" s="36">
        <v>246</v>
      </c>
      <c r="B224" s="36">
        <v>221</v>
      </c>
      <c r="C224" s="36">
        <v>76</v>
      </c>
      <c r="D224" s="36">
        <v>129</v>
      </c>
      <c r="E224">
        <v>140</v>
      </c>
      <c r="F224" s="43">
        <v>3.2199074074074074E-2</v>
      </c>
      <c r="G224" s="42" t="s">
        <v>719</v>
      </c>
      <c r="H224" s="42" t="s">
        <v>720</v>
      </c>
      <c r="I224" s="36" t="s">
        <v>629</v>
      </c>
      <c r="J224" s="36" t="s">
        <v>38</v>
      </c>
      <c r="K224" s="36" t="s">
        <v>0</v>
      </c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>
        <f>$B224</f>
        <v>221</v>
      </c>
      <c r="AC224" s="11"/>
      <c r="AD224" s="11"/>
      <c r="AE224" s="11"/>
      <c r="AF224" s="11"/>
      <c r="AG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>
        <f>$D224</f>
        <v>129</v>
      </c>
      <c r="AZ224" s="11"/>
      <c r="BA224" s="11"/>
      <c r="BB224" s="11"/>
      <c r="BC224" s="11"/>
      <c r="BD224" s="11"/>
    </row>
    <row r="225" spans="1:56" ht="15.9" customHeight="1" x14ac:dyDescent="0.3">
      <c r="A225" s="36">
        <v>247</v>
      </c>
      <c r="B225" s="36">
        <v>222</v>
      </c>
      <c r="C225" s="36"/>
      <c r="D225" s="36"/>
      <c r="E225">
        <v>588</v>
      </c>
      <c r="F225" s="43">
        <v>3.2210648148148148E-2</v>
      </c>
      <c r="G225" s="42" t="s">
        <v>487</v>
      </c>
      <c r="H225" s="42" t="s">
        <v>572</v>
      </c>
      <c r="I225" s="36" t="s">
        <v>82</v>
      </c>
      <c r="J225" s="36" t="s">
        <v>36</v>
      </c>
      <c r="K225" s="36" t="s">
        <v>0</v>
      </c>
      <c r="L225" s="11"/>
      <c r="M225" s="11"/>
      <c r="N225" s="11"/>
      <c r="O225" s="11"/>
      <c r="P225" s="11"/>
      <c r="Q225" s="11"/>
      <c r="R225" s="11"/>
      <c r="S225" s="11"/>
      <c r="T225" s="11">
        <f>$B225</f>
        <v>222</v>
      </c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</row>
    <row r="226" spans="1:56" ht="15.9" customHeight="1" x14ac:dyDescent="0.3">
      <c r="A226" s="36">
        <v>248</v>
      </c>
      <c r="B226" s="36">
        <v>223</v>
      </c>
      <c r="C226" s="36">
        <v>14</v>
      </c>
      <c r="D226" s="36">
        <v>130</v>
      </c>
      <c r="E226">
        <v>1051</v>
      </c>
      <c r="F226" s="43">
        <v>3.229166666666667E-2</v>
      </c>
      <c r="G226" s="42" t="s">
        <v>497</v>
      </c>
      <c r="H226" s="42" t="s">
        <v>883</v>
      </c>
      <c r="I226" s="36" t="s">
        <v>872</v>
      </c>
      <c r="J226" s="36" t="s">
        <v>35</v>
      </c>
      <c r="K226" s="36" t="s">
        <v>0</v>
      </c>
      <c r="L226" s="11"/>
      <c r="M226" s="11"/>
      <c r="N226" s="11"/>
      <c r="O226" s="11"/>
      <c r="P226" s="11"/>
      <c r="Q226" s="11"/>
      <c r="R226" s="11"/>
      <c r="S226" s="11">
        <f>$B226</f>
        <v>223</v>
      </c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I226" s="11"/>
      <c r="AJ226" s="11"/>
      <c r="AK226" s="11"/>
      <c r="AL226" s="11"/>
      <c r="AM226" s="11"/>
      <c r="AN226" s="11"/>
      <c r="AO226" s="11"/>
      <c r="AP226" s="11">
        <f>$D226</f>
        <v>130</v>
      </c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</row>
    <row r="227" spans="1:56" ht="15.9" customHeight="1" x14ac:dyDescent="0.3">
      <c r="A227" s="36">
        <v>249</v>
      </c>
      <c r="B227" s="36">
        <v>224</v>
      </c>
      <c r="C227" s="36">
        <v>77</v>
      </c>
      <c r="D227" s="36">
        <v>131</v>
      </c>
      <c r="E227">
        <v>1462</v>
      </c>
      <c r="F227" s="43">
        <v>3.2349537037037038E-2</v>
      </c>
      <c r="G227" s="42" t="s">
        <v>535</v>
      </c>
      <c r="H227" s="42" t="s">
        <v>721</v>
      </c>
      <c r="I227" s="36" t="s">
        <v>629</v>
      </c>
      <c r="J227" s="36" t="s">
        <v>59</v>
      </c>
      <c r="K227" s="36" t="s">
        <v>0</v>
      </c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>
        <f>$B227</f>
        <v>224</v>
      </c>
      <c r="AE227" s="11"/>
      <c r="AF227" s="11"/>
      <c r="AG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>
        <f>$D227</f>
        <v>131</v>
      </c>
      <c r="BB227" s="11"/>
      <c r="BC227" s="11"/>
      <c r="BD227" s="11"/>
    </row>
    <row r="228" spans="1:56" ht="15.9" customHeight="1" x14ac:dyDescent="0.3">
      <c r="A228" s="36">
        <v>251</v>
      </c>
      <c r="B228" s="36">
        <v>225</v>
      </c>
      <c r="C228" s="36">
        <v>40</v>
      </c>
      <c r="D228" s="36">
        <v>132</v>
      </c>
      <c r="E228">
        <v>774</v>
      </c>
      <c r="F228" s="43">
        <v>3.2372685185185185E-2</v>
      </c>
      <c r="G228" s="42" t="s">
        <v>605</v>
      </c>
      <c r="H228" s="42" t="s">
        <v>347</v>
      </c>
      <c r="I228" s="36" t="s">
        <v>762</v>
      </c>
      <c r="J228" s="36" t="s">
        <v>70</v>
      </c>
      <c r="K228" s="36" t="s">
        <v>0</v>
      </c>
      <c r="L228" s="11"/>
      <c r="M228" s="11"/>
      <c r="N228" s="11"/>
      <c r="O228" s="11">
        <f>$B228</f>
        <v>225</v>
      </c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I228" s="11"/>
      <c r="AJ228" s="11"/>
      <c r="AK228" s="11"/>
      <c r="AL228" s="11">
        <f>$D228</f>
        <v>132</v>
      </c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</row>
    <row r="229" spans="1:56" ht="15.9" customHeight="1" x14ac:dyDescent="0.3">
      <c r="A229" s="36">
        <v>252</v>
      </c>
      <c r="B229" s="36">
        <v>226</v>
      </c>
      <c r="C229" s="36">
        <v>41</v>
      </c>
      <c r="D229" s="36">
        <v>133</v>
      </c>
      <c r="E229">
        <v>162</v>
      </c>
      <c r="F229" s="43">
        <v>3.2418981481481486E-2</v>
      </c>
      <c r="G229" s="42" t="s">
        <v>649</v>
      </c>
      <c r="H229" s="42" t="s">
        <v>803</v>
      </c>
      <c r="I229" s="36" t="s">
        <v>762</v>
      </c>
      <c r="J229" s="36" t="s">
        <v>38</v>
      </c>
      <c r="K229" s="36" t="s">
        <v>0</v>
      </c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>
        <f>$B229</f>
        <v>226</v>
      </c>
      <c r="AC229" s="11"/>
      <c r="AD229" s="11"/>
      <c r="AE229" s="11"/>
      <c r="AF229" s="11"/>
      <c r="AG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>
        <f>$D229</f>
        <v>133</v>
      </c>
      <c r="AZ229" s="11"/>
      <c r="BA229" s="11"/>
      <c r="BB229" s="11"/>
      <c r="BC229" s="11"/>
      <c r="BD229" s="11"/>
    </row>
    <row r="230" spans="1:56" ht="15.9" customHeight="1" x14ac:dyDescent="0.3">
      <c r="A230" s="36">
        <v>253</v>
      </c>
      <c r="B230" s="36">
        <v>227</v>
      </c>
      <c r="C230" s="36">
        <v>78</v>
      </c>
      <c r="D230" s="36">
        <v>134</v>
      </c>
      <c r="E230">
        <v>99</v>
      </c>
      <c r="F230" s="43">
        <v>3.2430555555555553E-2</v>
      </c>
      <c r="G230" s="42" t="s">
        <v>678</v>
      </c>
      <c r="H230" s="42" t="s">
        <v>722</v>
      </c>
      <c r="I230" s="36" t="s">
        <v>629</v>
      </c>
      <c r="J230" s="36" t="s">
        <v>38</v>
      </c>
      <c r="K230" s="36" t="s">
        <v>0</v>
      </c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>
        <f>$B230</f>
        <v>227</v>
      </c>
      <c r="AC230" s="11"/>
      <c r="AD230" s="11"/>
      <c r="AE230" s="11"/>
      <c r="AF230" s="11"/>
      <c r="AG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>
        <f>$D230</f>
        <v>134</v>
      </c>
      <c r="AZ230" s="11"/>
      <c r="BA230" s="11"/>
      <c r="BB230" s="11"/>
      <c r="BC230" s="11"/>
      <c r="BD230" s="11"/>
    </row>
    <row r="231" spans="1:56" ht="15.9" customHeight="1" x14ac:dyDescent="0.3">
      <c r="A231" s="36">
        <v>254</v>
      </c>
      <c r="B231" s="36">
        <v>228</v>
      </c>
      <c r="C231" s="36"/>
      <c r="D231" s="36"/>
      <c r="E231">
        <v>1920</v>
      </c>
      <c r="F231" s="43">
        <v>3.24537037037037E-2</v>
      </c>
      <c r="G231" s="42" t="s">
        <v>573</v>
      </c>
      <c r="H231" s="42" t="s">
        <v>574</v>
      </c>
      <c r="I231" s="36" t="s">
        <v>82</v>
      </c>
      <c r="J231" s="36" t="s">
        <v>72</v>
      </c>
      <c r="K231" s="36" t="s">
        <v>0</v>
      </c>
      <c r="L231" s="11"/>
      <c r="M231" s="11"/>
      <c r="N231" s="11"/>
      <c r="O231" s="11"/>
      <c r="P231" s="11">
        <f>$B231</f>
        <v>228</v>
      </c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</row>
    <row r="232" spans="1:56" ht="15.9" customHeight="1" x14ac:dyDescent="0.3">
      <c r="A232" s="36">
        <v>255</v>
      </c>
      <c r="B232" s="36">
        <v>229</v>
      </c>
      <c r="C232" s="36">
        <v>15</v>
      </c>
      <c r="D232" s="36">
        <v>135</v>
      </c>
      <c r="E232">
        <v>696</v>
      </c>
      <c r="F232" s="43">
        <v>3.24537037037037E-2</v>
      </c>
      <c r="G232" s="42" t="s">
        <v>724</v>
      </c>
      <c r="H232" s="42" t="s">
        <v>884</v>
      </c>
      <c r="I232" s="36" t="s">
        <v>872</v>
      </c>
      <c r="J232" s="36" t="s">
        <v>36</v>
      </c>
      <c r="K232" s="36" t="s">
        <v>0</v>
      </c>
      <c r="L232" s="11"/>
      <c r="M232" s="11"/>
      <c r="N232" s="11"/>
      <c r="O232" s="11"/>
      <c r="P232" s="11"/>
      <c r="Q232" s="11"/>
      <c r="R232" s="11"/>
      <c r="S232" s="11"/>
      <c r="T232" s="11">
        <f>$B232</f>
        <v>229</v>
      </c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I232" s="11"/>
      <c r="AJ232" s="11"/>
      <c r="AK232" s="11"/>
      <c r="AL232" s="11"/>
      <c r="AM232" s="11"/>
      <c r="AN232" s="11"/>
      <c r="AO232" s="11"/>
      <c r="AP232" s="11"/>
      <c r="AQ232" s="11">
        <f>$D232</f>
        <v>135</v>
      </c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</row>
    <row r="233" spans="1:56" ht="15.9" customHeight="1" x14ac:dyDescent="0.3">
      <c r="A233" s="36">
        <v>256</v>
      </c>
      <c r="B233" s="36">
        <v>230</v>
      </c>
      <c r="C233" s="36">
        <v>16</v>
      </c>
      <c r="D233" s="36">
        <v>136</v>
      </c>
      <c r="E233">
        <v>1635</v>
      </c>
      <c r="F233" s="43">
        <v>3.2476851851851854E-2</v>
      </c>
      <c r="G233" s="42" t="s">
        <v>503</v>
      </c>
      <c r="H233" s="42" t="s">
        <v>885</v>
      </c>
      <c r="I233" s="36" t="s">
        <v>872</v>
      </c>
      <c r="J233" s="36" t="s">
        <v>33</v>
      </c>
      <c r="K233" s="36" t="s">
        <v>0</v>
      </c>
      <c r="L233" s="11">
        <f>$B233</f>
        <v>230</v>
      </c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I233" s="11">
        <f>$D233</f>
        <v>136</v>
      </c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</row>
    <row r="234" spans="1:56" ht="15.9" customHeight="1" x14ac:dyDescent="0.3">
      <c r="A234" s="36">
        <v>257</v>
      </c>
      <c r="B234" s="36">
        <v>231</v>
      </c>
      <c r="C234" s="36">
        <v>42</v>
      </c>
      <c r="D234" s="36">
        <v>137</v>
      </c>
      <c r="E234">
        <v>853</v>
      </c>
      <c r="F234" s="43">
        <v>3.2523148148148148E-2</v>
      </c>
      <c r="G234" s="42" t="s">
        <v>701</v>
      </c>
      <c r="H234" s="42" t="s">
        <v>265</v>
      </c>
      <c r="I234" s="36" t="s">
        <v>762</v>
      </c>
      <c r="J234" s="36" t="s">
        <v>65</v>
      </c>
      <c r="K234" s="36" t="s">
        <v>0</v>
      </c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>
        <f>$B234</f>
        <v>231</v>
      </c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>
        <f>$D234</f>
        <v>137</v>
      </c>
    </row>
    <row r="235" spans="1:56" ht="15.9" customHeight="1" x14ac:dyDescent="0.3">
      <c r="A235" s="36">
        <v>258</v>
      </c>
      <c r="B235" s="36">
        <v>232</v>
      </c>
      <c r="C235" s="36">
        <v>43</v>
      </c>
      <c r="D235" s="36">
        <v>138</v>
      </c>
      <c r="E235">
        <v>357</v>
      </c>
      <c r="F235" s="43">
        <v>3.2534722222222222E-2</v>
      </c>
      <c r="G235" s="42" t="s">
        <v>804</v>
      </c>
      <c r="H235" s="42" t="s">
        <v>805</v>
      </c>
      <c r="I235" s="36" t="s">
        <v>762</v>
      </c>
      <c r="J235" s="36" t="s">
        <v>37</v>
      </c>
      <c r="K235" s="36" t="s">
        <v>0</v>
      </c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>
        <f>$B235</f>
        <v>232</v>
      </c>
      <c r="Z235" s="11"/>
      <c r="AA235" s="11"/>
      <c r="AB235" s="11"/>
      <c r="AC235" s="11"/>
      <c r="AD235" s="11"/>
      <c r="AE235" s="11"/>
      <c r="AF235" s="11"/>
      <c r="AG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>
        <f>$D235</f>
        <v>138</v>
      </c>
      <c r="AW235" s="11"/>
      <c r="AX235" s="11"/>
      <c r="AY235" s="11"/>
      <c r="AZ235" s="11"/>
      <c r="BA235" s="11"/>
      <c r="BB235" s="11"/>
      <c r="BC235" s="11"/>
      <c r="BD235" s="11"/>
    </row>
    <row r="236" spans="1:56" ht="15.9" customHeight="1" x14ac:dyDescent="0.3">
      <c r="A236" s="36">
        <v>259</v>
      </c>
      <c r="B236" s="36">
        <v>233</v>
      </c>
      <c r="C236" s="36">
        <v>17</v>
      </c>
      <c r="D236" s="36">
        <v>139</v>
      </c>
      <c r="E236">
        <v>1092</v>
      </c>
      <c r="F236" s="43">
        <v>3.260416666666667E-2</v>
      </c>
      <c r="G236" s="42" t="s">
        <v>525</v>
      </c>
      <c r="H236" s="42" t="s">
        <v>886</v>
      </c>
      <c r="I236" s="36" t="s">
        <v>872</v>
      </c>
      <c r="J236" s="36" t="s">
        <v>35</v>
      </c>
      <c r="K236" s="36" t="s">
        <v>0</v>
      </c>
      <c r="L236" s="11"/>
      <c r="M236" s="11"/>
      <c r="N236" s="11"/>
      <c r="O236" s="11"/>
      <c r="P236" s="11"/>
      <c r="Q236" s="11"/>
      <c r="R236" s="11"/>
      <c r="S236" s="11">
        <f>$B236</f>
        <v>233</v>
      </c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I236" s="11"/>
      <c r="AJ236" s="11"/>
      <c r="AK236" s="11"/>
      <c r="AL236" s="11"/>
      <c r="AM236" s="11"/>
      <c r="AN236" s="11"/>
      <c r="AO236" s="11"/>
      <c r="AP236" s="11">
        <f>$D236</f>
        <v>139</v>
      </c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</row>
    <row r="237" spans="1:56" ht="15.9" customHeight="1" x14ac:dyDescent="0.3">
      <c r="A237" s="36">
        <v>260</v>
      </c>
      <c r="B237" s="36">
        <v>234</v>
      </c>
      <c r="C237" s="36"/>
      <c r="D237" s="36"/>
      <c r="E237">
        <v>945</v>
      </c>
      <c r="F237" s="43">
        <v>3.2615740740740737E-2</v>
      </c>
      <c r="G237" s="42" t="s">
        <v>575</v>
      </c>
      <c r="H237" s="42" t="s">
        <v>576</v>
      </c>
      <c r="I237" s="36" t="s">
        <v>82</v>
      </c>
      <c r="J237" s="36" t="s">
        <v>65</v>
      </c>
      <c r="K237" s="36" t="s">
        <v>0</v>
      </c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>
        <f>$B237</f>
        <v>234</v>
      </c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</row>
    <row r="238" spans="1:56" ht="15.9" customHeight="1" x14ac:dyDescent="0.3">
      <c r="A238" s="36">
        <v>262</v>
      </c>
      <c r="B238" s="36">
        <v>235</v>
      </c>
      <c r="C238" s="36">
        <v>18</v>
      </c>
      <c r="D238" s="36">
        <v>140</v>
      </c>
      <c r="E238">
        <v>291</v>
      </c>
      <c r="F238" s="43">
        <v>3.2708333333333332E-2</v>
      </c>
      <c r="G238" s="42" t="s">
        <v>727</v>
      </c>
      <c r="H238" s="42" t="s">
        <v>887</v>
      </c>
      <c r="I238" s="36" t="s">
        <v>872</v>
      </c>
      <c r="J238" s="36" t="s">
        <v>27</v>
      </c>
      <c r="K238" s="36" t="s">
        <v>0</v>
      </c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>
        <f>$B238</f>
        <v>235</v>
      </c>
      <c r="AF238" s="11"/>
      <c r="AG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>
        <f>$D238</f>
        <v>140</v>
      </c>
      <c r="BC238" s="11"/>
      <c r="BD238" s="11"/>
    </row>
    <row r="239" spans="1:56" ht="15.9" customHeight="1" x14ac:dyDescent="0.3">
      <c r="A239" s="36">
        <v>263</v>
      </c>
      <c r="B239" s="36">
        <v>236</v>
      </c>
      <c r="C239" s="36">
        <v>44</v>
      </c>
      <c r="D239" s="36">
        <v>141</v>
      </c>
      <c r="E239">
        <v>314</v>
      </c>
      <c r="F239" s="43">
        <v>3.2812500000000001E-2</v>
      </c>
      <c r="G239" s="42" t="s">
        <v>806</v>
      </c>
      <c r="H239" s="42" t="s">
        <v>807</v>
      </c>
      <c r="I239" s="36" t="s">
        <v>762</v>
      </c>
      <c r="J239" s="36" t="s">
        <v>27</v>
      </c>
      <c r="K239" s="36" t="s">
        <v>0</v>
      </c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>
        <f>$B239</f>
        <v>236</v>
      </c>
      <c r="AF239" s="11"/>
      <c r="AG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>
        <f>$D239</f>
        <v>141</v>
      </c>
      <c r="BC239" s="11"/>
      <c r="BD239" s="11"/>
    </row>
    <row r="240" spans="1:56" ht="15.9" customHeight="1" x14ac:dyDescent="0.3">
      <c r="A240" s="36">
        <v>265</v>
      </c>
      <c r="B240" s="36">
        <v>237</v>
      </c>
      <c r="C240" s="36">
        <v>45</v>
      </c>
      <c r="D240" s="36">
        <v>142</v>
      </c>
      <c r="E240">
        <v>2295</v>
      </c>
      <c r="F240" s="43">
        <v>3.290509259259259E-2</v>
      </c>
      <c r="G240" s="44" t="s">
        <v>472</v>
      </c>
      <c r="H240" s="44" t="s">
        <v>331</v>
      </c>
      <c r="I240" s="45" t="s">
        <v>762</v>
      </c>
      <c r="J240" s="45" t="s">
        <v>67</v>
      </c>
      <c r="K240" s="45" t="s">
        <v>0</v>
      </c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>
        <f>$B240</f>
        <v>237</v>
      </c>
      <c r="Y240" s="11"/>
      <c r="Z240" s="11"/>
      <c r="AA240" s="11"/>
      <c r="AB240" s="11"/>
      <c r="AC240" s="11"/>
      <c r="AD240" s="11"/>
      <c r="AE240" s="11"/>
      <c r="AF240" s="11"/>
      <c r="AG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>
        <f>$D240</f>
        <v>142</v>
      </c>
      <c r="AV240" s="11"/>
      <c r="AW240" s="11"/>
      <c r="AX240" s="11"/>
      <c r="AY240" s="11"/>
      <c r="AZ240" s="11"/>
      <c r="BA240" s="11"/>
      <c r="BB240" s="11"/>
      <c r="BC240" s="11"/>
      <c r="BD240" s="11"/>
    </row>
    <row r="241" spans="1:56" ht="15.9" customHeight="1" x14ac:dyDescent="0.3">
      <c r="A241" s="36">
        <v>267</v>
      </c>
      <c r="B241" s="36">
        <v>238</v>
      </c>
      <c r="C241" s="36">
        <v>46</v>
      </c>
      <c r="D241" s="36">
        <v>143</v>
      </c>
      <c r="E241">
        <v>1027</v>
      </c>
      <c r="F241" s="43">
        <v>3.3009259259259259E-2</v>
      </c>
      <c r="G241" s="42" t="s">
        <v>530</v>
      </c>
      <c r="H241" s="42" t="s">
        <v>808</v>
      </c>
      <c r="I241" s="36" t="s">
        <v>762</v>
      </c>
      <c r="J241" s="36" t="s">
        <v>63</v>
      </c>
      <c r="K241" s="36" t="s">
        <v>0</v>
      </c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>
        <f>$B241</f>
        <v>238</v>
      </c>
      <c r="AG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>
        <f>$D241</f>
        <v>143</v>
      </c>
      <c r="BD241" s="11"/>
    </row>
    <row r="242" spans="1:56" ht="15.9" customHeight="1" x14ac:dyDescent="0.3">
      <c r="A242" s="36">
        <v>268</v>
      </c>
      <c r="B242" s="36">
        <v>239</v>
      </c>
      <c r="C242" s="36">
        <v>47</v>
      </c>
      <c r="D242" s="36">
        <v>144</v>
      </c>
      <c r="E242">
        <v>188</v>
      </c>
      <c r="F242" s="43">
        <v>3.3032407407407406E-2</v>
      </c>
      <c r="G242" s="42" t="s">
        <v>809</v>
      </c>
      <c r="H242" s="42" t="s">
        <v>810</v>
      </c>
      <c r="I242" s="36" t="s">
        <v>762</v>
      </c>
      <c r="J242" s="36" t="s">
        <v>38</v>
      </c>
      <c r="K242" s="36" t="s">
        <v>0</v>
      </c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>
        <f>$B242</f>
        <v>239</v>
      </c>
      <c r="AC242" s="11"/>
      <c r="AD242" s="11"/>
      <c r="AE242" s="11"/>
      <c r="AF242" s="11"/>
      <c r="AG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>
        <f>$D242</f>
        <v>144</v>
      </c>
      <c r="AZ242" s="11"/>
      <c r="BA242" s="11"/>
      <c r="BB242" s="11"/>
      <c r="BC242" s="11"/>
      <c r="BD242" s="11"/>
    </row>
    <row r="243" spans="1:56" ht="15.9" customHeight="1" x14ac:dyDescent="0.3">
      <c r="A243" s="36">
        <v>269</v>
      </c>
      <c r="B243" s="36">
        <v>240</v>
      </c>
      <c r="C243" s="36">
        <v>19</v>
      </c>
      <c r="D243" s="36">
        <v>145</v>
      </c>
      <c r="E243">
        <v>183</v>
      </c>
      <c r="F243" s="43">
        <v>3.3055555555555553E-2</v>
      </c>
      <c r="G243" s="42" t="s">
        <v>503</v>
      </c>
      <c r="H243" s="42" t="s">
        <v>888</v>
      </c>
      <c r="I243" s="36" t="s">
        <v>872</v>
      </c>
      <c r="J243" s="36" t="s">
        <v>38</v>
      </c>
      <c r="K243" s="36" t="s">
        <v>0</v>
      </c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>
        <f>$B243</f>
        <v>240</v>
      </c>
      <c r="AC243" s="11"/>
      <c r="AD243" s="11"/>
      <c r="AE243" s="11"/>
      <c r="AF243" s="11"/>
      <c r="AG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>
        <f>$D243</f>
        <v>145</v>
      </c>
      <c r="AZ243" s="11"/>
      <c r="BA243" s="11"/>
      <c r="BB243" s="11"/>
      <c r="BC243" s="11"/>
      <c r="BD243" s="11"/>
    </row>
    <row r="244" spans="1:56" ht="15.9" customHeight="1" x14ac:dyDescent="0.3">
      <c r="A244" s="36">
        <v>270</v>
      </c>
      <c r="B244" s="36">
        <v>241</v>
      </c>
      <c r="C244" s="36"/>
      <c r="D244" s="36"/>
      <c r="E244">
        <v>710</v>
      </c>
      <c r="F244" s="43">
        <v>3.3101851851851855E-2</v>
      </c>
      <c r="G244" s="42" t="s">
        <v>203</v>
      </c>
      <c r="H244" s="42" t="s">
        <v>577</v>
      </c>
      <c r="I244" s="36" t="s">
        <v>82</v>
      </c>
      <c r="J244" s="36" t="s">
        <v>36</v>
      </c>
      <c r="K244" s="36" t="s">
        <v>0</v>
      </c>
      <c r="L244" s="11"/>
      <c r="M244" s="11"/>
      <c r="N244" s="11"/>
      <c r="O244" s="11"/>
      <c r="P244" s="11"/>
      <c r="Q244" s="11"/>
      <c r="R244" s="11"/>
      <c r="S244" s="11"/>
      <c r="T244" s="11">
        <f>$B244</f>
        <v>241</v>
      </c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</row>
    <row r="245" spans="1:56" ht="15.9" customHeight="1" x14ac:dyDescent="0.3">
      <c r="A245" s="36">
        <v>272</v>
      </c>
      <c r="B245" s="36">
        <v>242</v>
      </c>
      <c r="C245" s="36">
        <v>48</v>
      </c>
      <c r="D245" s="36">
        <v>146</v>
      </c>
      <c r="E245">
        <v>265</v>
      </c>
      <c r="F245" s="43">
        <v>3.3148148148148149E-2</v>
      </c>
      <c r="G245" s="42" t="s">
        <v>760</v>
      </c>
      <c r="H245" s="42" t="s">
        <v>811</v>
      </c>
      <c r="I245" s="36" t="s">
        <v>762</v>
      </c>
      <c r="J245" s="36" t="s">
        <v>27</v>
      </c>
      <c r="K245" s="36" t="s">
        <v>0</v>
      </c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>
        <f>$B245</f>
        <v>242</v>
      </c>
      <c r="AF245" s="11"/>
      <c r="AG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>
        <f>$D245</f>
        <v>146</v>
      </c>
      <c r="BC245" s="11"/>
      <c r="BD245" s="11"/>
    </row>
    <row r="246" spans="1:56" ht="15.9" customHeight="1" x14ac:dyDescent="0.3">
      <c r="A246" s="36">
        <v>274</v>
      </c>
      <c r="B246" s="36">
        <v>243</v>
      </c>
      <c r="C246" s="36">
        <v>49</v>
      </c>
      <c r="D246" s="36">
        <v>147</v>
      </c>
      <c r="E246">
        <v>1373</v>
      </c>
      <c r="F246" s="43">
        <v>3.3159722222222222E-2</v>
      </c>
      <c r="G246" s="42" t="s">
        <v>812</v>
      </c>
      <c r="H246" s="42" t="s">
        <v>813</v>
      </c>
      <c r="I246" s="36" t="s">
        <v>762</v>
      </c>
      <c r="J246" s="36" t="s">
        <v>67</v>
      </c>
      <c r="K246" s="36" t="s">
        <v>0</v>
      </c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>
        <f>$B246</f>
        <v>243</v>
      </c>
      <c r="Y246" s="11"/>
      <c r="Z246" s="11"/>
      <c r="AA246" s="11"/>
      <c r="AB246" s="11"/>
      <c r="AC246" s="11"/>
      <c r="AD246" s="11"/>
      <c r="AE246" s="11"/>
      <c r="AF246" s="11"/>
      <c r="AG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>
        <f>$D246</f>
        <v>147</v>
      </c>
      <c r="AV246" s="11"/>
      <c r="AW246" s="11"/>
      <c r="AX246" s="11"/>
      <c r="AY246" s="11"/>
      <c r="AZ246" s="11"/>
      <c r="BA246" s="11"/>
      <c r="BB246" s="11"/>
      <c r="BC246" s="11"/>
      <c r="BD246" s="11"/>
    </row>
    <row r="247" spans="1:56" ht="15.9" customHeight="1" x14ac:dyDescent="0.3">
      <c r="A247" s="36">
        <v>276</v>
      </c>
      <c r="B247" s="36">
        <v>244</v>
      </c>
      <c r="C247" s="36"/>
      <c r="D247" s="36"/>
      <c r="E247">
        <v>1774</v>
      </c>
      <c r="F247" s="43">
        <v>3.3240740740740744E-2</v>
      </c>
      <c r="G247" s="42" t="s">
        <v>503</v>
      </c>
      <c r="H247" s="42" t="s">
        <v>578</v>
      </c>
      <c r="I247" s="36" t="s">
        <v>82</v>
      </c>
      <c r="J247" s="36" t="s">
        <v>49</v>
      </c>
      <c r="K247" s="36" t="s">
        <v>0</v>
      </c>
      <c r="L247" s="11"/>
      <c r="M247" s="11"/>
      <c r="N247" s="11"/>
      <c r="O247" s="11"/>
      <c r="P247" s="11"/>
      <c r="Q247" s="11">
        <f>$B247</f>
        <v>244</v>
      </c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</row>
    <row r="248" spans="1:56" ht="15.9" customHeight="1" x14ac:dyDescent="0.3">
      <c r="A248" s="36">
        <v>277</v>
      </c>
      <c r="B248" s="36">
        <v>245</v>
      </c>
      <c r="C248" s="36">
        <v>50</v>
      </c>
      <c r="D248" s="36">
        <v>148</v>
      </c>
      <c r="E248">
        <v>687</v>
      </c>
      <c r="F248" s="43">
        <v>3.3252314814814811E-2</v>
      </c>
      <c r="G248" s="42" t="s">
        <v>525</v>
      </c>
      <c r="H248" s="42" t="s">
        <v>814</v>
      </c>
      <c r="I248" s="36" t="s">
        <v>762</v>
      </c>
      <c r="J248" s="36" t="s">
        <v>36</v>
      </c>
      <c r="K248" s="36" t="s">
        <v>0</v>
      </c>
      <c r="L248" s="11"/>
      <c r="M248" s="11"/>
      <c r="N248" s="11"/>
      <c r="O248" s="11"/>
      <c r="P248" s="11"/>
      <c r="Q248" s="11"/>
      <c r="R248" s="11"/>
      <c r="S248" s="11"/>
      <c r="T248" s="11">
        <f>$B248</f>
        <v>245</v>
      </c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I248" s="11"/>
      <c r="AJ248" s="11"/>
      <c r="AK248" s="11"/>
      <c r="AL248" s="11"/>
      <c r="AM248" s="11"/>
      <c r="AN248" s="11"/>
      <c r="AO248" s="11"/>
      <c r="AP248" s="11"/>
      <c r="AQ248" s="11">
        <f>$D248</f>
        <v>148</v>
      </c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</row>
    <row r="249" spans="1:56" ht="15.9" customHeight="1" x14ac:dyDescent="0.3">
      <c r="A249" s="36">
        <v>278</v>
      </c>
      <c r="B249" s="36">
        <v>246</v>
      </c>
      <c r="C249" s="36">
        <v>51</v>
      </c>
      <c r="D249" s="36">
        <v>149</v>
      </c>
      <c r="E249">
        <v>135</v>
      </c>
      <c r="F249" s="43">
        <v>3.3310185185185186E-2</v>
      </c>
      <c r="G249" s="42" t="s">
        <v>608</v>
      </c>
      <c r="H249" s="42" t="s">
        <v>815</v>
      </c>
      <c r="I249" s="36" t="s">
        <v>762</v>
      </c>
      <c r="J249" s="36" t="s">
        <v>38</v>
      </c>
      <c r="K249" s="36" t="s">
        <v>0</v>
      </c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>
        <f>$B249</f>
        <v>246</v>
      </c>
      <c r="AC249" s="11"/>
      <c r="AD249" s="11"/>
      <c r="AE249" s="11"/>
      <c r="AF249" s="11"/>
      <c r="AG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>
        <f>$D249</f>
        <v>149</v>
      </c>
      <c r="AZ249" s="11"/>
      <c r="BA249" s="11"/>
      <c r="BB249" s="11"/>
      <c r="BC249" s="11"/>
      <c r="BD249" s="11"/>
    </row>
    <row r="250" spans="1:56" ht="15.9" customHeight="1" x14ac:dyDescent="0.3">
      <c r="A250" s="36">
        <v>279</v>
      </c>
      <c r="B250" s="36">
        <v>247</v>
      </c>
      <c r="C250" s="36">
        <v>52</v>
      </c>
      <c r="D250" s="36">
        <v>150</v>
      </c>
      <c r="E250">
        <v>755</v>
      </c>
      <c r="F250" s="43">
        <v>3.3333333333333333E-2</v>
      </c>
      <c r="G250" s="42" t="s">
        <v>816</v>
      </c>
      <c r="H250" s="42" t="s">
        <v>170</v>
      </c>
      <c r="I250" s="36" t="s">
        <v>762</v>
      </c>
      <c r="J250" s="36" t="s">
        <v>70</v>
      </c>
      <c r="K250" s="36" t="s">
        <v>0</v>
      </c>
      <c r="L250" s="11"/>
      <c r="M250" s="11"/>
      <c r="N250" s="11"/>
      <c r="O250" s="11">
        <f>$B250</f>
        <v>247</v>
      </c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I250" s="11"/>
      <c r="AJ250" s="11"/>
      <c r="AK250" s="11"/>
      <c r="AL250" s="11">
        <f>$D250</f>
        <v>150</v>
      </c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</row>
    <row r="251" spans="1:56" ht="15.9" customHeight="1" x14ac:dyDescent="0.3">
      <c r="A251" s="36">
        <v>281</v>
      </c>
      <c r="B251" s="36">
        <v>248</v>
      </c>
      <c r="C251" s="36">
        <v>20</v>
      </c>
      <c r="D251" s="36">
        <v>151</v>
      </c>
      <c r="E251">
        <v>59</v>
      </c>
      <c r="F251" s="43">
        <v>3.3391203703703708E-2</v>
      </c>
      <c r="G251" s="42" t="s">
        <v>889</v>
      </c>
      <c r="H251" s="42" t="s">
        <v>890</v>
      </c>
      <c r="I251" s="36" t="s">
        <v>872</v>
      </c>
      <c r="J251" s="36" t="s">
        <v>38</v>
      </c>
      <c r="K251" s="36" t="s">
        <v>0</v>
      </c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>
        <f>$B251</f>
        <v>248</v>
      </c>
      <c r="AC251" s="11"/>
      <c r="AD251" s="11"/>
      <c r="AE251" s="11"/>
      <c r="AF251" s="11"/>
      <c r="AG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>
        <f>$D251</f>
        <v>151</v>
      </c>
      <c r="AZ251" s="11"/>
      <c r="BA251" s="11"/>
      <c r="BB251" s="11"/>
      <c r="BC251" s="11"/>
      <c r="BD251" s="11"/>
    </row>
    <row r="252" spans="1:56" ht="15.9" customHeight="1" x14ac:dyDescent="0.3">
      <c r="A252" s="36">
        <v>282</v>
      </c>
      <c r="B252" s="36">
        <v>249</v>
      </c>
      <c r="C252" s="36">
        <v>53</v>
      </c>
      <c r="D252" s="36">
        <v>152</v>
      </c>
      <c r="E252">
        <v>333</v>
      </c>
      <c r="F252" s="43">
        <v>3.3402777777777781E-2</v>
      </c>
      <c r="G252" s="42" t="s">
        <v>489</v>
      </c>
      <c r="H252" s="42" t="s">
        <v>817</v>
      </c>
      <c r="I252" s="36" t="s">
        <v>762</v>
      </c>
      <c r="J252" s="36" t="s">
        <v>37</v>
      </c>
      <c r="K252" s="36" t="s">
        <v>0</v>
      </c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>
        <f>$B252</f>
        <v>249</v>
      </c>
      <c r="Z252" s="11"/>
      <c r="AA252" s="11"/>
      <c r="AB252" s="11"/>
      <c r="AC252" s="11"/>
      <c r="AD252" s="11"/>
      <c r="AE252" s="11"/>
      <c r="AF252" s="11"/>
      <c r="AG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>
        <f>$D252</f>
        <v>152</v>
      </c>
      <c r="AW252" s="11"/>
      <c r="AX252" s="11"/>
      <c r="AY252" s="11"/>
      <c r="AZ252" s="11"/>
      <c r="BA252" s="11"/>
      <c r="BB252" s="11"/>
      <c r="BC252" s="11"/>
      <c r="BD252" s="11"/>
    </row>
    <row r="253" spans="1:56" ht="15.9" customHeight="1" x14ac:dyDescent="0.3">
      <c r="A253" s="36">
        <v>283</v>
      </c>
      <c r="B253" s="36">
        <v>250</v>
      </c>
      <c r="C253" s="36">
        <v>21</v>
      </c>
      <c r="D253" s="36">
        <v>153</v>
      </c>
      <c r="E253">
        <v>1789</v>
      </c>
      <c r="F253" s="43">
        <v>3.3414351851851848E-2</v>
      </c>
      <c r="G253" s="42" t="s">
        <v>669</v>
      </c>
      <c r="H253" s="42" t="s">
        <v>891</v>
      </c>
      <c r="I253" s="36" t="s">
        <v>872</v>
      </c>
      <c r="J253" s="36" t="s">
        <v>49</v>
      </c>
      <c r="K253" s="36" t="s">
        <v>0</v>
      </c>
      <c r="L253" s="11"/>
      <c r="M253" s="11"/>
      <c r="N253" s="11"/>
      <c r="O253" s="11"/>
      <c r="P253" s="11"/>
      <c r="Q253" s="11">
        <f>$B253</f>
        <v>250</v>
      </c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I253" s="11"/>
      <c r="AJ253" s="11"/>
      <c r="AK253" s="11"/>
      <c r="AL253" s="11"/>
      <c r="AM253" s="11"/>
      <c r="AN253" s="11">
        <f>$D253</f>
        <v>153</v>
      </c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</row>
    <row r="254" spans="1:56" ht="15.9" customHeight="1" x14ac:dyDescent="0.3">
      <c r="A254" s="36">
        <v>285</v>
      </c>
      <c r="B254" s="36">
        <v>251</v>
      </c>
      <c r="C254" s="36">
        <v>54</v>
      </c>
      <c r="D254" s="36">
        <v>154</v>
      </c>
      <c r="E254">
        <v>1838</v>
      </c>
      <c r="F254" s="43">
        <v>3.3449074074074076E-2</v>
      </c>
      <c r="G254" s="42" t="s">
        <v>285</v>
      </c>
      <c r="H254" s="42" t="s">
        <v>818</v>
      </c>
      <c r="I254" s="36" t="s">
        <v>762</v>
      </c>
      <c r="J254" s="36" t="s">
        <v>55</v>
      </c>
      <c r="K254" s="36" t="s">
        <v>0</v>
      </c>
      <c r="L254" s="11"/>
      <c r="M254" s="11"/>
      <c r="N254" s="11"/>
      <c r="O254" s="11"/>
      <c r="P254" s="11"/>
      <c r="Q254" s="11"/>
      <c r="R254" s="11">
        <f>$B254</f>
        <v>251</v>
      </c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I254" s="11"/>
      <c r="AJ254" s="11"/>
      <c r="AK254" s="11"/>
      <c r="AL254" s="11"/>
      <c r="AM254" s="11"/>
      <c r="AN254" s="11"/>
      <c r="AO254" s="11">
        <f>$D254</f>
        <v>154</v>
      </c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</row>
    <row r="255" spans="1:56" ht="15.9" customHeight="1" x14ac:dyDescent="0.3">
      <c r="A255" s="36">
        <v>286</v>
      </c>
      <c r="B255" s="36">
        <v>252</v>
      </c>
      <c r="C255" s="36">
        <v>79</v>
      </c>
      <c r="D255" s="36">
        <v>155</v>
      </c>
      <c r="E255">
        <v>1261</v>
      </c>
      <c r="F255" s="43">
        <v>3.3518518518518517E-2</v>
      </c>
      <c r="G255" s="42" t="s">
        <v>505</v>
      </c>
      <c r="H255" s="42" t="s">
        <v>723</v>
      </c>
      <c r="I255" s="36" t="s">
        <v>629</v>
      </c>
      <c r="J255" s="36" t="s">
        <v>26</v>
      </c>
      <c r="K255" s="36" t="s">
        <v>0</v>
      </c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>
        <f>$B255</f>
        <v>252</v>
      </c>
      <c r="AB255" s="11"/>
      <c r="AC255" s="11"/>
      <c r="AD255" s="11"/>
      <c r="AE255" s="11"/>
      <c r="AF255" s="11"/>
      <c r="AG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>
        <f>$D255</f>
        <v>155</v>
      </c>
      <c r="AY255" s="11"/>
      <c r="AZ255" s="11"/>
      <c r="BA255" s="11"/>
      <c r="BB255" s="11"/>
      <c r="BC255" s="11"/>
      <c r="BD255" s="11"/>
    </row>
    <row r="256" spans="1:56" ht="15.9" customHeight="1" x14ac:dyDescent="0.3">
      <c r="A256" s="36">
        <v>287</v>
      </c>
      <c r="B256" s="36">
        <v>253</v>
      </c>
      <c r="C256" s="36">
        <v>80</v>
      </c>
      <c r="D256" s="36">
        <v>156</v>
      </c>
      <c r="E256">
        <v>1076</v>
      </c>
      <c r="F256" s="43">
        <v>3.3518518518518517E-2</v>
      </c>
      <c r="G256" s="42" t="s">
        <v>724</v>
      </c>
      <c r="H256" s="42" t="s">
        <v>725</v>
      </c>
      <c r="I256" s="36" t="s">
        <v>629</v>
      </c>
      <c r="J256" s="36" t="s">
        <v>35</v>
      </c>
      <c r="K256" s="36" t="s">
        <v>0</v>
      </c>
      <c r="L256" s="11"/>
      <c r="M256" s="11"/>
      <c r="N256" s="11"/>
      <c r="O256" s="11"/>
      <c r="P256" s="11"/>
      <c r="Q256" s="11"/>
      <c r="R256" s="11"/>
      <c r="S256" s="11">
        <f>$B256</f>
        <v>253</v>
      </c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I256" s="11"/>
      <c r="AJ256" s="11"/>
      <c r="AK256" s="11"/>
      <c r="AL256" s="11"/>
      <c r="AM256" s="11"/>
      <c r="AN256" s="11"/>
      <c r="AO256" s="11"/>
      <c r="AP256" s="11">
        <f>$D256</f>
        <v>156</v>
      </c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</row>
    <row r="257" spans="1:56" ht="15.9" customHeight="1" x14ac:dyDescent="0.3">
      <c r="A257" s="36">
        <v>288</v>
      </c>
      <c r="B257" s="36">
        <v>254</v>
      </c>
      <c r="C257" s="36"/>
      <c r="D257" s="36"/>
      <c r="E257">
        <v>1107</v>
      </c>
      <c r="F257" s="43">
        <v>3.3541666666666671E-2</v>
      </c>
      <c r="G257" s="42" t="s">
        <v>579</v>
      </c>
      <c r="H257" s="42" t="s">
        <v>580</v>
      </c>
      <c r="I257" s="36" t="s">
        <v>82</v>
      </c>
      <c r="J257" s="36" t="s">
        <v>35</v>
      </c>
      <c r="K257" s="36" t="s">
        <v>0</v>
      </c>
      <c r="L257" s="11"/>
      <c r="M257" s="11"/>
      <c r="N257" s="11"/>
      <c r="O257" s="11"/>
      <c r="P257" s="11"/>
      <c r="Q257" s="11"/>
      <c r="R257" s="11"/>
      <c r="S257" s="11">
        <f>$B257</f>
        <v>254</v>
      </c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</row>
    <row r="258" spans="1:56" ht="15.9" customHeight="1" x14ac:dyDescent="0.3">
      <c r="A258" s="36">
        <v>289</v>
      </c>
      <c r="B258" s="36">
        <v>255</v>
      </c>
      <c r="C258" s="36">
        <v>22</v>
      </c>
      <c r="D258" s="36">
        <v>157</v>
      </c>
      <c r="E258">
        <v>1006</v>
      </c>
      <c r="F258" s="43">
        <v>3.3576388888888892E-2</v>
      </c>
      <c r="G258" s="42" t="s">
        <v>889</v>
      </c>
      <c r="H258" s="42" t="s">
        <v>238</v>
      </c>
      <c r="I258" s="36" t="s">
        <v>872</v>
      </c>
      <c r="J258" s="36" t="s">
        <v>63</v>
      </c>
      <c r="K258" s="36" t="s">
        <v>0</v>
      </c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>
        <f>$B258</f>
        <v>255</v>
      </c>
      <c r="AG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>
        <f>$D258</f>
        <v>157</v>
      </c>
      <c r="BD258" s="11"/>
    </row>
    <row r="259" spans="1:56" ht="15.9" customHeight="1" x14ac:dyDescent="0.3">
      <c r="A259" s="36">
        <v>290</v>
      </c>
      <c r="B259" s="36">
        <v>256</v>
      </c>
      <c r="C259" s="36">
        <v>81</v>
      </c>
      <c r="D259" s="36">
        <v>158</v>
      </c>
      <c r="E259">
        <v>208</v>
      </c>
      <c r="F259" s="43">
        <v>3.3587962962962965E-2</v>
      </c>
      <c r="G259" s="42" t="s">
        <v>644</v>
      </c>
      <c r="H259" s="42" t="s">
        <v>726</v>
      </c>
      <c r="I259" s="36" t="s">
        <v>629</v>
      </c>
      <c r="J259" s="36" t="s">
        <v>27</v>
      </c>
      <c r="K259" s="36" t="s">
        <v>0</v>
      </c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>
        <f>$B259</f>
        <v>256</v>
      </c>
      <c r="AF259" s="11"/>
      <c r="AG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>
        <f>$D259</f>
        <v>158</v>
      </c>
      <c r="BC259" s="11"/>
      <c r="BD259" s="11"/>
    </row>
    <row r="260" spans="1:56" ht="15.9" customHeight="1" x14ac:dyDescent="0.3">
      <c r="A260" s="36">
        <v>291</v>
      </c>
      <c r="B260" s="36">
        <v>257</v>
      </c>
      <c r="C260" s="36">
        <v>82</v>
      </c>
      <c r="D260" s="36">
        <v>159</v>
      </c>
      <c r="E260">
        <v>744</v>
      </c>
      <c r="F260" s="43">
        <v>3.3622685185185186E-2</v>
      </c>
      <c r="G260" s="42" t="s">
        <v>727</v>
      </c>
      <c r="H260" s="42" t="s">
        <v>528</v>
      </c>
      <c r="I260" s="36" t="s">
        <v>629</v>
      </c>
      <c r="J260" s="36" t="s">
        <v>70</v>
      </c>
      <c r="K260" s="36" t="s">
        <v>0</v>
      </c>
      <c r="L260" s="11"/>
      <c r="M260" s="11"/>
      <c r="N260" s="11"/>
      <c r="O260" s="11">
        <f>$B260</f>
        <v>257</v>
      </c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I260" s="11"/>
      <c r="AJ260" s="11"/>
      <c r="AK260" s="11"/>
      <c r="AL260" s="11">
        <f>$D260</f>
        <v>159</v>
      </c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</row>
    <row r="261" spans="1:56" ht="15.9" customHeight="1" x14ac:dyDescent="0.3">
      <c r="A261" s="36">
        <v>293</v>
      </c>
      <c r="B261" s="36">
        <v>258</v>
      </c>
      <c r="C261" s="36">
        <v>55</v>
      </c>
      <c r="D261" s="36">
        <v>160</v>
      </c>
      <c r="E261">
        <v>648</v>
      </c>
      <c r="F261" s="43">
        <v>3.3645833333333333E-2</v>
      </c>
      <c r="G261" s="42" t="s">
        <v>819</v>
      </c>
      <c r="H261" s="42" t="s">
        <v>820</v>
      </c>
      <c r="I261" s="36" t="s">
        <v>762</v>
      </c>
      <c r="J261" s="36" t="s">
        <v>36</v>
      </c>
      <c r="K261" s="36" t="s">
        <v>0</v>
      </c>
      <c r="L261" s="11"/>
      <c r="M261" s="11"/>
      <c r="N261" s="11"/>
      <c r="O261" s="11"/>
      <c r="P261" s="11"/>
      <c r="Q261" s="11"/>
      <c r="R261" s="11"/>
      <c r="S261" s="11"/>
      <c r="T261" s="11">
        <f>$B261</f>
        <v>258</v>
      </c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I261" s="11"/>
      <c r="AJ261" s="11"/>
      <c r="AK261" s="11"/>
      <c r="AL261" s="11"/>
      <c r="AM261" s="11"/>
      <c r="AN261" s="11"/>
      <c r="AO261" s="11"/>
      <c r="AP261" s="11"/>
      <c r="AQ261" s="11">
        <f>$D261</f>
        <v>160</v>
      </c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</row>
    <row r="262" spans="1:56" ht="15.9" customHeight="1" x14ac:dyDescent="0.3">
      <c r="A262" s="36">
        <v>296</v>
      </c>
      <c r="B262" s="36">
        <v>259</v>
      </c>
      <c r="C262" s="36">
        <v>56</v>
      </c>
      <c r="D262" s="36">
        <v>161</v>
      </c>
      <c r="E262">
        <v>771</v>
      </c>
      <c r="F262" s="43">
        <v>3.3726851851851855E-2</v>
      </c>
      <c r="G262" s="42" t="s">
        <v>749</v>
      </c>
      <c r="H262" s="42" t="s">
        <v>559</v>
      </c>
      <c r="I262" s="36" t="s">
        <v>762</v>
      </c>
      <c r="J262" s="36" t="s">
        <v>70</v>
      </c>
      <c r="K262" s="36" t="s">
        <v>0</v>
      </c>
      <c r="L262" s="11"/>
      <c r="M262" s="11"/>
      <c r="N262" s="11"/>
      <c r="O262" s="11">
        <f>$B262</f>
        <v>259</v>
      </c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I262" s="11"/>
      <c r="AJ262" s="11"/>
      <c r="AK262" s="11"/>
      <c r="AL262" s="11">
        <f>$D262</f>
        <v>161</v>
      </c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</row>
    <row r="263" spans="1:56" ht="15.9" customHeight="1" x14ac:dyDescent="0.3">
      <c r="A263" s="36">
        <v>299</v>
      </c>
      <c r="B263" s="36">
        <v>260</v>
      </c>
      <c r="C263" s="36">
        <v>83</v>
      </c>
      <c r="D263" s="36">
        <v>162</v>
      </c>
      <c r="E263">
        <v>1275</v>
      </c>
      <c r="F263" s="43">
        <v>3.3842592592592591E-2</v>
      </c>
      <c r="G263" s="42" t="s">
        <v>285</v>
      </c>
      <c r="H263" s="42" t="s">
        <v>728</v>
      </c>
      <c r="I263" s="36" t="s">
        <v>629</v>
      </c>
      <c r="J263" s="36" t="s">
        <v>34</v>
      </c>
      <c r="K263" s="36" t="s">
        <v>0</v>
      </c>
      <c r="L263" s="11"/>
      <c r="M263" s="11"/>
      <c r="N263" s="11">
        <f>$B263</f>
        <v>260</v>
      </c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I263" s="11"/>
      <c r="AJ263" s="11"/>
      <c r="AK263" s="11">
        <f>$D263</f>
        <v>162</v>
      </c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</row>
    <row r="264" spans="1:56" ht="15.9" customHeight="1" x14ac:dyDescent="0.3">
      <c r="A264" s="36">
        <v>300</v>
      </c>
      <c r="B264" s="36">
        <v>261</v>
      </c>
      <c r="C264" s="36">
        <v>9</v>
      </c>
      <c r="D264" s="36"/>
      <c r="E264">
        <v>2016</v>
      </c>
      <c r="F264" s="43">
        <v>3.3877314814814818E-2</v>
      </c>
      <c r="G264" s="42" t="s">
        <v>625</v>
      </c>
      <c r="H264" s="42" t="s">
        <v>626</v>
      </c>
      <c r="I264" s="36" t="s">
        <v>156</v>
      </c>
      <c r="J264" s="36" t="s">
        <v>38</v>
      </c>
      <c r="K264" s="36" t="s">
        <v>0</v>
      </c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>
        <f>$B264</f>
        <v>261</v>
      </c>
      <c r="AC264" s="11"/>
      <c r="AD264" s="11"/>
      <c r="AE264" s="11"/>
      <c r="AF264" s="11"/>
      <c r="AG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</row>
    <row r="265" spans="1:56" ht="15.9" customHeight="1" x14ac:dyDescent="0.3">
      <c r="A265" s="36">
        <v>301</v>
      </c>
      <c r="B265" s="36">
        <v>262</v>
      </c>
      <c r="C265" s="36">
        <v>84</v>
      </c>
      <c r="D265" s="36">
        <v>163</v>
      </c>
      <c r="E265">
        <v>657</v>
      </c>
      <c r="F265" s="43">
        <v>3.3877314814814818E-2</v>
      </c>
      <c r="G265" s="42" t="s">
        <v>729</v>
      </c>
      <c r="H265" s="42" t="s">
        <v>730</v>
      </c>
      <c r="I265" s="36" t="s">
        <v>629</v>
      </c>
      <c r="J265" s="36" t="s">
        <v>36</v>
      </c>
      <c r="K265" s="36" t="s">
        <v>0</v>
      </c>
      <c r="L265" s="11"/>
      <c r="M265" s="11"/>
      <c r="N265" s="11"/>
      <c r="O265" s="11"/>
      <c r="P265" s="11"/>
      <c r="Q265" s="11"/>
      <c r="R265" s="11"/>
      <c r="S265" s="11"/>
      <c r="T265" s="11">
        <f>$B265</f>
        <v>262</v>
      </c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I265" s="11"/>
      <c r="AJ265" s="11"/>
      <c r="AK265" s="11"/>
      <c r="AL265" s="11"/>
      <c r="AM265" s="11"/>
      <c r="AN265" s="11"/>
      <c r="AO265" s="11"/>
      <c r="AP265" s="11"/>
      <c r="AQ265" s="11">
        <f>$D265</f>
        <v>163</v>
      </c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</row>
    <row r="266" spans="1:56" ht="15.9" customHeight="1" x14ac:dyDescent="0.3">
      <c r="A266" s="36">
        <v>302</v>
      </c>
      <c r="B266" s="36">
        <v>263</v>
      </c>
      <c r="C266" s="36">
        <v>57</v>
      </c>
      <c r="D266" s="36">
        <v>164</v>
      </c>
      <c r="E266">
        <v>1161</v>
      </c>
      <c r="F266" s="43">
        <v>3.3888888888888885E-2</v>
      </c>
      <c r="G266" s="42" t="s">
        <v>501</v>
      </c>
      <c r="H266" s="42" t="s">
        <v>821</v>
      </c>
      <c r="I266" s="36" t="s">
        <v>762</v>
      </c>
      <c r="J266" s="36" t="s">
        <v>26</v>
      </c>
      <c r="K266" s="36" t="s">
        <v>0</v>
      </c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>
        <f>$B266</f>
        <v>263</v>
      </c>
      <c r="AB266" s="11"/>
      <c r="AC266" s="11"/>
      <c r="AD266" s="11"/>
      <c r="AE266" s="11"/>
      <c r="AF266" s="11"/>
      <c r="AG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>
        <f>$D266</f>
        <v>164</v>
      </c>
      <c r="AY266" s="11"/>
      <c r="AZ266" s="11"/>
      <c r="BA266" s="11"/>
      <c r="BB266" s="11"/>
      <c r="BC266" s="11"/>
      <c r="BD266" s="11"/>
    </row>
    <row r="267" spans="1:56" ht="15.9" customHeight="1" x14ac:dyDescent="0.3">
      <c r="A267" s="36">
        <v>303</v>
      </c>
      <c r="B267" s="36">
        <v>264</v>
      </c>
      <c r="C267" s="36"/>
      <c r="D267" s="36"/>
      <c r="E267">
        <v>1701</v>
      </c>
      <c r="F267" s="43">
        <v>3.3900462962962966E-2</v>
      </c>
      <c r="G267" s="42" t="s">
        <v>467</v>
      </c>
      <c r="H267" s="42" t="s">
        <v>581</v>
      </c>
      <c r="I267" s="36" t="s">
        <v>82</v>
      </c>
      <c r="J267" s="36" t="s">
        <v>62</v>
      </c>
      <c r="K267" s="36" t="s">
        <v>0</v>
      </c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>
        <f>$B267</f>
        <v>264</v>
      </c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</row>
    <row r="268" spans="1:56" ht="15.9" customHeight="1" x14ac:dyDescent="0.3">
      <c r="A268" s="36">
        <v>304</v>
      </c>
      <c r="B268" s="36">
        <v>265</v>
      </c>
      <c r="C268" s="36"/>
      <c r="D268" s="36"/>
      <c r="E268">
        <v>2037</v>
      </c>
      <c r="F268" s="43">
        <v>3.3912037037037039E-2</v>
      </c>
      <c r="G268" s="42" t="s">
        <v>481</v>
      </c>
      <c r="H268" s="42" t="s">
        <v>582</v>
      </c>
      <c r="I268" s="36" t="s">
        <v>82</v>
      </c>
      <c r="J268" s="36" t="s">
        <v>62</v>
      </c>
      <c r="K268" s="36" t="s">
        <v>0</v>
      </c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>
        <f>$B268</f>
        <v>265</v>
      </c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</row>
    <row r="269" spans="1:56" ht="15.9" customHeight="1" x14ac:dyDescent="0.3">
      <c r="A269" s="36">
        <v>305</v>
      </c>
      <c r="B269" s="36">
        <v>266</v>
      </c>
      <c r="C269" s="36">
        <v>85</v>
      </c>
      <c r="D269" s="36">
        <v>165</v>
      </c>
      <c r="E269">
        <v>1871</v>
      </c>
      <c r="F269" s="43">
        <v>3.3923611111111113E-2</v>
      </c>
      <c r="G269" s="42" t="s">
        <v>479</v>
      </c>
      <c r="H269" s="42" t="s">
        <v>731</v>
      </c>
      <c r="I269" s="36" t="s">
        <v>629</v>
      </c>
      <c r="J269" s="36" t="s">
        <v>52</v>
      </c>
      <c r="K269" s="36" t="s">
        <v>0</v>
      </c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>
        <f>$B269</f>
        <v>266</v>
      </c>
      <c r="AD269" s="11"/>
      <c r="AE269" s="11"/>
      <c r="AF269" s="11"/>
      <c r="AG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>
        <f>$D269</f>
        <v>165</v>
      </c>
      <c r="BA269" s="11"/>
      <c r="BB269" s="11"/>
      <c r="BC269" s="11"/>
      <c r="BD269" s="11"/>
    </row>
    <row r="270" spans="1:56" ht="15.9" customHeight="1" x14ac:dyDescent="0.3">
      <c r="A270" s="36">
        <v>306</v>
      </c>
      <c r="B270" s="36">
        <v>267</v>
      </c>
      <c r="C270" s="36">
        <v>58</v>
      </c>
      <c r="D270" s="36">
        <v>166</v>
      </c>
      <c r="E270">
        <v>29</v>
      </c>
      <c r="F270" s="43">
        <v>3.3935185185185186E-2</v>
      </c>
      <c r="G270" s="42" t="s">
        <v>822</v>
      </c>
      <c r="H270" s="42" t="s">
        <v>823</v>
      </c>
      <c r="I270" s="36" t="s">
        <v>762</v>
      </c>
      <c r="J270" s="36" t="s">
        <v>38</v>
      </c>
      <c r="K270" s="36" t="s">
        <v>0</v>
      </c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>
        <f>$B270</f>
        <v>267</v>
      </c>
      <c r="AC270" s="11"/>
      <c r="AD270" s="11"/>
      <c r="AE270" s="11"/>
      <c r="AF270" s="11"/>
      <c r="AG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>
        <f>$D270</f>
        <v>166</v>
      </c>
      <c r="AZ270" s="11"/>
      <c r="BA270" s="11"/>
      <c r="BB270" s="11"/>
      <c r="BC270" s="11"/>
      <c r="BD270" s="11"/>
    </row>
    <row r="271" spans="1:56" ht="15.9" customHeight="1" x14ac:dyDescent="0.3">
      <c r="A271" s="36">
        <v>307</v>
      </c>
      <c r="B271" s="36">
        <v>268</v>
      </c>
      <c r="C271" s="45">
        <v>86</v>
      </c>
      <c r="D271" s="45">
        <v>167</v>
      </c>
      <c r="E271" t="s">
        <v>936</v>
      </c>
      <c r="F271" s="43">
        <v>3.3993055555555554E-2</v>
      </c>
      <c r="G271" s="44" t="s">
        <v>209</v>
      </c>
      <c r="H271" s="44" t="s">
        <v>948</v>
      </c>
      <c r="I271" s="45" t="s">
        <v>629</v>
      </c>
      <c r="J271" s="45" t="s">
        <v>55</v>
      </c>
      <c r="K271" s="45" t="s">
        <v>0</v>
      </c>
      <c r="L271" s="11"/>
      <c r="M271" s="11"/>
      <c r="N271" s="11"/>
      <c r="O271" s="11"/>
      <c r="P271" s="11"/>
      <c r="Q271" s="11"/>
      <c r="R271" s="11">
        <f>$B271</f>
        <v>268</v>
      </c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I271" s="11"/>
      <c r="AJ271" s="11"/>
      <c r="AK271" s="11"/>
      <c r="AL271" s="11"/>
      <c r="AM271" s="11"/>
      <c r="AN271" s="11"/>
      <c r="AO271" s="11">
        <f>$D271</f>
        <v>167</v>
      </c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</row>
    <row r="272" spans="1:56" ht="15.9" customHeight="1" x14ac:dyDescent="0.3">
      <c r="A272" s="36">
        <v>309</v>
      </c>
      <c r="B272" s="36">
        <v>269</v>
      </c>
      <c r="C272" s="36">
        <v>87</v>
      </c>
      <c r="D272" s="36">
        <v>168</v>
      </c>
      <c r="E272">
        <v>1394</v>
      </c>
      <c r="F272" s="43">
        <v>3.4050925925925929E-2</v>
      </c>
      <c r="G272" s="42" t="s">
        <v>575</v>
      </c>
      <c r="H272" s="42" t="s">
        <v>732</v>
      </c>
      <c r="I272" s="36" t="s">
        <v>629</v>
      </c>
      <c r="J272" s="36" t="s">
        <v>67</v>
      </c>
      <c r="K272" s="36" t="s">
        <v>0</v>
      </c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>
        <f>$B272</f>
        <v>269</v>
      </c>
      <c r="Y272" s="11"/>
      <c r="Z272" s="11"/>
      <c r="AA272" s="11"/>
      <c r="AB272" s="11"/>
      <c r="AC272" s="11"/>
      <c r="AD272" s="11"/>
      <c r="AE272" s="11"/>
      <c r="AF272" s="11"/>
      <c r="AG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>
        <f>$D272</f>
        <v>168</v>
      </c>
      <c r="AV272" s="11"/>
      <c r="AW272" s="11"/>
      <c r="AX272" s="11"/>
      <c r="AY272" s="11"/>
      <c r="AZ272" s="11"/>
      <c r="BA272" s="11"/>
      <c r="BB272" s="11"/>
      <c r="BC272" s="11"/>
      <c r="BD272" s="11"/>
    </row>
    <row r="273" spans="1:56" ht="15.9" customHeight="1" x14ac:dyDescent="0.3">
      <c r="A273" s="36">
        <v>311</v>
      </c>
      <c r="B273" s="36">
        <v>270</v>
      </c>
      <c r="C273" s="36">
        <v>23</v>
      </c>
      <c r="D273" s="36">
        <v>169</v>
      </c>
      <c r="E273">
        <v>666</v>
      </c>
      <c r="F273" s="43">
        <v>3.4108796296296297E-2</v>
      </c>
      <c r="G273" s="42" t="s">
        <v>843</v>
      </c>
      <c r="H273" s="42" t="s">
        <v>892</v>
      </c>
      <c r="I273" s="36" t="s">
        <v>872</v>
      </c>
      <c r="J273" s="36" t="s">
        <v>36</v>
      </c>
      <c r="K273" s="36" t="s">
        <v>0</v>
      </c>
      <c r="L273" s="11"/>
      <c r="M273" s="11"/>
      <c r="N273" s="11"/>
      <c r="O273" s="11"/>
      <c r="P273" s="11"/>
      <c r="Q273" s="11"/>
      <c r="R273" s="11"/>
      <c r="S273" s="11"/>
      <c r="T273" s="11">
        <f>$B273</f>
        <v>270</v>
      </c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I273" s="11"/>
      <c r="AJ273" s="11"/>
      <c r="AK273" s="11"/>
      <c r="AL273" s="11"/>
      <c r="AM273" s="11"/>
      <c r="AN273" s="11"/>
      <c r="AO273" s="11"/>
      <c r="AP273" s="11"/>
      <c r="AQ273" s="11">
        <f>$D273</f>
        <v>169</v>
      </c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</row>
    <row r="274" spans="1:56" ht="15.9" customHeight="1" x14ac:dyDescent="0.3">
      <c r="A274" s="36">
        <v>312</v>
      </c>
      <c r="B274" s="36">
        <v>271</v>
      </c>
      <c r="C274" s="45">
        <v>59</v>
      </c>
      <c r="D274" s="45">
        <v>170</v>
      </c>
      <c r="E274">
        <v>777</v>
      </c>
      <c r="F274" s="43">
        <v>3.4143518518518517E-2</v>
      </c>
      <c r="G274" s="44" t="s">
        <v>107</v>
      </c>
      <c r="H274" s="44" t="s">
        <v>943</v>
      </c>
      <c r="I274" s="45" t="s">
        <v>762</v>
      </c>
      <c r="J274" s="45" t="s">
        <v>70</v>
      </c>
      <c r="K274" s="45" t="s">
        <v>0</v>
      </c>
      <c r="L274" s="11"/>
      <c r="M274" s="11"/>
      <c r="N274" s="11"/>
      <c r="O274" s="11">
        <f>$B274</f>
        <v>271</v>
      </c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I274" s="11"/>
      <c r="AJ274" s="11"/>
      <c r="AK274" s="11">
        <f>$D274</f>
        <v>170</v>
      </c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</row>
    <row r="275" spans="1:56" ht="15.9" customHeight="1" x14ac:dyDescent="0.3">
      <c r="A275" s="36">
        <v>315</v>
      </c>
      <c r="B275" s="36">
        <v>272</v>
      </c>
      <c r="C275" s="36">
        <v>88</v>
      </c>
      <c r="D275" s="36">
        <v>171</v>
      </c>
      <c r="E275">
        <v>2291</v>
      </c>
      <c r="F275" s="43">
        <v>3.4201388888888892E-2</v>
      </c>
      <c r="G275" s="42" t="s">
        <v>461</v>
      </c>
      <c r="H275" s="42" t="s">
        <v>733</v>
      </c>
      <c r="I275" s="36" t="s">
        <v>629</v>
      </c>
      <c r="J275" s="36" t="s">
        <v>35</v>
      </c>
      <c r="K275" s="36" t="s">
        <v>0</v>
      </c>
      <c r="L275" s="11"/>
      <c r="M275" s="11"/>
      <c r="N275" s="11"/>
      <c r="O275" s="11"/>
      <c r="P275" s="11"/>
      <c r="Q275" s="11"/>
      <c r="R275" s="11"/>
      <c r="S275" s="11">
        <f>$B275</f>
        <v>272</v>
      </c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I275" s="11"/>
      <c r="AJ275" s="11"/>
      <c r="AK275" s="11"/>
      <c r="AL275" s="11"/>
      <c r="AM275" s="11"/>
      <c r="AN275" s="11"/>
      <c r="AO275" s="11"/>
      <c r="AP275" s="11">
        <f>$D275</f>
        <v>171</v>
      </c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</row>
    <row r="276" spans="1:56" ht="15.9" customHeight="1" x14ac:dyDescent="0.3">
      <c r="A276" s="36">
        <v>316</v>
      </c>
      <c r="B276" s="36">
        <v>273</v>
      </c>
      <c r="C276" s="36">
        <v>60</v>
      </c>
      <c r="D276" s="36">
        <v>172</v>
      </c>
      <c r="E276">
        <v>111</v>
      </c>
      <c r="F276" s="43">
        <v>3.4224537037037032E-2</v>
      </c>
      <c r="G276" s="42" t="s">
        <v>491</v>
      </c>
      <c r="H276" s="42" t="s">
        <v>824</v>
      </c>
      <c r="I276" s="36" t="s">
        <v>762</v>
      </c>
      <c r="J276" s="36" t="s">
        <v>38</v>
      </c>
      <c r="K276" s="36" t="s">
        <v>0</v>
      </c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>
        <f>$B276</f>
        <v>273</v>
      </c>
      <c r="AC276" s="11"/>
      <c r="AD276" s="11"/>
      <c r="AE276" s="11"/>
      <c r="AF276" s="11"/>
      <c r="AG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>
        <f>$D276</f>
        <v>172</v>
      </c>
      <c r="AZ276" s="11"/>
      <c r="BA276" s="11"/>
      <c r="BB276" s="11"/>
      <c r="BC276" s="11"/>
      <c r="BD276" s="11"/>
    </row>
    <row r="277" spans="1:56" ht="15.9" customHeight="1" x14ac:dyDescent="0.3">
      <c r="A277" s="36">
        <v>319</v>
      </c>
      <c r="B277" s="36">
        <v>274</v>
      </c>
      <c r="C277" s="36">
        <v>24</v>
      </c>
      <c r="D277" s="36">
        <v>173</v>
      </c>
      <c r="E277">
        <v>1865</v>
      </c>
      <c r="F277" s="43">
        <v>3.4317129629629628E-2</v>
      </c>
      <c r="G277" s="42" t="s">
        <v>893</v>
      </c>
      <c r="H277" s="42" t="s">
        <v>894</v>
      </c>
      <c r="I277" s="36" t="s">
        <v>872</v>
      </c>
      <c r="J277" s="36" t="s">
        <v>52</v>
      </c>
      <c r="K277" s="36" t="s">
        <v>0</v>
      </c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>
        <f>$B277</f>
        <v>274</v>
      </c>
      <c r="AD277" s="11"/>
      <c r="AE277" s="11"/>
      <c r="AF277" s="11"/>
      <c r="AG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>
        <f>$D277</f>
        <v>173</v>
      </c>
      <c r="BA277" s="11"/>
      <c r="BB277" s="11"/>
      <c r="BC277" s="11"/>
      <c r="BD277" s="11"/>
    </row>
    <row r="278" spans="1:56" ht="15.9" customHeight="1" x14ac:dyDescent="0.3">
      <c r="A278" s="36">
        <v>323</v>
      </c>
      <c r="B278" s="36">
        <v>275</v>
      </c>
      <c r="C278" s="36">
        <v>89</v>
      </c>
      <c r="D278" s="36">
        <v>174</v>
      </c>
      <c r="E278">
        <v>2043</v>
      </c>
      <c r="F278" s="43">
        <v>3.4375000000000003E-2</v>
      </c>
      <c r="G278" s="42" t="s">
        <v>734</v>
      </c>
      <c r="H278" s="42" t="s">
        <v>735</v>
      </c>
      <c r="I278" s="36" t="s">
        <v>629</v>
      </c>
      <c r="J278" s="36" t="s">
        <v>62</v>
      </c>
      <c r="K278" s="36" t="s">
        <v>0</v>
      </c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>
        <f>$B278</f>
        <v>275</v>
      </c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>
        <f>$D278</f>
        <v>174</v>
      </c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</row>
    <row r="279" spans="1:56" ht="15.9" customHeight="1" x14ac:dyDescent="0.3">
      <c r="A279" s="36">
        <v>326</v>
      </c>
      <c r="B279" s="36">
        <v>276</v>
      </c>
      <c r="C279" s="36">
        <v>61</v>
      </c>
      <c r="D279" s="36">
        <v>175</v>
      </c>
      <c r="E279">
        <v>1810</v>
      </c>
      <c r="F279" s="43">
        <v>3.4490740740740745E-2</v>
      </c>
      <c r="G279" s="42" t="s">
        <v>642</v>
      </c>
      <c r="H279" s="42" t="s">
        <v>825</v>
      </c>
      <c r="I279" s="36" t="s">
        <v>762</v>
      </c>
      <c r="J279" s="36" t="s">
        <v>23</v>
      </c>
      <c r="K279" s="36" t="s">
        <v>0</v>
      </c>
      <c r="L279" s="11"/>
      <c r="M279" s="11">
        <f>$B279</f>
        <v>276</v>
      </c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I279" s="11"/>
      <c r="AJ279" s="11">
        <f>$D279</f>
        <v>175</v>
      </c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</row>
    <row r="280" spans="1:56" ht="15.9" customHeight="1" x14ac:dyDescent="0.3">
      <c r="A280" s="36">
        <v>327</v>
      </c>
      <c r="B280" s="36">
        <v>277</v>
      </c>
      <c r="C280" s="36">
        <v>62</v>
      </c>
      <c r="D280" s="36">
        <v>176</v>
      </c>
      <c r="E280">
        <v>260</v>
      </c>
      <c r="F280" s="43">
        <v>3.4513888888888886E-2</v>
      </c>
      <c r="G280" s="42" t="s">
        <v>503</v>
      </c>
      <c r="H280" s="42" t="s">
        <v>826</v>
      </c>
      <c r="I280" s="36" t="s">
        <v>762</v>
      </c>
      <c r="J280" s="36" t="s">
        <v>27</v>
      </c>
      <c r="K280" s="36" t="s">
        <v>0</v>
      </c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>
        <f>$B280</f>
        <v>277</v>
      </c>
      <c r="AF280" s="11"/>
      <c r="AG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>
        <f>$D280</f>
        <v>176</v>
      </c>
      <c r="BC280" s="11"/>
      <c r="BD280" s="11"/>
    </row>
    <row r="281" spans="1:56" ht="15.9" customHeight="1" x14ac:dyDescent="0.3">
      <c r="A281" s="36">
        <v>328</v>
      </c>
      <c r="B281" s="36">
        <v>278</v>
      </c>
      <c r="C281" s="36">
        <v>25</v>
      </c>
      <c r="D281" s="36">
        <v>177</v>
      </c>
      <c r="E281">
        <v>1511</v>
      </c>
      <c r="F281" s="43">
        <v>3.453703703703704E-2</v>
      </c>
      <c r="G281" s="42" t="s">
        <v>752</v>
      </c>
      <c r="H281" s="42" t="s">
        <v>110</v>
      </c>
      <c r="I281" s="36" t="s">
        <v>872</v>
      </c>
      <c r="J281" s="36" t="s">
        <v>59</v>
      </c>
      <c r="K281" s="36" t="s">
        <v>0</v>
      </c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>
        <f>$B281</f>
        <v>278</v>
      </c>
      <c r="AE281" s="11"/>
      <c r="AF281" s="11"/>
      <c r="AG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>
        <f>$D281</f>
        <v>177</v>
      </c>
      <c r="BB281" s="11"/>
      <c r="BC281" s="11"/>
      <c r="BD281" s="11"/>
    </row>
    <row r="282" spans="1:56" ht="15.9" customHeight="1" x14ac:dyDescent="0.3">
      <c r="A282" s="36">
        <v>329</v>
      </c>
      <c r="B282" s="36">
        <v>279</v>
      </c>
      <c r="C282" s="36">
        <v>63</v>
      </c>
      <c r="D282" s="36">
        <v>178</v>
      </c>
      <c r="E282">
        <v>1705</v>
      </c>
      <c r="F282" s="43">
        <v>3.4548611111111106E-2</v>
      </c>
      <c r="G282" s="42" t="s">
        <v>553</v>
      </c>
      <c r="H282" s="42" t="s">
        <v>827</v>
      </c>
      <c r="I282" s="36" t="s">
        <v>762</v>
      </c>
      <c r="J282" s="36" t="s">
        <v>62</v>
      </c>
      <c r="K282" s="36" t="s">
        <v>0</v>
      </c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>
        <f>$B282</f>
        <v>279</v>
      </c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>
        <f>$D282</f>
        <v>178</v>
      </c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</row>
    <row r="283" spans="1:56" ht="15.9" customHeight="1" x14ac:dyDescent="0.3">
      <c r="A283" s="36">
        <v>332</v>
      </c>
      <c r="B283" s="36">
        <v>280</v>
      </c>
      <c r="C283" s="36">
        <v>90</v>
      </c>
      <c r="D283" s="36">
        <v>179</v>
      </c>
      <c r="E283">
        <v>1325</v>
      </c>
      <c r="F283" s="43">
        <v>3.4652777777777775E-2</v>
      </c>
      <c r="G283" s="42" t="s">
        <v>727</v>
      </c>
      <c r="H283" s="42" t="s">
        <v>681</v>
      </c>
      <c r="I283" s="36" t="s">
        <v>629</v>
      </c>
      <c r="J283" s="36" t="s">
        <v>34</v>
      </c>
      <c r="K283" s="36" t="s">
        <v>0</v>
      </c>
      <c r="L283" s="11"/>
      <c r="M283" s="11"/>
      <c r="N283" s="11">
        <f>$B283</f>
        <v>280</v>
      </c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I283" s="11"/>
      <c r="AJ283" s="11"/>
      <c r="AK283" s="11">
        <f>$D283</f>
        <v>179</v>
      </c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</row>
    <row r="284" spans="1:56" ht="15.9" customHeight="1" x14ac:dyDescent="0.3">
      <c r="A284" s="36">
        <v>333</v>
      </c>
      <c r="B284" s="36">
        <v>281</v>
      </c>
      <c r="C284" s="36">
        <v>64</v>
      </c>
      <c r="D284" s="36">
        <v>180</v>
      </c>
      <c r="E284">
        <v>97</v>
      </c>
      <c r="F284" s="43">
        <v>3.4687499999999996E-2</v>
      </c>
      <c r="G284" s="42" t="s">
        <v>525</v>
      </c>
      <c r="H284" s="42" t="s">
        <v>828</v>
      </c>
      <c r="I284" s="36" t="s">
        <v>762</v>
      </c>
      <c r="J284" s="36" t="s">
        <v>38</v>
      </c>
      <c r="K284" s="36" t="s">
        <v>0</v>
      </c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>
        <f>$B284</f>
        <v>281</v>
      </c>
      <c r="AC284" s="11"/>
      <c r="AD284" s="11"/>
      <c r="AE284" s="11"/>
      <c r="AF284" s="11"/>
      <c r="AG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>
        <f>$D284</f>
        <v>180</v>
      </c>
      <c r="AZ284" s="11"/>
      <c r="BA284" s="11"/>
      <c r="BB284" s="11"/>
      <c r="BC284" s="11"/>
      <c r="BD284" s="11"/>
    </row>
    <row r="285" spans="1:56" ht="15.9" customHeight="1" x14ac:dyDescent="0.3">
      <c r="A285" s="36">
        <v>337</v>
      </c>
      <c r="B285" s="36">
        <v>282</v>
      </c>
      <c r="C285" s="36">
        <v>91</v>
      </c>
      <c r="D285" s="36">
        <v>181</v>
      </c>
      <c r="E285">
        <v>452</v>
      </c>
      <c r="F285" s="43">
        <v>3.4837962962962959E-2</v>
      </c>
      <c r="G285" s="42" t="s">
        <v>736</v>
      </c>
      <c r="H285" s="42" t="s">
        <v>452</v>
      </c>
      <c r="I285" s="36" t="s">
        <v>629</v>
      </c>
      <c r="J285" s="36" t="s">
        <v>25</v>
      </c>
      <c r="K285" s="36" t="s">
        <v>0</v>
      </c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>
        <f>$B285</f>
        <v>282</v>
      </c>
      <c r="AA285" s="11"/>
      <c r="AB285" s="11"/>
      <c r="AC285" s="11"/>
      <c r="AD285" s="11"/>
      <c r="AE285" s="11"/>
      <c r="AF285" s="11"/>
      <c r="AG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>
        <f>$D285</f>
        <v>181</v>
      </c>
      <c r="AX285" s="11"/>
      <c r="AY285" s="11"/>
      <c r="AZ285" s="11"/>
      <c r="BA285" s="11"/>
      <c r="BB285" s="11"/>
      <c r="BC285" s="11"/>
      <c r="BD285" s="11"/>
    </row>
    <row r="286" spans="1:56" ht="15.9" customHeight="1" x14ac:dyDescent="0.3">
      <c r="A286" s="36">
        <v>338</v>
      </c>
      <c r="B286" s="36">
        <v>283</v>
      </c>
      <c r="C286" s="36">
        <v>65</v>
      </c>
      <c r="D286" s="36">
        <v>182</v>
      </c>
      <c r="E286">
        <v>1375</v>
      </c>
      <c r="F286" s="43">
        <v>3.4930555555555555E-2</v>
      </c>
      <c r="G286" s="42" t="s">
        <v>487</v>
      </c>
      <c r="H286" s="42" t="s">
        <v>829</v>
      </c>
      <c r="I286" s="36" t="s">
        <v>762</v>
      </c>
      <c r="J286" s="36" t="s">
        <v>67</v>
      </c>
      <c r="K286" s="36" t="s">
        <v>0</v>
      </c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>
        <f>$B286</f>
        <v>283</v>
      </c>
      <c r="Y286" s="11"/>
      <c r="Z286" s="11"/>
      <c r="AA286" s="11"/>
      <c r="AB286" s="11"/>
      <c r="AC286" s="11"/>
      <c r="AD286" s="11"/>
      <c r="AE286" s="11"/>
      <c r="AF286" s="11"/>
      <c r="AG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>
        <f>$D286</f>
        <v>182</v>
      </c>
      <c r="AV286" s="11"/>
      <c r="AW286" s="11"/>
      <c r="AX286" s="11"/>
      <c r="AY286" s="11"/>
      <c r="AZ286" s="11"/>
      <c r="BA286" s="11"/>
      <c r="BB286" s="11"/>
      <c r="BC286" s="11"/>
      <c r="BD286" s="11"/>
    </row>
    <row r="287" spans="1:56" ht="15.9" customHeight="1" x14ac:dyDescent="0.3">
      <c r="A287" s="36">
        <v>339</v>
      </c>
      <c r="B287" s="36">
        <v>284</v>
      </c>
      <c r="C287" s="36">
        <v>66</v>
      </c>
      <c r="D287" s="36">
        <v>183</v>
      </c>
      <c r="E287">
        <v>1709</v>
      </c>
      <c r="F287" s="43">
        <v>3.4953703703703702E-2</v>
      </c>
      <c r="G287" s="42" t="s">
        <v>830</v>
      </c>
      <c r="H287" s="42" t="s">
        <v>831</v>
      </c>
      <c r="I287" s="36" t="s">
        <v>762</v>
      </c>
      <c r="J287" s="36" t="s">
        <v>61</v>
      </c>
      <c r="K287" s="36" t="s">
        <v>0</v>
      </c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>
        <f>$B287</f>
        <v>284</v>
      </c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>
        <f>$D287</f>
        <v>183</v>
      </c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</row>
    <row r="288" spans="1:56" ht="15.9" customHeight="1" x14ac:dyDescent="0.3">
      <c r="A288" s="36">
        <v>342</v>
      </c>
      <c r="B288" s="36">
        <v>285</v>
      </c>
      <c r="C288" s="36">
        <v>26</v>
      </c>
      <c r="D288" s="36">
        <v>184</v>
      </c>
      <c r="E288">
        <v>1509</v>
      </c>
      <c r="F288" s="43">
        <v>3.5057870370370371E-2</v>
      </c>
      <c r="G288" s="42" t="s">
        <v>843</v>
      </c>
      <c r="H288" s="42" t="s">
        <v>895</v>
      </c>
      <c r="I288" s="36" t="s">
        <v>872</v>
      </c>
      <c r="J288" s="36" t="s">
        <v>59</v>
      </c>
      <c r="K288" s="36" t="s">
        <v>0</v>
      </c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>
        <f>$B288</f>
        <v>285</v>
      </c>
      <c r="AE288" s="11"/>
      <c r="AF288" s="11"/>
      <c r="AG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>
        <f>$D288</f>
        <v>184</v>
      </c>
      <c r="BB288" s="11"/>
      <c r="BC288" s="11"/>
      <c r="BD288" s="11"/>
    </row>
    <row r="289" spans="1:56" ht="15.9" customHeight="1" x14ac:dyDescent="0.3">
      <c r="A289" s="36">
        <v>343</v>
      </c>
      <c r="B289" s="36">
        <v>286</v>
      </c>
      <c r="C289" s="36"/>
      <c r="D289" s="36"/>
      <c r="E289">
        <v>1523</v>
      </c>
      <c r="F289" s="43">
        <v>3.5069444444444445E-2</v>
      </c>
      <c r="G289" s="42" t="s">
        <v>583</v>
      </c>
      <c r="H289" s="42" t="s">
        <v>584</v>
      </c>
      <c r="I289" s="36" t="s">
        <v>82</v>
      </c>
      <c r="J289" s="36" t="s">
        <v>59</v>
      </c>
      <c r="K289" s="36" t="s">
        <v>0</v>
      </c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>
        <f>$B289</f>
        <v>286</v>
      </c>
      <c r="AE289" s="11"/>
      <c r="AF289" s="11"/>
      <c r="AG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</row>
    <row r="290" spans="1:56" ht="15.9" customHeight="1" x14ac:dyDescent="0.3">
      <c r="A290" s="36">
        <v>344</v>
      </c>
      <c r="B290" s="36">
        <v>287</v>
      </c>
      <c r="C290" s="36">
        <v>67</v>
      </c>
      <c r="D290" s="36">
        <v>185</v>
      </c>
      <c r="E290">
        <v>573</v>
      </c>
      <c r="F290" s="43">
        <v>3.5081018518518518E-2</v>
      </c>
      <c r="G290" s="42" t="s">
        <v>832</v>
      </c>
      <c r="H290" s="42" t="s">
        <v>833</v>
      </c>
      <c r="I290" s="36" t="s">
        <v>762</v>
      </c>
      <c r="J290" s="36" t="s">
        <v>36</v>
      </c>
      <c r="K290" s="36" t="s">
        <v>0</v>
      </c>
      <c r="L290" s="11"/>
      <c r="M290" s="11"/>
      <c r="N290" s="11"/>
      <c r="O290" s="11"/>
      <c r="P290" s="11"/>
      <c r="Q290" s="11"/>
      <c r="R290" s="11"/>
      <c r="S290" s="11"/>
      <c r="T290" s="11">
        <f>$B290</f>
        <v>287</v>
      </c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I290" s="11"/>
      <c r="AJ290" s="11"/>
      <c r="AK290" s="11"/>
      <c r="AL290" s="11"/>
      <c r="AM290" s="11"/>
      <c r="AN290" s="11"/>
      <c r="AO290" s="11"/>
      <c r="AP290" s="11"/>
      <c r="AQ290" s="11">
        <f>$D290</f>
        <v>185</v>
      </c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</row>
    <row r="291" spans="1:56" ht="15.9" customHeight="1" x14ac:dyDescent="0.3">
      <c r="A291" s="36">
        <v>346</v>
      </c>
      <c r="B291" s="36">
        <v>288</v>
      </c>
      <c r="C291" s="36">
        <v>68</v>
      </c>
      <c r="D291" s="36">
        <v>186</v>
      </c>
      <c r="E291">
        <v>1056</v>
      </c>
      <c r="F291" s="43">
        <v>3.5127314814814813E-2</v>
      </c>
      <c r="G291" s="42" t="s">
        <v>649</v>
      </c>
      <c r="H291" s="42" t="s">
        <v>834</v>
      </c>
      <c r="I291" s="36" t="s">
        <v>762</v>
      </c>
      <c r="J291" s="36" t="s">
        <v>35</v>
      </c>
      <c r="K291" s="36" t="s">
        <v>0</v>
      </c>
      <c r="L291" s="11"/>
      <c r="M291" s="11"/>
      <c r="N291" s="11"/>
      <c r="O291" s="11"/>
      <c r="P291" s="11"/>
      <c r="Q291" s="11"/>
      <c r="R291" s="11"/>
      <c r="S291" s="11">
        <f>$B291</f>
        <v>288</v>
      </c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I291" s="11"/>
      <c r="AJ291" s="11"/>
      <c r="AK291" s="11"/>
      <c r="AL291" s="11"/>
      <c r="AM291" s="11"/>
      <c r="AN291" s="11"/>
      <c r="AO291" s="11"/>
      <c r="AP291" s="11">
        <f>$D291</f>
        <v>186</v>
      </c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</row>
    <row r="292" spans="1:56" ht="15.9" customHeight="1" x14ac:dyDescent="0.3">
      <c r="A292" s="36">
        <v>347</v>
      </c>
      <c r="B292" s="36">
        <v>289</v>
      </c>
      <c r="C292" s="36">
        <v>69</v>
      </c>
      <c r="D292" s="36">
        <v>187</v>
      </c>
      <c r="E292">
        <v>965</v>
      </c>
      <c r="F292" s="43">
        <v>3.5138888888888893E-2</v>
      </c>
      <c r="G292" s="42" t="s">
        <v>835</v>
      </c>
      <c r="H292" s="42" t="s">
        <v>836</v>
      </c>
      <c r="I292" s="36" t="s">
        <v>762</v>
      </c>
      <c r="J292" s="36" t="s">
        <v>63</v>
      </c>
      <c r="K292" s="36" t="s">
        <v>0</v>
      </c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>
        <f>$B292</f>
        <v>289</v>
      </c>
      <c r="AG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>
        <f>$D292</f>
        <v>187</v>
      </c>
      <c r="BD292" s="11"/>
    </row>
    <row r="293" spans="1:56" ht="15.9" customHeight="1" x14ac:dyDescent="0.3">
      <c r="A293" s="36">
        <v>350</v>
      </c>
      <c r="B293" s="36">
        <v>290</v>
      </c>
      <c r="C293" s="36">
        <v>10</v>
      </c>
      <c r="D293" s="36"/>
      <c r="E293">
        <v>1738</v>
      </c>
      <c r="F293" s="43">
        <v>3.5254629629629629E-2</v>
      </c>
      <c r="G293" s="42" t="s">
        <v>487</v>
      </c>
      <c r="H293" s="42" t="s">
        <v>627</v>
      </c>
      <c r="I293" s="36" t="s">
        <v>156</v>
      </c>
      <c r="J293" s="36" t="s">
        <v>61</v>
      </c>
      <c r="K293" s="36" t="s">
        <v>0</v>
      </c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>
        <f>$B293</f>
        <v>290</v>
      </c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</row>
    <row r="294" spans="1:56" ht="15.9" customHeight="1" x14ac:dyDescent="0.3">
      <c r="A294" s="36">
        <v>351</v>
      </c>
      <c r="B294" s="36">
        <v>291</v>
      </c>
      <c r="C294" s="36">
        <v>1</v>
      </c>
      <c r="D294" s="36">
        <v>188</v>
      </c>
      <c r="E294">
        <v>1636</v>
      </c>
      <c r="F294" s="43">
        <v>3.5289351851851856E-2</v>
      </c>
      <c r="G294" s="42" t="s">
        <v>924</v>
      </c>
      <c r="H294" s="42" t="s">
        <v>107</v>
      </c>
      <c r="I294" s="36" t="s">
        <v>925</v>
      </c>
      <c r="J294" s="36" t="s">
        <v>33</v>
      </c>
      <c r="K294" s="36" t="s">
        <v>0</v>
      </c>
      <c r="L294" s="11">
        <f>$B294</f>
        <v>291</v>
      </c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I294" s="11">
        <f>$D294</f>
        <v>188</v>
      </c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</row>
    <row r="295" spans="1:56" ht="15.9" customHeight="1" x14ac:dyDescent="0.3">
      <c r="A295" s="36">
        <v>352</v>
      </c>
      <c r="B295" s="36">
        <v>292</v>
      </c>
      <c r="C295" s="36"/>
      <c r="D295" s="36"/>
      <c r="E295">
        <v>1876</v>
      </c>
      <c r="F295" s="43">
        <v>3.5300925925925923E-2</v>
      </c>
      <c r="G295" s="42" t="s">
        <v>503</v>
      </c>
      <c r="H295" s="42" t="s">
        <v>585</v>
      </c>
      <c r="I295" s="36" t="s">
        <v>82</v>
      </c>
      <c r="J295" s="36" t="s">
        <v>52</v>
      </c>
      <c r="K295" s="36" t="s">
        <v>0</v>
      </c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>
        <f>$B295</f>
        <v>292</v>
      </c>
      <c r="AD295" s="11"/>
      <c r="AE295" s="11"/>
      <c r="AF295" s="11"/>
      <c r="AG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</row>
    <row r="296" spans="1:56" ht="15.9" customHeight="1" x14ac:dyDescent="0.3">
      <c r="A296" s="36">
        <v>355</v>
      </c>
      <c r="B296" s="36">
        <v>293</v>
      </c>
      <c r="C296" s="36"/>
      <c r="D296" s="36"/>
      <c r="E296">
        <v>1376</v>
      </c>
      <c r="F296" s="43">
        <v>3.5381944444444445E-2</v>
      </c>
      <c r="G296" s="42" t="s">
        <v>465</v>
      </c>
      <c r="H296" s="42" t="s">
        <v>586</v>
      </c>
      <c r="I296" s="36" t="s">
        <v>82</v>
      </c>
      <c r="J296" s="36" t="s">
        <v>67</v>
      </c>
      <c r="K296" s="36" t="s">
        <v>0</v>
      </c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>
        <f>$B296</f>
        <v>293</v>
      </c>
      <c r="Y296" s="11"/>
      <c r="Z296" s="11"/>
      <c r="AA296" s="11"/>
      <c r="AB296" s="11"/>
      <c r="AC296" s="11"/>
      <c r="AD296" s="11"/>
      <c r="AE296" s="11"/>
      <c r="AF296" s="11"/>
      <c r="AG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</row>
    <row r="297" spans="1:56" ht="15.9" customHeight="1" x14ac:dyDescent="0.3">
      <c r="A297" s="36">
        <v>356</v>
      </c>
      <c r="B297" s="36">
        <v>294</v>
      </c>
      <c r="C297" s="36">
        <v>92</v>
      </c>
      <c r="D297" s="36">
        <v>189</v>
      </c>
      <c r="E297">
        <v>330</v>
      </c>
      <c r="F297" s="43">
        <v>3.5451388888888886E-2</v>
      </c>
      <c r="G297" s="42" t="s">
        <v>605</v>
      </c>
      <c r="H297" s="42" t="s">
        <v>737</v>
      </c>
      <c r="I297" s="36" t="s">
        <v>629</v>
      </c>
      <c r="J297" s="36" t="s">
        <v>37</v>
      </c>
      <c r="K297" s="36" t="s">
        <v>0</v>
      </c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>
        <f>$B297</f>
        <v>294</v>
      </c>
      <c r="Z297" s="11"/>
      <c r="AA297" s="11"/>
      <c r="AB297" s="11"/>
      <c r="AC297" s="11"/>
      <c r="AD297" s="11"/>
      <c r="AE297" s="11"/>
      <c r="AF297" s="11"/>
      <c r="AG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>
        <f>$D297</f>
        <v>189</v>
      </c>
      <c r="AW297" s="11"/>
      <c r="AX297" s="11"/>
      <c r="AY297" s="11"/>
      <c r="AZ297" s="11"/>
      <c r="BA297" s="11"/>
      <c r="BB297" s="11"/>
      <c r="BC297" s="11"/>
      <c r="BD297" s="11"/>
    </row>
    <row r="298" spans="1:56" ht="15.9" customHeight="1" x14ac:dyDescent="0.3">
      <c r="A298" s="36">
        <v>358</v>
      </c>
      <c r="B298" s="36">
        <v>295</v>
      </c>
      <c r="C298" s="36">
        <v>70</v>
      </c>
      <c r="D298" s="36">
        <v>190</v>
      </c>
      <c r="E298">
        <v>311</v>
      </c>
      <c r="F298" s="43">
        <v>3.5486111111111114E-2</v>
      </c>
      <c r="G298" s="42" t="s">
        <v>489</v>
      </c>
      <c r="H298" s="42" t="s">
        <v>837</v>
      </c>
      <c r="I298" s="36" t="s">
        <v>762</v>
      </c>
      <c r="J298" s="36" t="s">
        <v>27</v>
      </c>
      <c r="K298" s="36" t="s">
        <v>0</v>
      </c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>
        <f>$B298</f>
        <v>295</v>
      </c>
      <c r="AF298" s="11"/>
      <c r="AG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>
        <f>$D298</f>
        <v>190</v>
      </c>
      <c r="BC298" s="11"/>
      <c r="BD298" s="11"/>
    </row>
    <row r="299" spans="1:56" ht="15.9" customHeight="1" x14ac:dyDescent="0.3">
      <c r="A299" s="36">
        <v>360</v>
      </c>
      <c r="B299" s="36">
        <v>296</v>
      </c>
      <c r="C299" s="36">
        <v>71</v>
      </c>
      <c r="D299" s="36">
        <v>191</v>
      </c>
      <c r="E299">
        <v>1783</v>
      </c>
      <c r="F299" s="43">
        <v>3.5497685185185181E-2</v>
      </c>
      <c r="G299" s="42" t="s">
        <v>107</v>
      </c>
      <c r="H299" s="42" t="s">
        <v>838</v>
      </c>
      <c r="I299" s="36" t="s">
        <v>762</v>
      </c>
      <c r="J299" s="36" t="s">
        <v>49</v>
      </c>
      <c r="K299" s="36" t="s">
        <v>0</v>
      </c>
      <c r="L299" s="11"/>
      <c r="M299" s="11"/>
      <c r="N299" s="11"/>
      <c r="O299" s="11"/>
      <c r="P299" s="11"/>
      <c r="Q299" s="11">
        <f>$B299</f>
        <v>296</v>
      </c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I299" s="11"/>
      <c r="AJ299" s="11"/>
      <c r="AK299" s="11"/>
      <c r="AL299" s="11"/>
      <c r="AM299" s="11"/>
      <c r="AN299" s="11">
        <f>$D299</f>
        <v>191</v>
      </c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</row>
    <row r="300" spans="1:56" ht="15.9" customHeight="1" x14ac:dyDescent="0.3">
      <c r="A300" s="36">
        <v>361</v>
      </c>
      <c r="B300" s="36">
        <v>297</v>
      </c>
      <c r="C300" s="36"/>
      <c r="D300" s="36"/>
      <c r="E300">
        <v>2046</v>
      </c>
      <c r="F300" s="43">
        <v>3.5532407407407408E-2</v>
      </c>
      <c r="G300" s="42" t="s">
        <v>587</v>
      </c>
      <c r="H300" s="42" t="s">
        <v>218</v>
      </c>
      <c r="I300" s="36" t="s">
        <v>82</v>
      </c>
      <c r="J300" s="36" t="s">
        <v>59</v>
      </c>
      <c r="K300" s="36" t="s">
        <v>0</v>
      </c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>
        <f>$B300</f>
        <v>297</v>
      </c>
      <c r="AE300" s="11"/>
      <c r="AF300" s="11"/>
      <c r="AG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</row>
    <row r="301" spans="1:56" ht="15.9" customHeight="1" x14ac:dyDescent="0.3">
      <c r="A301" s="36">
        <v>362</v>
      </c>
      <c r="B301" s="36">
        <v>298</v>
      </c>
      <c r="C301" s="36">
        <v>27</v>
      </c>
      <c r="D301" s="36">
        <v>192</v>
      </c>
      <c r="E301">
        <v>1946</v>
      </c>
      <c r="F301" s="43">
        <v>3.5555555555555556E-2</v>
      </c>
      <c r="G301" s="42" t="s">
        <v>652</v>
      </c>
      <c r="H301" s="42" t="s">
        <v>896</v>
      </c>
      <c r="I301" s="36" t="s">
        <v>872</v>
      </c>
      <c r="J301" s="36" t="s">
        <v>72</v>
      </c>
      <c r="K301" s="36" t="s">
        <v>0</v>
      </c>
      <c r="L301" s="11"/>
      <c r="M301" s="11"/>
      <c r="N301" s="11"/>
      <c r="O301" s="11"/>
      <c r="P301" s="11">
        <f>$B301</f>
        <v>298</v>
      </c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I301" s="11"/>
      <c r="AJ301" s="11"/>
      <c r="AK301" s="11"/>
      <c r="AL301" s="11"/>
      <c r="AM301" s="11">
        <f>$D301</f>
        <v>192</v>
      </c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</row>
    <row r="302" spans="1:56" ht="15.9" customHeight="1" x14ac:dyDescent="0.3">
      <c r="A302" s="36">
        <v>364</v>
      </c>
      <c r="B302" s="36">
        <v>299</v>
      </c>
      <c r="C302" s="36">
        <v>72</v>
      </c>
      <c r="D302" s="36">
        <v>193</v>
      </c>
      <c r="E302">
        <v>1301</v>
      </c>
      <c r="F302" s="43">
        <v>3.561342592592593E-2</v>
      </c>
      <c r="G302" s="42" t="s">
        <v>285</v>
      </c>
      <c r="H302" s="42" t="s">
        <v>839</v>
      </c>
      <c r="I302" s="36" t="s">
        <v>762</v>
      </c>
      <c r="J302" s="36" t="s">
        <v>34</v>
      </c>
      <c r="K302" s="36" t="s">
        <v>0</v>
      </c>
      <c r="L302" s="11"/>
      <c r="M302" s="11"/>
      <c r="N302" s="11">
        <f>$B302</f>
        <v>299</v>
      </c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I302" s="11"/>
      <c r="AJ302" s="11"/>
      <c r="AK302" s="11">
        <f>$D302</f>
        <v>193</v>
      </c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</row>
    <row r="303" spans="1:56" ht="15.9" customHeight="1" x14ac:dyDescent="0.3">
      <c r="A303" s="36">
        <v>365</v>
      </c>
      <c r="B303" s="36">
        <v>300</v>
      </c>
      <c r="C303" s="36">
        <v>93</v>
      </c>
      <c r="D303" s="36">
        <v>194</v>
      </c>
      <c r="E303">
        <v>1508</v>
      </c>
      <c r="F303" s="43">
        <v>3.5636574074074071E-2</v>
      </c>
      <c r="G303" s="42" t="s">
        <v>493</v>
      </c>
      <c r="H303" s="42" t="s">
        <v>738</v>
      </c>
      <c r="I303" s="36" t="s">
        <v>629</v>
      </c>
      <c r="J303" s="36" t="s">
        <v>59</v>
      </c>
      <c r="K303" s="36" t="s">
        <v>0</v>
      </c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>
        <f>$B303</f>
        <v>300</v>
      </c>
      <c r="AE303" s="11"/>
      <c r="AF303" s="11"/>
      <c r="AG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>
        <f>$D303</f>
        <v>194</v>
      </c>
      <c r="BB303" s="11"/>
      <c r="BC303" s="11"/>
      <c r="BD303" s="11"/>
    </row>
    <row r="304" spans="1:56" ht="15.9" customHeight="1" x14ac:dyDescent="0.3">
      <c r="A304" s="36">
        <v>366</v>
      </c>
      <c r="B304" s="36">
        <v>301</v>
      </c>
      <c r="C304" s="36"/>
      <c r="D304" s="36"/>
      <c r="E304">
        <v>77</v>
      </c>
      <c r="F304" s="43">
        <v>3.5648148148148144E-2</v>
      </c>
      <c r="G304" s="42" t="s">
        <v>588</v>
      </c>
      <c r="H304" s="42" t="s">
        <v>589</v>
      </c>
      <c r="I304" s="36" t="s">
        <v>82</v>
      </c>
      <c r="J304" s="36" t="s">
        <v>38</v>
      </c>
      <c r="K304" s="36" t="s">
        <v>0</v>
      </c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>
        <f>$B304</f>
        <v>301</v>
      </c>
      <c r="AC304" s="11"/>
      <c r="AD304" s="11"/>
      <c r="AE304" s="11"/>
      <c r="AF304" s="11"/>
      <c r="AG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</row>
    <row r="305" spans="1:56" ht="15.9" customHeight="1" x14ac:dyDescent="0.3">
      <c r="A305" s="36">
        <v>369</v>
      </c>
      <c r="B305" s="36">
        <v>302</v>
      </c>
      <c r="C305" s="36">
        <v>94</v>
      </c>
      <c r="D305" s="36">
        <v>195</v>
      </c>
      <c r="E305">
        <v>1512</v>
      </c>
      <c r="F305" s="43">
        <v>3.577546296296296E-2</v>
      </c>
      <c r="G305" s="42" t="s">
        <v>587</v>
      </c>
      <c r="H305" s="42" t="s">
        <v>739</v>
      </c>
      <c r="I305" s="36" t="s">
        <v>629</v>
      </c>
      <c r="J305" s="36" t="s">
        <v>59</v>
      </c>
      <c r="K305" s="36" t="s">
        <v>0</v>
      </c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>
        <f>$B305</f>
        <v>302</v>
      </c>
      <c r="AE305" s="11"/>
      <c r="AF305" s="11"/>
      <c r="AG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>
        <f>$D305</f>
        <v>195</v>
      </c>
      <c r="BB305" s="11"/>
      <c r="BC305" s="11"/>
      <c r="BD305" s="11"/>
    </row>
    <row r="306" spans="1:56" ht="15.9" customHeight="1" x14ac:dyDescent="0.3">
      <c r="A306" s="36">
        <v>370</v>
      </c>
      <c r="B306" s="36">
        <v>303</v>
      </c>
      <c r="C306" s="36">
        <v>28</v>
      </c>
      <c r="D306" s="36">
        <v>196</v>
      </c>
      <c r="E306">
        <v>51</v>
      </c>
      <c r="F306" s="43">
        <v>3.5798611111111114E-2</v>
      </c>
      <c r="G306" s="42" t="s">
        <v>525</v>
      </c>
      <c r="H306" s="42" t="s">
        <v>897</v>
      </c>
      <c r="I306" s="36" t="s">
        <v>872</v>
      </c>
      <c r="J306" s="36" t="s">
        <v>38</v>
      </c>
      <c r="K306" s="36" t="s">
        <v>0</v>
      </c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>
        <f>$B306</f>
        <v>303</v>
      </c>
      <c r="AC306" s="11"/>
      <c r="AD306" s="11"/>
      <c r="AE306" s="11"/>
      <c r="AF306" s="11"/>
      <c r="AG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>
        <f>$D306</f>
        <v>196</v>
      </c>
      <c r="AZ306" s="11"/>
      <c r="BA306" s="11"/>
      <c r="BB306" s="11"/>
      <c r="BC306" s="11"/>
      <c r="BD306" s="11"/>
    </row>
    <row r="307" spans="1:56" ht="15.9" customHeight="1" x14ac:dyDescent="0.3">
      <c r="A307" s="36">
        <v>371</v>
      </c>
      <c r="B307" s="36">
        <v>304</v>
      </c>
      <c r="C307" s="36">
        <v>73</v>
      </c>
      <c r="D307" s="36">
        <v>197</v>
      </c>
      <c r="E307">
        <v>1987</v>
      </c>
      <c r="F307" s="43">
        <v>3.5798611111111114E-2</v>
      </c>
      <c r="G307" s="42" t="s">
        <v>553</v>
      </c>
      <c r="H307" s="42" t="s">
        <v>840</v>
      </c>
      <c r="I307" s="36" t="s">
        <v>762</v>
      </c>
      <c r="J307" s="36" t="s">
        <v>35</v>
      </c>
      <c r="K307" s="36" t="s">
        <v>0</v>
      </c>
      <c r="L307" s="11"/>
      <c r="M307" s="11"/>
      <c r="N307" s="11"/>
      <c r="O307" s="11"/>
      <c r="P307" s="11"/>
      <c r="Q307" s="11"/>
      <c r="R307" s="11"/>
      <c r="S307" s="11">
        <f>$B307</f>
        <v>304</v>
      </c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I307" s="11"/>
      <c r="AJ307" s="11"/>
      <c r="AK307" s="11"/>
      <c r="AL307" s="11"/>
      <c r="AM307" s="11"/>
      <c r="AN307" s="11"/>
      <c r="AO307" s="11"/>
      <c r="AP307" s="11">
        <f>$D307</f>
        <v>197</v>
      </c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</row>
    <row r="308" spans="1:56" ht="15.9" customHeight="1" x14ac:dyDescent="0.3">
      <c r="A308" s="36">
        <v>372</v>
      </c>
      <c r="B308" s="36">
        <v>305</v>
      </c>
      <c r="C308" s="36">
        <v>29</v>
      </c>
      <c r="D308" s="36">
        <v>198</v>
      </c>
      <c r="E308">
        <v>636</v>
      </c>
      <c r="F308" s="43">
        <v>3.5821759259259255E-2</v>
      </c>
      <c r="G308" s="42" t="s">
        <v>487</v>
      </c>
      <c r="H308" s="42" t="s">
        <v>898</v>
      </c>
      <c r="I308" s="36" t="s">
        <v>872</v>
      </c>
      <c r="J308" s="36" t="s">
        <v>36</v>
      </c>
      <c r="K308" s="36" t="s">
        <v>0</v>
      </c>
      <c r="L308" s="11"/>
      <c r="M308" s="11"/>
      <c r="N308" s="11"/>
      <c r="O308" s="11"/>
      <c r="P308" s="11"/>
      <c r="Q308" s="11"/>
      <c r="R308" s="11"/>
      <c r="S308" s="11"/>
      <c r="T308" s="11">
        <f>$B308</f>
        <v>305</v>
      </c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I308" s="11"/>
      <c r="AJ308" s="11"/>
      <c r="AK308" s="11"/>
      <c r="AL308" s="11"/>
      <c r="AM308" s="11"/>
      <c r="AN308" s="11"/>
      <c r="AO308" s="11"/>
      <c r="AP308" s="11"/>
      <c r="AQ308" s="11">
        <f>$D308</f>
        <v>198</v>
      </c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</row>
    <row r="309" spans="1:56" ht="15.9" customHeight="1" x14ac:dyDescent="0.3">
      <c r="A309" s="36">
        <v>374</v>
      </c>
      <c r="B309" s="36">
        <v>306</v>
      </c>
      <c r="C309" s="36">
        <v>74</v>
      </c>
      <c r="D309" s="36">
        <v>199</v>
      </c>
      <c r="E309">
        <v>1382</v>
      </c>
      <c r="F309" s="43">
        <v>3.5891203703703703E-2</v>
      </c>
      <c r="G309" s="42" t="s">
        <v>285</v>
      </c>
      <c r="H309" s="42" t="s">
        <v>155</v>
      </c>
      <c r="I309" s="36" t="s">
        <v>762</v>
      </c>
      <c r="J309" s="36" t="s">
        <v>67</v>
      </c>
      <c r="K309" s="36" t="s">
        <v>0</v>
      </c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>
        <f>$B309</f>
        <v>306</v>
      </c>
      <c r="Y309" s="11"/>
      <c r="Z309" s="11"/>
      <c r="AA309" s="11"/>
      <c r="AB309" s="11"/>
      <c r="AC309" s="11"/>
      <c r="AD309" s="11"/>
      <c r="AE309" s="11"/>
      <c r="AF309" s="11"/>
      <c r="AG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>
        <f>$D309</f>
        <v>199</v>
      </c>
      <c r="AV309" s="11"/>
      <c r="AW309" s="11"/>
      <c r="AX309" s="11"/>
      <c r="AY309" s="11"/>
      <c r="AZ309" s="11"/>
      <c r="BA309" s="11"/>
      <c r="BB309" s="11"/>
      <c r="BC309" s="11"/>
      <c r="BD309" s="11"/>
    </row>
    <row r="310" spans="1:56" ht="15.9" customHeight="1" x14ac:dyDescent="0.3">
      <c r="A310" s="36">
        <v>375</v>
      </c>
      <c r="B310" s="36">
        <v>307</v>
      </c>
      <c r="C310" s="36">
        <v>95</v>
      </c>
      <c r="D310" s="36">
        <v>200</v>
      </c>
      <c r="E310">
        <v>2021</v>
      </c>
      <c r="F310" s="43">
        <v>3.6006944444444446E-2</v>
      </c>
      <c r="G310" s="42" t="s">
        <v>459</v>
      </c>
      <c r="H310" s="42" t="s">
        <v>740</v>
      </c>
      <c r="I310" s="36" t="s">
        <v>629</v>
      </c>
      <c r="J310" s="36" t="s">
        <v>38</v>
      </c>
      <c r="K310" s="36" t="s">
        <v>0</v>
      </c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>
        <f>$B310</f>
        <v>307</v>
      </c>
      <c r="AC310" s="11"/>
      <c r="AD310" s="11"/>
      <c r="AE310" s="11"/>
      <c r="AF310" s="11"/>
      <c r="AG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>
        <f>$D310</f>
        <v>200</v>
      </c>
      <c r="AZ310" s="11"/>
      <c r="BA310" s="11"/>
      <c r="BB310" s="11"/>
      <c r="BC310" s="11"/>
      <c r="BD310" s="11"/>
    </row>
    <row r="311" spans="1:56" ht="15.9" customHeight="1" x14ac:dyDescent="0.3">
      <c r="A311" s="36">
        <v>376</v>
      </c>
      <c r="B311" s="36">
        <v>308</v>
      </c>
      <c r="C311" s="36">
        <v>96</v>
      </c>
      <c r="D311" s="36">
        <v>201</v>
      </c>
      <c r="E311">
        <v>1869</v>
      </c>
      <c r="F311" s="43">
        <v>3.6064814814814813E-2</v>
      </c>
      <c r="G311" s="42" t="s">
        <v>553</v>
      </c>
      <c r="H311" s="42" t="s">
        <v>420</v>
      </c>
      <c r="I311" s="36" t="s">
        <v>629</v>
      </c>
      <c r="J311" s="36" t="s">
        <v>52</v>
      </c>
      <c r="K311" s="36" t="s">
        <v>0</v>
      </c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>
        <f>$B311</f>
        <v>308</v>
      </c>
      <c r="AD311" s="11"/>
      <c r="AE311" s="11"/>
      <c r="AF311" s="11"/>
      <c r="AG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>
        <f>$D311</f>
        <v>201</v>
      </c>
      <c r="BA311" s="11"/>
      <c r="BB311" s="11"/>
      <c r="BC311" s="11"/>
      <c r="BD311" s="11"/>
    </row>
    <row r="312" spans="1:56" ht="15.9" customHeight="1" x14ac:dyDescent="0.3">
      <c r="A312" s="36">
        <v>380</v>
      </c>
      <c r="B312" s="36">
        <v>309</v>
      </c>
      <c r="C312" s="36">
        <v>97</v>
      </c>
      <c r="D312" s="36">
        <v>202</v>
      </c>
      <c r="E312">
        <v>1529</v>
      </c>
      <c r="F312" s="43">
        <v>3.6273148148148152E-2</v>
      </c>
      <c r="G312" s="42" t="s">
        <v>741</v>
      </c>
      <c r="H312" s="42" t="s">
        <v>195</v>
      </c>
      <c r="I312" s="36" t="s">
        <v>629</v>
      </c>
      <c r="J312" s="36" t="s">
        <v>59</v>
      </c>
      <c r="K312" s="36" t="s">
        <v>0</v>
      </c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>
        <f>$B312</f>
        <v>309</v>
      </c>
      <c r="AE312" s="11"/>
      <c r="AF312" s="11"/>
      <c r="AG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>
        <f>$D312</f>
        <v>202</v>
      </c>
      <c r="BB312" s="11"/>
      <c r="BC312" s="11"/>
      <c r="BD312" s="11"/>
    </row>
    <row r="313" spans="1:56" ht="15.9" customHeight="1" x14ac:dyDescent="0.3">
      <c r="A313" s="36">
        <v>381</v>
      </c>
      <c r="B313" s="36">
        <v>310</v>
      </c>
      <c r="C313" s="36">
        <v>30</v>
      </c>
      <c r="D313" s="36">
        <v>203</v>
      </c>
      <c r="E313">
        <v>1405</v>
      </c>
      <c r="F313" s="43">
        <v>3.6342592592592586E-2</v>
      </c>
      <c r="G313" s="42" t="s">
        <v>533</v>
      </c>
      <c r="H313" s="42" t="s">
        <v>899</v>
      </c>
      <c r="I313" s="36" t="s">
        <v>872</v>
      </c>
      <c r="J313" s="36" t="s">
        <v>67</v>
      </c>
      <c r="K313" s="36" t="s">
        <v>0</v>
      </c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>
        <f>$B313</f>
        <v>310</v>
      </c>
      <c r="Y313" s="11"/>
      <c r="Z313" s="11"/>
      <c r="AA313" s="11"/>
      <c r="AB313" s="11"/>
      <c r="AC313" s="11"/>
      <c r="AD313" s="11"/>
      <c r="AE313" s="11"/>
      <c r="AF313" s="11"/>
      <c r="AG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>
        <f>$D313</f>
        <v>203</v>
      </c>
      <c r="AV313" s="11"/>
      <c r="AW313" s="11"/>
      <c r="AX313" s="11"/>
      <c r="AY313" s="11"/>
      <c r="AZ313" s="11"/>
      <c r="BA313" s="11"/>
      <c r="BB313" s="11"/>
      <c r="BC313" s="11"/>
      <c r="BD313" s="11"/>
    </row>
    <row r="314" spans="1:56" ht="15.9" customHeight="1" x14ac:dyDescent="0.3">
      <c r="A314" s="36">
        <v>382</v>
      </c>
      <c r="B314" s="36">
        <v>311</v>
      </c>
      <c r="C314" s="36"/>
      <c r="D314" s="36"/>
      <c r="E314">
        <v>1272</v>
      </c>
      <c r="F314" s="43">
        <v>3.636574074074074E-2</v>
      </c>
      <c r="G314" s="42" t="s">
        <v>590</v>
      </c>
      <c r="H314" s="42" t="s">
        <v>591</v>
      </c>
      <c r="I314" s="36" t="s">
        <v>82</v>
      </c>
      <c r="J314" s="36" t="s">
        <v>34</v>
      </c>
      <c r="K314" s="36" t="s">
        <v>0</v>
      </c>
      <c r="L314" s="11"/>
      <c r="M314" s="11"/>
      <c r="N314" s="11">
        <f>$B314</f>
        <v>311</v>
      </c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</row>
    <row r="315" spans="1:56" ht="15.9" customHeight="1" x14ac:dyDescent="0.3">
      <c r="A315" s="36">
        <v>384</v>
      </c>
      <c r="B315" s="36">
        <v>312</v>
      </c>
      <c r="C315" s="36">
        <v>75</v>
      </c>
      <c r="D315" s="36">
        <v>204</v>
      </c>
      <c r="E315">
        <v>641</v>
      </c>
      <c r="F315" s="43">
        <v>3.6562500000000005E-2</v>
      </c>
      <c r="G315" s="42" t="s">
        <v>209</v>
      </c>
      <c r="H315" s="42" t="s">
        <v>841</v>
      </c>
      <c r="I315" s="36" t="s">
        <v>762</v>
      </c>
      <c r="J315" s="36" t="s">
        <v>36</v>
      </c>
      <c r="K315" s="36" t="s">
        <v>0</v>
      </c>
      <c r="L315" s="11"/>
      <c r="M315" s="11"/>
      <c r="N315" s="11"/>
      <c r="O315" s="11"/>
      <c r="P315" s="11"/>
      <c r="Q315" s="11"/>
      <c r="R315" s="11"/>
      <c r="S315" s="11"/>
      <c r="T315" s="11">
        <f>$B315</f>
        <v>312</v>
      </c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I315" s="11"/>
      <c r="AJ315" s="11"/>
      <c r="AK315" s="11"/>
      <c r="AL315" s="11"/>
      <c r="AM315" s="11"/>
      <c r="AN315" s="11"/>
      <c r="AO315" s="11"/>
      <c r="AP315" s="11"/>
      <c r="AQ315" s="11">
        <f>$D315</f>
        <v>204</v>
      </c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</row>
    <row r="316" spans="1:56" ht="15.9" customHeight="1" x14ac:dyDescent="0.3">
      <c r="A316" s="36">
        <v>387</v>
      </c>
      <c r="B316" s="36">
        <v>313</v>
      </c>
      <c r="C316" s="36">
        <v>76</v>
      </c>
      <c r="D316" s="36">
        <v>205</v>
      </c>
      <c r="E316">
        <v>1874</v>
      </c>
      <c r="F316" s="43">
        <v>3.6597222222222218E-2</v>
      </c>
      <c r="G316" s="42" t="s">
        <v>587</v>
      </c>
      <c r="H316" s="42" t="s">
        <v>842</v>
      </c>
      <c r="I316" s="36" t="s">
        <v>762</v>
      </c>
      <c r="J316" s="36" t="s">
        <v>52</v>
      </c>
      <c r="K316" s="36" t="s">
        <v>0</v>
      </c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>
        <f>$B316</f>
        <v>313</v>
      </c>
      <c r="AD316" s="11"/>
      <c r="AE316" s="11"/>
      <c r="AF316" s="11"/>
      <c r="AG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>
        <f>$D316</f>
        <v>205</v>
      </c>
      <c r="BA316" s="11"/>
      <c r="BB316" s="11"/>
      <c r="BC316" s="11"/>
      <c r="BD316" s="11"/>
    </row>
    <row r="317" spans="1:56" ht="15.9" customHeight="1" x14ac:dyDescent="0.3">
      <c r="A317" s="36">
        <v>388</v>
      </c>
      <c r="B317" s="36"/>
      <c r="C317" s="36"/>
      <c r="D317" s="36"/>
      <c r="E317">
        <v>2297</v>
      </c>
      <c r="F317" s="43">
        <v>3.664351851851852E-2</v>
      </c>
      <c r="G317" s="44" t="s">
        <v>960</v>
      </c>
      <c r="H317" s="44" t="s">
        <v>961</v>
      </c>
      <c r="I317" s="45" t="e">
        <v>#N/A</v>
      </c>
      <c r="J317" s="45" t="e">
        <v>#N/A</v>
      </c>
      <c r="K317" s="45" t="s">
        <v>0</v>
      </c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</row>
    <row r="318" spans="1:56" ht="15.9" customHeight="1" x14ac:dyDescent="0.3">
      <c r="A318" s="36">
        <v>389</v>
      </c>
      <c r="B318" s="36">
        <v>314</v>
      </c>
      <c r="C318" s="36">
        <v>31</v>
      </c>
      <c r="D318" s="36">
        <v>206</v>
      </c>
      <c r="E318">
        <v>1136</v>
      </c>
      <c r="F318" s="43">
        <v>3.664351851851852E-2</v>
      </c>
      <c r="G318" s="42" t="s">
        <v>209</v>
      </c>
      <c r="H318" s="42" t="s">
        <v>427</v>
      </c>
      <c r="I318" s="36" t="s">
        <v>872</v>
      </c>
      <c r="J318" s="36" t="s">
        <v>35</v>
      </c>
      <c r="K318" s="36" t="s">
        <v>0</v>
      </c>
      <c r="L318" s="11"/>
      <c r="M318" s="11"/>
      <c r="N318" s="11"/>
      <c r="O318" s="11"/>
      <c r="P318" s="11"/>
      <c r="Q318" s="11"/>
      <c r="R318" s="11"/>
      <c r="S318" s="11">
        <f>$B318</f>
        <v>314</v>
      </c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I318" s="11"/>
      <c r="AJ318" s="11"/>
      <c r="AK318" s="11"/>
      <c r="AL318" s="11"/>
      <c r="AM318" s="11"/>
      <c r="AN318" s="11"/>
      <c r="AO318" s="11"/>
      <c r="AP318" s="11">
        <f>$D318</f>
        <v>206</v>
      </c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</row>
    <row r="319" spans="1:56" ht="15.9" customHeight="1" x14ac:dyDescent="0.3">
      <c r="A319" s="36">
        <v>390</v>
      </c>
      <c r="B319" s="36">
        <v>315</v>
      </c>
      <c r="C319" s="36">
        <v>98</v>
      </c>
      <c r="D319" s="36">
        <v>207</v>
      </c>
      <c r="E319">
        <v>1199</v>
      </c>
      <c r="F319" s="43">
        <v>3.6770833333333329E-2</v>
      </c>
      <c r="G319" s="42" t="s">
        <v>459</v>
      </c>
      <c r="H319" s="42" t="s">
        <v>203</v>
      </c>
      <c r="I319" s="36" t="s">
        <v>629</v>
      </c>
      <c r="J319" s="36" t="s">
        <v>26</v>
      </c>
      <c r="K319" s="36" t="s">
        <v>0</v>
      </c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>
        <f>$B319</f>
        <v>315</v>
      </c>
      <c r="AB319" s="11"/>
      <c r="AC319" s="11"/>
      <c r="AD319" s="11"/>
      <c r="AE319" s="11"/>
      <c r="AF319" s="11"/>
      <c r="AG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>
        <f>$D319</f>
        <v>207</v>
      </c>
      <c r="AY319" s="11"/>
      <c r="AZ319" s="11"/>
      <c r="BA319" s="11"/>
      <c r="BB319" s="11"/>
      <c r="BC319" s="11"/>
      <c r="BD319" s="11"/>
    </row>
    <row r="320" spans="1:56" ht="15.9" customHeight="1" x14ac:dyDescent="0.3">
      <c r="A320" s="36">
        <v>391</v>
      </c>
      <c r="B320" s="36">
        <v>316</v>
      </c>
      <c r="C320" s="36">
        <v>77</v>
      </c>
      <c r="D320" s="36">
        <v>208</v>
      </c>
      <c r="E320">
        <v>75</v>
      </c>
      <c r="F320" s="43">
        <v>3.6828703703703704E-2</v>
      </c>
      <c r="G320" s="42" t="s">
        <v>843</v>
      </c>
      <c r="H320" s="42" t="s">
        <v>674</v>
      </c>
      <c r="I320" s="36" t="s">
        <v>762</v>
      </c>
      <c r="J320" s="36" t="s">
        <v>38</v>
      </c>
      <c r="K320" s="36" t="s">
        <v>0</v>
      </c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>
        <f>$B320</f>
        <v>316</v>
      </c>
      <c r="AC320" s="11"/>
      <c r="AD320" s="11"/>
      <c r="AE320" s="11"/>
      <c r="AF320" s="11"/>
      <c r="AG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>
        <f>$D320</f>
        <v>208</v>
      </c>
      <c r="AZ320" s="11"/>
      <c r="BA320" s="11"/>
      <c r="BB320" s="11"/>
      <c r="BC320" s="11"/>
      <c r="BD320" s="11"/>
    </row>
    <row r="321" spans="1:56" ht="15.9" customHeight="1" x14ac:dyDescent="0.3">
      <c r="A321" s="36">
        <v>394</v>
      </c>
      <c r="B321" s="36">
        <v>317</v>
      </c>
      <c r="C321" s="36">
        <v>32</v>
      </c>
      <c r="D321" s="36">
        <v>209</v>
      </c>
      <c r="E321">
        <v>797</v>
      </c>
      <c r="F321" s="43">
        <v>3.6874999999999998E-2</v>
      </c>
      <c r="G321" s="42" t="s">
        <v>900</v>
      </c>
      <c r="H321" s="42" t="s">
        <v>901</v>
      </c>
      <c r="I321" s="36" t="s">
        <v>872</v>
      </c>
      <c r="J321" s="36" t="s">
        <v>70</v>
      </c>
      <c r="K321" s="36" t="s">
        <v>0</v>
      </c>
      <c r="L321" s="11"/>
      <c r="M321" s="11"/>
      <c r="N321" s="11"/>
      <c r="O321" s="11">
        <f>$B321</f>
        <v>317</v>
      </c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I321" s="11"/>
      <c r="AJ321" s="11"/>
      <c r="AK321" s="11"/>
      <c r="AL321" s="11">
        <f>$D321</f>
        <v>209</v>
      </c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</row>
    <row r="322" spans="1:56" ht="15.9" customHeight="1" x14ac:dyDescent="0.3">
      <c r="A322" s="36">
        <v>395</v>
      </c>
      <c r="B322" s="36">
        <v>318</v>
      </c>
      <c r="C322" s="36"/>
      <c r="D322" s="36"/>
      <c r="E322">
        <v>790</v>
      </c>
      <c r="F322" s="43">
        <v>3.6886574074074072E-2</v>
      </c>
      <c r="G322" s="42" t="s">
        <v>101</v>
      </c>
      <c r="H322" s="42" t="s">
        <v>592</v>
      </c>
      <c r="I322" s="36" t="s">
        <v>82</v>
      </c>
      <c r="J322" s="36" t="s">
        <v>70</v>
      </c>
      <c r="K322" s="36" t="s">
        <v>0</v>
      </c>
      <c r="L322" s="11"/>
      <c r="M322" s="11"/>
      <c r="N322" s="11"/>
      <c r="O322" s="11">
        <f>$B322</f>
        <v>318</v>
      </c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</row>
    <row r="323" spans="1:56" ht="15.9" customHeight="1" x14ac:dyDescent="0.3">
      <c r="A323" s="36">
        <v>402</v>
      </c>
      <c r="B323" s="36">
        <v>319</v>
      </c>
      <c r="C323" s="36">
        <v>99</v>
      </c>
      <c r="D323" s="36">
        <v>210</v>
      </c>
      <c r="E323">
        <v>1014</v>
      </c>
      <c r="F323" s="43">
        <v>3.6921296296296292E-2</v>
      </c>
      <c r="G323" s="42" t="s">
        <v>742</v>
      </c>
      <c r="H323" s="42" t="s">
        <v>743</v>
      </c>
      <c r="I323" s="36" t="s">
        <v>629</v>
      </c>
      <c r="J323" s="36" t="s">
        <v>63</v>
      </c>
      <c r="K323" s="36" t="s">
        <v>0</v>
      </c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>
        <f>$B323</f>
        <v>319</v>
      </c>
      <c r="AG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>
        <f>$D323</f>
        <v>210</v>
      </c>
      <c r="BD323" s="11"/>
    </row>
    <row r="324" spans="1:56" ht="15.9" customHeight="1" x14ac:dyDescent="0.3">
      <c r="A324" s="36">
        <v>403</v>
      </c>
      <c r="B324" s="36">
        <v>320</v>
      </c>
      <c r="C324" s="36">
        <v>78</v>
      </c>
      <c r="D324" s="36">
        <v>211</v>
      </c>
      <c r="E324">
        <v>1302</v>
      </c>
      <c r="F324" s="43">
        <v>3.6944444444444446E-2</v>
      </c>
      <c r="G324" s="42" t="s">
        <v>285</v>
      </c>
      <c r="H324" s="42" t="s">
        <v>325</v>
      </c>
      <c r="I324" s="36" t="s">
        <v>762</v>
      </c>
      <c r="J324" s="36" t="s">
        <v>34</v>
      </c>
      <c r="K324" s="36" t="s">
        <v>0</v>
      </c>
      <c r="L324" s="11"/>
      <c r="M324" s="11"/>
      <c r="N324" s="11">
        <f>$B324</f>
        <v>320</v>
      </c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I324" s="11"/>
      <c r="AJ324" s="11"/>
      <c r="AK324" s="11">
        <f>$D324</f>
        <v>211</v>
      </c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</row>
    <row r="325" spans="1:56" ht="15.9" customHeight="1" x14ac:dyDescent="0.3">
      <c r="A325" s="36">
        <v>404</v>
      </c>
      <c r="B325" s="36">
        <v>321</v>
      </c>
      <c r="C325" s="36">
        <v>2</v>
      </c>
      <c r="D325" s="36">
        <v>212</v>
      </c>
      <c r="E325">
        <v>1778</v>
      </c>
      <c r="F325" s="43">
        <v>3.6944444444444446E-2</v>
      </c>
      <c r="G325" s="42" t="s">
        <v>926</v>
      </c>
      <c r="H325" s="42" t="s">
        <v>927</v>
      </c>
      <c r="I325" s="36" t="s">
        <v>925</v>
      </c>
      <c r="J325" s="36" t="s">
        <v>49</v>
      </c>
      <c r="K325" s="36" t="s">
        <v>0</v>
      </c>
      <c r="L325" s="11"/>
      <c r="M325" s="11"/>
      <c r="N325" s="11"/>
      <c r="O325" s="11"/>
      <c r="P325" s="11"/>
      <c r="Q325" s="11">
        <f>$B325</f>
        <v>321</v>
      </c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I325" s="11"/>
      <c r="AJ325" s="11"/>
      <c r="AK325" s="11"/>
      <c r="AL325" s="11"/>
      <c r="AM325" s="11"/>
      <c r="AN325" s="11">
        <f>$D325</f>
        <v>212</v>
      </c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</row>
    <row r="326" spans="1:56" ht="15.9" customHeight="1" x14ac:dyDescent="0.3">
      <c r="A326" s="36">
        <v>405</v>
      </c>
      <c r="B326" s="36">
        <v>322</v>
      </c>
      <c r="C326" s="36">
        <v>79</v>
      </c>
      <c r="D326" s="36">
        <v>213</v>
      </c>
      <c r="E326">
        <v>718</v>
      </c>
      <c r="F326" s="43">
        <v>3.6956018518518513E-2</v>
      </c>
      <c r="G326" s="42" t="s">
        <v>844</v>
      </c>
      <c r="H326" s="42" t="s">
        <v>845</v>
      </c>
      <c r="I326" s="36" t="s">
        <v>762</v>
      </c>
      <c r="J326" s="36" t="s">
        <v>36</v>
      </c>
      <c r="K326" s="36" t="s">
        <v>0</v>
      </c>
      <c r="L326" s="11"/>
      <c r="M326" s="11"/>
      <c r="N326" s="11"/>
      <c r="O326" s="11"/>
      <c r="P326" s="11"/>
      <c r="Q326" s="11"/>
      <c r="R326" s="11"/>
      <c r="S326" s="11"/>
      <c r="T326" s="11">
        <f>$B326</f>
        <v>322</v>
      </c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I326" s="11"/>
      <c r="AJ326" s="11"/>
      <c r="AK326" s="11"/>
      <c r="AL326" s="11"/>
      <c r="AM326" s="11"/>
      <c r="AN326" s="11"/>
      <c r="AO326" s="11"/>
      <c r="AP326" s="11"/>
      <c r="AQ326" s="11">
        <f>$D326</f>
        <v>213</v>
      </c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</row>
    <row r="327" spans="1:56" ht="15.9" customHeight="1" x14ac:dyDescent="0.3">
      <c r="A327" s="36">
        <v>408</v>
      </c>
      <c r="B327" s="36">
        <v>323</v>
      </c>
      <c r="C327" s="36">
        <v>33</v>
      </c>
      <c r="D327" s="36">
        <v>214</v>
      </c>
      <c r="E327">
        <v>1813</v>
      </c>
      <c r="F327" s="43">
        <v>3.7071759259259256E-2</v>
      </c>
      <c r="G327" s="42" t="s">
        <v>902</v>
      </c>
      <c r="H327" s="42" t="s">
        <v>903</v>
      </c>
      <c r="I327" s="36" t="s">
        <v>872</v>
      </c>
      <c r="J327" s="36" t="s">
        <v>23</v>
      </c>
      <c r="K327" s="36" t="s">
        <v>0</v>
      </c>
      <c r="L327" s="11"/>
      <c r="M327" s="11">
        <f>$B327</f>
        <v>323</v>
      </c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I327" s="11"/>
      <c r="AJ327" s="11">
        <f>$D327</f>
        <v>214</v>
      </c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</row>
    <row r="328" spans="1:56" ht="15.9" customHeight="1" x14ac:dyDescent="0.3">
      <c r="A328" s="36">
        <v>410</v>
      </c>
      <c r="B328" s="36">
        <v>324</v>
      </c>
      <c r="C328" s="36">
        <v>80</v>
      </c>
      <c r="D328" s="36">
        <v>215</v>
      </c>
      <c r="E328">
        <v>2285</v>
      </c>
      <c r="F328" s="43">
        <v>3.7210648148148145E-2</v>
      </c>
      <c r="G328" s="42" t="s">
        <v>605</v>
      </c>
      <c r="H328" s="42" t="s">
        <v>846</v>
      </c>
      <c r="I328" s="36" t="s">
        <v>762</v>
      </c>
      <c r="J328" s="36" t="s">
        <v>35</v>
      </c>
      <c r="K328" s="36" t="s">
        <v>0</v>
      </c>
      <c r="L328" s="11"/>
      <c r="M328" s="11"/>
      <c r="N328" s="11"/>
      <c r="O328" s="11"/>
      <c r="P328" s="11"/>
      <c r="Q328" s="11"/>
      <c r="R328" s="11"/>
      <c r="S328" s="11">
        <f>$B328</f>
        <v>324</v>
      </c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I328" s="11"/>
      <c r="AJ328" s="11"/>
      <c r="AK328" s="11"/>
      <c r="AL328" s="11"/>
      <c r="AM328" s="11"/>
      <c r="AN328" s="11"/>
      <c r="AO328" s="11"/>
      <c r="AP328" s="11">
        <f>$D328</f>
        <v>215</v>
      </c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</row>
    <row r="329" spans="1:56" ht="15.9" customHeight="1" x14ac:dyDescent="0.3">
      <c r="A329" s="36">
        <v>414</v>
      </c>
      <c r="B329" s="36">
        <v>325</v>
      </c>
      <c r="C329" s="36">
        <v>3</v>
      </c>
      <c r="D329" s="36">
        <v>216</v>
      </c>
      <c r="E329">
        <v>297</v>
      </c>
      <c r="F329" s="43">
        <v>3.729166666666666E-2</v>
      </c>
      <c r="G329" s="42" t="s">
        <v>709</v>
      </c>
      <c r="H329" s="42" t="s">
        <v>799</v>
      </c>
      <c r="I329" s="36" t="s">
        <v>925</v>
      </c>
      <c r="J329" s="36" t="s">
        <v>27</v>
      </c>
      <c r="K329" s="36" t="s">
        <v>0</v>
      </c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>
        <f>$B329</f>
        <v>325</v>
      </c>
      <c r="AF329" s="11"/>
      <c r="AG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>
        <f>$D329</f>
        <v>216</v>
      </c>
      <c r="BC329" s="11"/>
      <c r="BD329" s="11"/>
    </row>
    <row r="330" spans="1:56" ht="15.9" customHeight="1" x14ac:dyDescent="0.3">
      <c r="A330" s="36">
        <v>415</v>
      </c>
      <c r="B330" s="36">
        <v>326</v>
      </c>
      <c r="C330" s="36">
        <v>81</v>
      </c>
      <c r="D330" s="36">
        <v>217</v>
      </c>
      <c r="E330">
        <v>2065</v>
      </c>
      <c r="F330" s="43">
        <v>3.7303240740740741E-2</v>
      </c>
      <c r="G330" s="42" t="s">
        <v>209</v>
      </c>
      <c r="H330" s="42" t="s">
        <v>541</v>
      </c>
      <c r="I330" s="36" t="s">
        <v>762</v>
      </c>
      <c r="J330" s="36" t="s">
        <v>59</v>
      </c>
      <c r="K330" s="36" t="s">
        <v>0</v>
      </c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>
        <f>$B330</f>
        <v>326</v>
      </c>
      <c r="AE330" s="11"/>
      <c r="AF330" s="11"/>
      <c r="AG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>
        <f>$D330</f>
        <v>217</v>
      </c>
      <c r="BB330" s="11"/>
      <c r="BC330" s="11"/>
      <c r="BD330" s="11"/>
    </row>
    <row r="331" spans="1:56" ht="15.9" customHeight="1" x14ac:dyDescent="0.3">
      <c r="A331" s="36">
        <v>416</v>
      </c>
      <c r="B331" s="36">
        <v>327</v>
      </c>
      <c r="C331" s="36">
        <v>100</v>
      </c>
      <c r="D331" s="36">
        <v>218</v>
      </c>
      <c r="E331">
        <v>1490</v>
      </c>
      <c r="F331" s="43">
        <v>3.7326388888888888E-2</v>
      </c>
      <c r="G331" s="42" t="s">
        <v>631</v>
      </c>
      <c r="H331" s="42" t="s">
        <v>543</v>
      </c>
      <c r="I331" s="36" t="s">
        <v>629</v>
      </c>
      <c r="J331" s="36" t="s">
        <v>59</v>
      </c>
      <c r="K331" s="36" t="s">
        <v>0</v>
      </c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>
        <f>$B331</f>
        <v>327</v>
      </c>
      <c r="AE331" s="11"/>
      <c r="AF331" s="11"/>
      <c r="AG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>
        <f>$D331</f>
        <v>218</v>
      </c>
      <c r="BB331" s="11"/>
      <c r="BC331" s="11"/>
      <c r="BD331" s="11"/>
    </row>
    <row r="332" spans="1:56" ht="15.9" customHeight="1" x14ac:dyDescent="0.3">
      <c r="A332" s="36">
        <v>417</v>
      </c>
      <c r="B332" s="36">
        <v>328</v>
      </c>
      <c r="C332" s="36">
        <v>101</v>
      </c>
      <c r="D332" s="36">
        <v>219</v>
      </c>
      <c r="E332">
        <v>969</v>
      </c>
      <c r="F332" s="43">
        <v>3.7337962962962962E-2</v>
      </c>
      <c r="G332" s="42" t="s">
        <v>744</v>
      </c>
      <c r="H332" s="42" t="s">
        <v>745</v>
      </c>
      <c r="I332" s="36" t="s">
        <v>629</v>
      </c>
      <c r="J332" s="36" t="s">
        <v>63</v>
      </c>
      <c r="K332" s="36" t="s">
        <v>0</v>
      </c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>
        <f>$B332</f>
        <v>328</v>
      </c>
      <c r="AG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>
        <f>$D332</f>
        <v>219</v>
      </c>
      <c r="BD332" s="11"/>
    </row>
    <row r="333" spans="1:56" ht="15.9" customHeight="1" x14ac:dyDescent="0.3">
      <c r="A333" s="36">
        <v>418</v>
      </c>
      <c r="B333" s="36">
        <v>329</v>
      </c>
      <c r="C333" s="36">
        <v>102</v>
      </c>
      <c r="D333" s="36">
        <v>220</v>
      </c>
      <c r="E333">
        <v>1692</v>
      </c>
      <c r="F333" s="43">
        <v>3.7349537037037035E-2</v>
      </c>
      <c r="G333" s="42" t="s">
        <v>746</v>
      </c>
      <c r="H333" s="42" t="s">
        <v>747</v>
      </c>
      <c r="I333" s="36" t="s">
        <v>629</v>
      </c>
      <c r="J333" s="36" t="s">
        <v>62</v>
      </c>
      <c r="K333" s="36" t="s">
        <v>0</v>
      </c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>
        <f>$B333</f>
        <v>329</v>
      </c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>
        <f>$D333</f>
        <v>220</v>
      </c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</row>
    <row r="334" spans="1:56" ht="15.9" customHeight="1" x14ac:dyDescent="0.3">
      <c r="A334" s="36">
        <v>420</v>
      </c>
      <c r="B334" s="36">
        <v>330</v>
      </c>
      <c r="C334" s="36">
        <v>103</v>
      </c>
      <c r="D334" s="36">
        <v>221</v>
      </c>
      <c r="E334">
        <v>1844</v>
      </c>
      <c r="F334" s="43">
        <v>3.7372685185185189E-2</v>
      </c>
      <c r="G334" s="42" t="s">
        <v>729</v>
      </c>
      <c r="H334" s="42" t="s">
        <v>105</v>
      </c>
      <c r="I334" s="36" t="s">
        <v>629</v>
      </c>
      <c r="J334" s="36" t="s">
        <v>55</v>
      </c>
      <c r="K334" s="36" t="s">
        <v>0</v>
      </c>
      <c r="L334" s="11"/>
      <c r="M334" s="11"/>
      <c r="N334" s="11"/>
      <c r="O334" s="11"/>
      <c r="P334" s="11"/>
      <c r="Q334" s="11"/>
      <c r="R334" s="11">
        <f>$B334</f>
        <v>330</v>
      </c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I334" s="11"/>
      <c r="AJ334" s="11"/>
      <c r="AK334" s="11"/>
      <c r="AL334" s="11"/>
      <c r="AM334" s="11"/>
      <c r="AN334" s="11"/>
      <c r="AO334" s="11">
        <f>$D334</f>
        <v>221</v>
      </c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</row>
    <row r="335" spans="1:56" ht="15.9" customHeight="1" x14ac:dyDescent="0.3">
      <c r="A335" s="36">
        <v>422</v>
      </c>
      <c r="B335" s="36">
        <v>331</v>
      </c>
      <c r="C335" s="36">
        <v>82</v>
      </c>
      <c r="D335" s="36">
        <v>222</v>
      </c>
      <c r="E335">
        <v>1156</v>
      </c>
      <c r="F335" s="43">
        <v>3.7384259259259256E-2</v>
      </c>
      <c r="G335" s="42" t="s">
        <v>487</v>
      </c>
      <c r="H335" s="42" t="s">
        <v>317</v>
      </c>
      <c r="I335" s="36" t="s">
        <v>762</v>
      </c>
      <c r="J335" s="36" t="s">
        <v>26</v>
      </c>
      <c r="K335" s="36" t="s">
        <v>0</v>
      </c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>
        <f>$B335</f>
        <v>331</v>
      </c>
      <c r="AB335" s="11"/>
      <c r="AC335" s="11"/>
      <c r="AD335" s="11"/>
      <c r="AE335" s="11"/>
      <c r="AF335" s="11"/>
      <c r="AG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>
        <f>$D335</f>
        <v>222</v>
      </c>
      <c r="AY335" s="11"/>
      <c r="AZ335" s="11"/>
      <c r="BA335" s="11"/>
      <c r="BB335" s="11"/>
      <c r="BC335" s="11"/>
      <c r="BD335" s="11"/>
    </row>
    <row r="336" spans="1:56" ht="15.9" customHeight="1" x14ac:dyDescent="0.3">
      <c r="A336" s="36">
        <v>423</v>
      </c>
      <c r="B336" s="36">
        <v>332</v>
      </c>
      <c r="C336" s="36">
        <v>34</v>
      </c>
      <c r="D336" s="36">
        <v>223</v>
      </c>
      <c r="E336">
        <v>171</v>
      </c>
      <c r="F336" s="43">
        <v>3.739583333333333E-2</v>
      </c>
      <c r="G336" s="42" t="s">
        <v>107</v>
      </c>
      <c r="H336" s="42" t="s">
        <v>588</v>
      </c>
      <c r="I336" s="36" t="s">
        <v>872</v>
      </c>
      <c r="J336" s="36" t="s">
        <v>38</v>
      </c>
      <c r="K336" s="36" t="s">
        <v>0</v>
      </c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>
        <f>$B336</f>
        <v>332</v>
      </c>
      <c r="AC336" s="11"/>
      <c r="AD336" s="11"/>
      <c r="AE336" s="11"/>
      <c r="AF336" s="11"/>
      <c r="AG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>
        <f>$D336</f>
        <v>223</v>
      </c>
      <c r="AZ336" s="11"/>
      <c r="BA336" s="11"/>
      <c r="BB336" s="11"/>
      <c r="BC336" s="11"/>
      <c r="BD336" s="11"/>
    </row>
    <row r="337" spans="1:56" ht="15.9" customHeight="1" x14ac:dyDescent="0.3">
      <c r="A337" s="36">
        <v>426</v>
      </c>
      <c r="B337" s="36">
        <v>333</v>
      </c>
      <c r="C337" s="36">
        <v>83</v>
      </c>
      <c r="D337" s="36">
        <v>224</v>
      </c>
      <c r="E337">
        <v>1911</v>
      </c>
      <c r="F337" s="43">
        <v>3.7569444444444447E-2</v>
      </c>
      <c r="G337" s="42" t="s">
        <v>386</v>
      </c>
      <c r="H337" s="42" t="s">
        <v>847</v>
      </c>
      <c r="I337" s="36" t="s">
        <v>762</v>
      </c>
      <c r="J337" s="36" t="s">
        <v>72</v>
      </c>
      <c r="K337" s="36" t="s">
        <v>0</v>
      </c>
      <c r="L337" s="11"/>
      <c r="M337" s="11"/>
      <c r="N337" s="11"/>
      <c r="O337" s="11"/>
      <c r="P337" s="11">
        <f>$B337</f>
        <v>333</v>
      </c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I337" s="11"/>
      <c r="AJ337" s="11"/>
      <c r="AK337" s="11"/>
      <c r="AL337" s="11"/>
      <c r="AM337" s="11">
        <f>$D337</f>
        <v>224</v>
      </c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</row>
    <row r="338" spans="1:56" ht="15.9" customHeight="1" x14ac:dyDescent="0.3">
      <c r="A338" s="36">
        <v>427</v>
      </c>
      <c r="B338" s="36">
        <v>334</v>
      </c>
      <c r="C338" s="36"/>
      <c r="D338" s="36"/>
      <c r="E338">
        <v>1350</v>
      </c>
      <c r="F338" s="43">
        <v>3.7592592592592594E-2</v>
      </c>
      <c r="G338" s="42" t="s">
        <v>593</v>
      </c>
      <c r="H338" s="42" t="s">
        <v>594</v>
      </c>
      <c r="I338" s="36" t="s">
        <v>82</v>
      </c>
      <c r="J338" s="36" t="s">
        <v>34</v>
      </c>
      <c r="K338" s="36" t="s">
        <v>0</v>
      </c>
      <c r="L338" s="11"/>
      <c r="M338" s="11"/>
      <c r="N338" s="11">
        <f>$B338</f>
        <v>334</v>
      </c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</row>
    <row r="339" spans="1:56" ht="15.9" customHeight="1" x14ac:dyDescent="0.3">
      <c r="A339" s="36">
        <v>428</v>
      </c>
      <c r="B339" s="36">
        <v>335</v>
      </c>
      <c r="C339" s="36"/>
      <c r="D339" s="36"/>
      <c r="E339">
        <v>1303</v>
      </c>
      <c r="F339" s="43">
        <v>3.7615740740740741E-2</v>
      </c>
      <c r="G339" s="42" t="s">
        <v>595</v>
      </c>
      <c r="H339" s="42" t="s">
        <v>596</v>
      </c>
      <c r="I339" s="36" t="s">
        <v>82</v>
      </c>
      <c r="J339" s="36" t="s">
        <v>34</v>
      </c>
      <c r="K339" s="36" t="s">
        <v>0</v>
      </c>
      <c r="L339" s="11"/>
      <c r="M339" s="11"/>
      <c r="N339" s="11">
        <f>$B339</f>
        <v>335</v>
      </c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</row>
    <row r="340" spans="1:56" ht="15.9" customHeight="1" x14ac:dyDescent="0.3">
      <c r="A340" s="36">
        <v>429</v>
      </c>
      <c r="B340" s="36">
        <v>336</v>
      </c>
      <c r="C340" s="36"/>
      <c r="D340" s="36"/>
      <c r="E340">
        <v>703</v>
      </c>
      <c r="F340" s="43">
        <v>3.7650462962962962E-2</v>
      </c>
      <c r="G340" s="42" t="s">
        <v>535</v>
      </c>
      <c r="H340" s="42" t="s">
        <v>597</v>
      </c>
      <c r="I340" s="36" t="s">
        <v>82</v>
      </c>
      <c r="J340" s="36" t="s">
        <v>36</v>
      </c>
      <c r="K340" s="36" t="s">
        <v>0</v>
      </c>
      <c r="L340" s="11"/>
      <c r="M340" s="11"/>
      <c r="N340" s="11"/>
      <c r="O340" s="11"/>
      <c r="P340" s="11"/>
      <c r="Q340" s="11"/>
      <c r="R340" s="11"/>
      <c r="S340" s="11"/>
      <c r="T340" s="11">
        <f>$B340</f>
        <v>336</v>
      </c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</row>
    <row r="341" spans="1:56" ht="15.9" customHeight="1" x14ac:dyDescent="0.3">
      <c r="A341" s="36">
        <v>430</v>
      </c>
      <c r="B341" s="36">
        <v>337</v>
      </c>
      <c r="C341" s="36">
        <v>84</v>
      </c>
      <c r="D341" s="36">
        <v>225</v>
      </c>
      <c r="E341">
        <v>1143</v>
      </c>
      <c r="F341" s="43">
        <v>3.7685185185185183E-2</v>
      </c>
      <c r="G341" s="42" t="s">
        <v>769</v>
      </c>
      <c r="H341" s="42" t="s">
        <v>335</v>
      </c>
      <c r="I341" s="36" t="s">
        <v>762</v>
      </c>
      <c r="J341" s="36" t="s">
        <v>35</v>
      </c>
      <c r="K341" s="36" t="s">
        <v>0</v>
      </c>
      <c r="L341" s="11"/>
      <c r="M341" s="11"/>
      <c r="N341" s="11"/>
      <c r="O341" s="11"/>
      <c r="P341" s="11"/>
      <c r="Q341" s="11"/>
      <c r="R341" s="11"/>
      <c r="S341" s="11">
        <f>$B341</f>
        <v>337</v>
      </c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I341" s="11"/>
      <c r="AJ341" s="11"/>
      <c r="AK341" s="11"/>
      <c r="AL341" s="11"/>
      <c r="AM341" s="11"/>
      <c r="AN341" s="11"/>
      <c r="AO341" s="11"/>
      <c r="AP341" s="11">
        <f>$D341</f>
        <v>225</v>
      </c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</row>
    <row r="342" spans="1:56" ht="15.9" customHeight="1" x14ac:dyDescent="0.3">
      <c r="A342" s="36">
        <v>431</v>
      </c>
      <c r="B342" s="36">
        <v>338</v>
      </c>
      <c r="C342" s="36">
        <v>85</v>
      </c>
      <c r="D342" s="36">
        <v>226</v>
      </c>
      <c r="E342">
        <v>1075</v>
      </c>
      <c r="F342" s="43">
        <v>3.7777777777777778E-2</v>
      </c>
      <c r="G342" s="42" t="s">
        <v>848</v>
      </c>
      <c r="H342" s="42" t="s">
        <v>431</v>
      </c>
      <c r="I342" s="36" t="s">
        <v>762</v>
      </c>
      <c r="J342" s="36" t="s">
        <v>35</v>
      </c>
      <c r="K342" s="36" t="s">
        <v>0</v>
      </c>
      <c r="L342" s="11"/>
      <c r="M342" s="11"/>
      <c r="N342" s="11"/>
      <c r="O342" s="11"/>
      <c r="P342" s="11"/>
      <c r="Q342" s="11"/>
      <c r="R342" s="11"/>
      <c r="S342" s="11">
        <f>$B342</f>
        <v>338</v>
      </c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I342" s="11"/>
      <c r="AJ342" s="11"/>
      <c r="AK342" s="11"/>
      <c r="AL342" s="11"/>
      <c r="AM342" s="11"/>
      <c r="AN342" s="11"/>
      <c r="AO342" s="11"/>
      <c r="AP342" s="11">
        <f>$D342</f>
        <v>226</v>
      </c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</row>
    <row r="343" spans="1:56" ht="15.9" customHeight="1" x14ac:dyDescent="0.3">
      <c r="A343" s="36">
        <v>437</v>
      </c>
      <c r="B343" s="36">
        <v>339</v>
      </c>
      <c r="C343" s="36">
        <v>104</v>
      </c>
      <c r="D343" s="36">
        <v>227</v>
      </c>
      <c r="E343">
        <v>622</v>
      </c>
      <c r="F343" s="43">
        <v>3.7962962962962962E-2</v>
      </c>
      <c r="G343" s="42" t="s">
        <v>748</v>
      </c>
      <c r="H343" s="42" t="s">
        <v>287</v>
      </c>
      <c r="I343" s="36" t="s">
        <v>629</v>
      </c>
      <c r="J343" s="36" t="s">
        <v>36</v>
      </c>
      <c r="K343" s="36" t="s">
        <v>0</v>
      </c>
      <c r="L343" s="11"/>
      <c r="M343" s="11"/>
      <c r="N343" s="11"/>
      <c r="O343" s="11"/>
      <c r="P343" s="11"/>
      <c r="Q343" s="11"/>
      <c r="R343" s="11"/>
      <c r="S343" s="11"/>
      <c r="T343" s="11">
        <f>$B343</f>
        <v>339</v>
      </c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I343" s="11"/>
      <c r="AJ343" s="11"/>
      <c r="AK343" s="11"/>
      <c r="AL343" s="11"/>
      <c r="AM343" s="11"/>
      <c r="AN343" s="11"/>
      <c r="AO343" s="11"/>
      <c r="AP343" s="11"/>
      <c r="AQ343" s="11">
        <f>$D343</f>
        <v>227</v>
      </c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</row>
    <row r="344" spans="1:56" ht="15.9" customHeight="1" x14ac:dyDescent="0.3">
      <c r="A344" s="36">
        <v>439</v>
      </c>
      <c r="B344" s="36">
        <v>340</v>
      </c>
      <c r="C344" s="36">
        <v>86</v>
      </c>
      <c r="D344" s="36">
        <v>228</v>
      </c>
      <c r="E344">
        <v>707</v>
      </c>
      <c r="F344" s="43">
        <v>3.7986111111111116E-2</v>
      </c>
      <c r="G344" s="42" t="s">
        <v>709</v>
      </c>
      <c r="H344" s="42" t="s">
        <v>185</v>
      </c>
      <c r="I344" s="36" t="s">
        <v>762</v>
      </c>
      <c r="J344" s="36" t="s">
        <v>36</v>
      </c>
      <c r="K344" s="36" t="s">
        <v>0</v>
      </c>
      <c r="L344" s="11"/>
      <c r="M344" s="11"/>
      <c r="N344" s="11"/>
      <c r="O344" s="11"/>
      <c r="P344" s="11"/>
      <c r="Q344" s="11"/>
      <c r="R344" s="11"/>
      <c r="S344" s="11"/>
      <c r="T344" s="11">
        <f>$B344</f>
        <v>340</v>
      </c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I344" s="11"/>
      <c r="AJ344" s="11"/>
      <c r="AK344" s="11"/>
      <c r="AL344" s="11"/>
      <c r="AM344" s="11"/>
      <c r="AN344" s="11"/>
      <c r="AO344" s="11"/>
      <c r="AP344" s="11"/>
      <c r="AQ344" s="11">
        <f>$D344</f>
        <v>228</v>
      </c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</row>
    <row r="345" spans="1:56" ht="15.9" customHeight="1" x14ac:dyDescent="0.3">
      <c r="A345" s="36">
        <v>440</v>
      </c>
      <c r="B345" s="36">
        <v>341</v>
      </c>
      <c r="C345" s="36">
        <v>87</v>
      </c>
      <c r="D345" s="36">
        <v>229</v>
      </c>
      <c r="E345">
        <v>63</v>
      </c>
      <c r="F345" s="43">
        <v>3.7997685185185183E-2</v>
      </c>
      <c r="G345" s="42" t="s">
        <v>752</v>
      </c>
      <c r="H345" s="42" t="s">
        <v>849</v>
      </c>
      <c r="I345" s="36" t="s">
        <v>762</v>
      </c>
      <c r="J345" s="36" t="s">
        <v>38</v>
      </c>
      <c r="K345" s="36" t="s">
        <v>0</v>
      </c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>
        <f>$B345</f>
        <v>341</v>
      </c>
      <c r="AC345" s="11"/>
      <c r="AD345" s="11"/>
      <c r="AE345" s="11"/>
      <c r="AF345" s="11"/>
      <c r="AG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>
        <f>$D345</f>
        <v>229</v>
      </c>
      <c r="AZ345" s="11"/>
      <c r="BA345" s="11"/>
      <c r="BB345" s="11"/>
      <c r="BC345" s="11"/>
      <c r="BD345" s="11"/>
    </row>
    <row r="346" spans="1:56" ht="15.9" customHeight="1" x14ac:dyDescent="0.3">
      <c r="A346" s="36">
        <v>441</v>
      </c>
      <c r="B346" s="36">
        <v>342</v>
      </c>
      <c r="C346" s="36">
        <v>88</v>
      </c>
      <c r="D346" s="36">
        <v>230</v>
      </c>
      <c r="E346">
        <v>1284</v>
      </c>
      <c r="F346" s="43">
        <v>3.8009259259259257E-2</v>
      </c>
      <c r="G346" s="42" t="s">
        <v>753</v>
      </c>
      <c r="H346" s="42" t="s">
        <v>850</v>
      </c>
      <c r="I346" s="36" t="s">
        <v>762</v>
      </c>
      <c r="J346" s="36" t="s">
        <v>34</v>
      </c>
      <c r="K346" s="36" t="s">
        <v>0</v>
      </c>
      <c r="L346" s="11"/>
      <c r="M346" s="11"/>
      <c r="N346" s="11">
        <f>$B346</f>
        <v>342</v>
      </c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I346" s="11"/>
      <c r="AJ346" s="11"/>
      <c r="AK346" s="11">
        <f>$D346</f>
        <v>230</v>
      </c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</row>
    <row r="347" spans="1:56" ht="15.9" customHeight="1" x14ac:dyDescent="0.3">
      <c r="A347" s="45">
        <v>443</v>
      </c>
      <c r="B347" s="36">
        <v>343</v>
      </c>
      <c r="C347" s="45">
        <v>105</v>
      </c>
      <c r="D347" s="45">
        <v>231</v>
      </c>
      <c r="E347">
        <v>1756</v>
      </c>
      <c r="F347" s="43">
        <v>3.8113425925925926E-2</v>
      </c>
      <c r="G347" s="44" t="s">
        <v>944</v>
      </c>
      <c r="H347" s="44" t="s">
        <v>150</v>
      </c>
      <c r="I347" s="45" t="s">
        <v>629</v>
      </c>
      <c r="J347" s="45" t="s">
        <v>36</v>
      </c>
      <c r="K347" s="45" t="s">
        <v>0</v>
      </c>
      <c r="L347" s="11"/>
      <c r="M347" s="11"/>
      <c r="N347" s="11"/>
      <c r="O347" s="11"/>
      <c r="P347" s="11"/>
      <c r="Q347" s="11"/>
      <c r="R347" s="11"/>
      <c r="S347" s="11"/>
      <c r="T347" s="11">
        <f>$B347</f>
        <v>343</v>
      </c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I347" s="11"/>
      <c r="AJ347" s="11"/>
      <c r="AK347" s="11"/>
      <c r="AL347" s="11"/>
      <c r="AM347" s="11"/>
      <c r="AN347" s="11"/>
      <c r="AO347" s="11"/>
      <c r="AP347" s="11"/>
      <c r="AQ347" s="11">
        <f>$D347</f>
        <v>231</v>
      </c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</row>
    <row r="348" spans="1:56" ht="15.9" customHeight="1" x14ac:dyDescent="0.3">
      <c r="A348" s="36">
        <v>444</v>
      </c>
      <c r="B348" s="45">
        <v>344</v>
      </c>
      <c r="C348" s="36">
        <v>35</v>
      </c>
      <c r="D348" s="36">
        <v>232</v>
      </c>
      <c r="E348">
        <v>1002</v>
      </c>
      <c r="F348" s="43">
        <v>3.815972222222222E-2</v>
      </c>
      <c r="G348" s="42" t="s">
        <v>904</v>
      </c>
      <c r="H348" s="42" t="s">
        <v>905</v>
      </c>
      <c r="I348" s="36" t="s">
        <v>872</v>
      </c>
      <c r="J348" s="36" t="s">
        <v>63</v>
      </c>
      <c r="K348" s="36" t="s">
        <v>0</v>
      </c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>
        <f>$B348</f>
        <v>344</v>
      </c>
      <c r="AG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>
        <f>$D348</f>
        <v>232</v>
      </c>
      <c r="BD348" s="11"/>
    </row>
    <row r="349" spans="1:56" ht="15.9" customHeight="1" x14ac:dyDescent="0.3">
      <c r="A349" s="36">
        <v>445</v>
      </c>
      <c r="B349" s="36">
        <v>345</v>
      </c>
      <c r="C349" s="36">
        <v>89</v>
      </c>
      <c r="D349" s="36">
        <v>233</v>
      </c>
      <c r="E349">
        <v>1595</v>
      </c>
      <c r="F349" s="43">
        <v>3.815972222222222E-2</v>
      </c>
      <c r="G349" s="42" t="s">
        <v>553</v>
      </c>
      <c r="H349" s="42" t="s">
        <v>851</v>
      </c>
      <c r="I349" s="36" t="s">
        <v>762</v>
      </c>
      <c r="J349" s="36" t="s">
        <v>33</v>
      </c>
      <c r="K349" s="36" t="s">
        <v>0</v>
      </c>
      <c r="L349" s="11">
        <f>$B349</f>
        <v>345</v>
      </c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I349" s="11">
        <f>$D349</f>
        <v>233</v>
      </c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</row>
    <row r="350" spans="1:56" ht="15.9" customHeight="1" x14ac:dyDescent="0.3">
      <c r="A350" s="36">
        <v>446</v>
      </c>
      <c r="B350" s="36">
        <v>346</v>
      </c>
      <c r="C350" s="36"/>
      <c r="D350" s="36"/>
      <c r="E350">
        <v>646</v>
      </c>
      <c r="F350" s="43">
        <v>3.81712962962963E-2</v>
      </c>
      <c r="G350" s="42" t="s">
        <v>598</v>
      </c>
      <c r="H350" s="42" t="s">
        <v>599</v>
      </c>
      <c r="I350" s="36" t="s">
        <v>82</v>
      </c>
      <c r="J350" s="36" t="s">
        <v>62</v>
      </c>
      <c r="K350" s="36" t="s">
        <v>0</v>
      </c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>
        <f>$B350</f>
        <v>346</v>
      </c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</row>
    <row r="351" spans="1:56" ht="15.9" customHeight="1" x14ac:dyDescent="0.3">
      <c r="A351" s="36">
        <v>447</v>
      </c>
      <c r="B351" s="36">
        <v>347</v>
      </c>
      <c r="C351" s="36"/>
      <c r="D351" s="36"/>
      <c r="E351">
        <v>1686</v>
      </c>
      <c r="F351" s="43">
        <v>3.8182870370370374E-2</v>
      </c>
      <c r="G351" s="42" t="s">
        <v>600</v>
      </c>
      <c r="H351" s="42" t="s">
        <v>601</v>
      </c>
      <c r="I351" s="36" t="s">
        <v>82</v>
      </c>
      <c r="J351" s="36" t="s">
        <v>62</v>
      </c>
      <c r="K351" s="36" t="s">
        <v>0</v>
      </c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>
        <f>$B351</f>
        <v>347</v>
      </c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</row>
    <row r="352" spans="1:56" ht="15.9" customHeight="1" x14ac:dyDescent="0.3">
      <c r="A352" s="36">
        <v>448</v>
      </c>
      <c r="B352" s="36">
        <v>348</v>
      </c>
      <c r="C352" s="36"/>
      <c r="D352" s="36"/>
      <c r="E352">
        <v>1847</v>
      </c>
      <c r="F352" s="43">
        <v>3.8206018518518521E-2</v>
      </c>
      <c r="G352" s="42" t="s">
        <v>503</v>
      </c>
      <c r="H352" s="42" t="s">
        <v>602</v>
      </c>
      <c r="I352" s="36" t="s">
        <v>82</v>
      </c>
      <c r="J352" s="36" t="s">
        <v>55</v>
      </c>
      <c r="K352" s="36" t="s">
        <v>0</v>
      </c>
      <c r="L352" s="11"/>
      <c r="M352" s="11"/>
      <c r="N352" s="11"/>
      <c r="O352" s="11"/>
      <c r="P352" s="11"/>
      <c r="Q352" s="11"/>
      <c r="R352" s="11">
        <f>$B352</f>
        <v>348</v>
      </c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</row>
    <row r="353" spans="1:56" ht="15.9" customHeight="1" x14ac:dyDescent="0.3">
      <c r="A353" s="36">
        <v>449</v>
      </c>
      <c r="B353" s="36">
        <v>349</v>
      </c>
      <c r="C353" s="36">
        <v>36</v>
      </c>
      <c r="D353" s="36">
        <v>234</v>
      </c>
      <c r="E353">
        <v>1592</v>
      </c>
      <c r="F353" s="43">
        <v>3.8287037037037036E-2</v>
      </c>
      <c r="G353" s="42" t="s">
        <v>505</v>
      </c>
      <c r="H353" s="42" t="s">
        <v>906</v>
      </c>
      <c r="I353" s="36" t="s">
        <v>872</v>
      </c>
      <c r="J353" s="36" t="s">
        <v>33</v>
      </c>
      <c r="K353" s="36" t="s">
        <v>0</v>
      </c>
      <c r="L353" s="11">
        <f>$B353</f>
        <v>349</v>
      </c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I353" s="11">
        <f>$D353</f>
        <v>234</v>
      </c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</row>
    <row r="354" spans="1:56" ht="15.9" customHeight="1" x14ac:dyDescent="0.3">
      <c r="A354" s="36">
        <v>451</v>
      </c>
      <c r="B354" s="36">
        <v>350</v>
      </c>
      <c r="C354" s="36">
        <v>4</v>
      </c>
      <c r="D354" s="36">
        <v>235</v>
      </c>
      <c r="E354">
        <v>191</v>
      </c>
      <c r="F354" s="43">
        <v>3.8425925925925926E-2</v>
      </c>
      <c r="G354" s="42" t="s">
        <v>928</v>
      </c>
      <c r="H354" s="42" t="s">
        <v>265</v>
      </c>
      <c r="I354" s="36" t="s">
        <v>925</v>
      </c>
      <c r="J354" s="36" t="s">
        <v>27</v>
      </c>
      <c r="K354" s="36" t="s">
        <v>0</v>
      </c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>
        <f>$B354</f>
        <v>350</v>
      </c>
      <c r="AF354" s="11"/>
      <c r="AG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>
        <f>$D354</f>
        <v>235</v>
      </c>
      <c r="BC354" s="11"/>
      <c r="BD354" s="11"/>
    </row>
    <row r="355" spans="1:56" ht="15.9" customHeight="1" x14ac:dyDescent="0.3">
      <c r="A355" s="36">
        <v>458</v>
      </c>
      <c r="B355" s="36">
        <v>351</v>
      </c>
      <c r="C355" s="36"/>
      <c r="D355" s="36"/>
      <c r="E355">
        <v>1399</v>
      </c>
      <c r="F355" s="43">
        <v>3.8692129629629632E-2</v>
      </c>
      <c r="G355" s="42" t="s">
        <v>463</v>
      </c>
      <c r="H355" s="42" t="s">
        <v>603</v>
      </c>
      <c r="I355" s="36" t="s">
        <v>82</v>
      </c>
      <c r="J355" s="36" t="s">
        <v>67</v>
      </c>
      <c r="K355" s="36" t="s">
        <v>0</v>
      </c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>
        <f>$B355</f>
        <v>351</v>
      </c>
      <c r="Y355" s="11"/>
      <c r="Z355" s="11"/>
      <c r="AA355" s="11"/>
      <c r="AB355" s="11"/>
      <c r="AC355" s="11"/>
      <c r="AD355" s="11"/>
      <c r="AE355" s="11"/>
      <c r="AF355" s="11"/>
      <c r="AG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</row>
    <row r="356" spans="1:56" ht="15.9" customHeight="1" x14ac:dyDescent="0.3">
      <c r="A356" s="36">
        <v>460</v>
      </c>
      <c r="B356" s="36">
        <v>352</v>
      </c>
      <c r="C356" s="36">
        <v>90</v>
      </c>
      <c r="D356" s="36">
        <v>236</v>
      </c>
      <c r="E356">
        <v>43</v>
      </c>
      <c r="F356" s="43">
        <v>3.8715277777777772E-2</v>
      </c>
      <c r="G356" s="42" t="s">
        <v>525</v>
      </c>
      <c r="H356" s="42" t="s">
        <v>852</v>
      </c>
      <c r="I356" s="36" t="s">
        <v>762</v>
      </c>
      <c r="J356" s="36" t="s">
        <v>38</v>
      </c>
      <c r="K356" s="36" t="s">
        <v>0</v>
      </c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>
        <f>$B356</f>
        <v>352</v>
      </c>
      <c r="AC356" s="11"/>
      <c r="AD356" s="11"/>
      <c r="AE356" s="11"/>
      <c r="AF356" s="11"/>
      <c r="AG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>
        <f>$D356</f>
        <v>236</v>
      </c>
      <c r="AZ356" s="11"/>
      <c r="BA356" s="11"/>
      <c r="BB356" s="11"/>
      <c r="BC356" s="11"/>
      <c r="BD356" s="11"/>
    </row>
    <row r="357" spans="1:56" ht="15.9" customHeight="1" x14ac:dyDescent="0.3">
      <c r="A357" s="36">
        <v>461</v>
      </c>
      <c r="B357" s="36">
        <v>353</v>
      </c>
      <c r="C357" s="45"/>
      <c r="D357" s="45">
        <v>237</v>
      </c>
      <c r="E357">
        <v>1831</v>
      </c>
      <c r="F357" s="43">
        <v>3.875E-2</v>
      </c>
      <c r="G357" s="44" t="s">
        <v>553</v>
      </c>
      <c r="H357" s="44" t="s">
        <v>958</v>
      </c>
      <c r="I357" s="45" t="s">
        <v>872</v>
      </c>
      <c r="J357" s="45" t="s">
        <v>23</v>
      </c>
      <c r="K357" s="45" t="s">
        <v>1</v>
      </c>
      <c r="L357" s="11"/>
      <c r="M357" s="11">
        <f>$B357</f>
        <v>353</v>
      </c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I357" s="11"/>
      <c r="AJ357" s="11">
        <f>$D357</f>
        <v>237</v>
      </c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</row>
    <row r="358" spans="1:56" ht="15.9" customHeight="1" x14ac:dyDescent="0.3">
      <c r="A358" s="36">
        <v>463</v>
      </c>
      <c r="B358" s="36">
        <v>354</v>
      </c>
      <c r="C358" s="36">
        <v>5</v>
      </c>
      <c r="D358" s="36">
        <v>238</v>
      </c>
      <c r="E358">
        <v>1403</v>
      </c>
      <c r="F358" s="43">
        <v>3.8842592592592595E-2</v>
      </c>
      <c r="G358" s="42" t="s">
        <v>605</v>
      </c>
      <c r="H358" s="42" t="s">
        <v>929</v>
      </c>
      <c r="I358" s="36" t="s">
        <v>925</v>
      </c>
      <c r="J358" s="36" t="s">
        <v>67</v>
      </c>
      <c r="K358" s="36" t="s">
        <v>0</v>
      </c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>
        <f>$B358</f>
        <v>354</v>
      </c>
      <c r="Y358" s="11"/>
      <c r="Z358" s="11"/>
      <c r="AA358" s="11"/>
      <c r="AB358" s="11"/>
      <c r="AC358" s="11"/>
      <c r="AD358" s="11"/>
      <c r="AE358" s="11"/>
      <c r="AF358" s="11"/>
      <c r="AG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>
        <f>$D358</f>
        <v>238</v>
      </c>
      <c r="AV358" s="11"/>
      <c r="AW358" s="11"/>
      <c r="AX358" s="11"/>
      <c r="AY358" s="11"/>
      <c r="AZ358" s="11"/>
      <c r="BA358" s="11"/>
      <c r="BB358" s="11"/>
      <c r="BC358" s="11"/>
      <c r="BD358" s="11"/>
    </row>
    <row r="359" spans="1:56" ht="15.9" customHeight="1" x14ac:dyDescent="0.3">
      <c r="A359" s="36">
        <v>466</v>
      </c>
      <c r="B359" s="36">
        <v>355</v>
      </c>
      <c r="C359" s="36">
        <v>106</v>
      </c>
      <c r="D359" s="36">
        <v>239</v>
      </c>
      <c r="E359">
        <v>1825</v>
      </c>
      <c r="F359" s="43">
        <v>3.9085648148148154E-2</v>
      </c>
      <c r="G359" s="42" t="s">
        <v>749</v>
      </c>
      <c r="H359" s="42" t="s">
        <v>750</v>
      </c>
      <c r="I359" s="36" t="s">
        <v>629</v>
      </c>
      <c r="J359" s="36" t="s">
        <v>23</v>
      </c>
      <c r="K359" s="36" t="s">
        <v>0</v>
      </c>
      <c r="L359" s="11"/>
      <c r="M359" s="11">
        <f>$B359</f>
        <v>355</v>
      </c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I359" s="11"/>
      <c r="AJ359" s="11">
        <f>$D359</f>
        <v>239</v>
      </c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</row>
    <row r="360" spans="1:56" ht="15.9" customHeight="1" x14ac:dyDescent="0.3">
      <c r="A360" s="36">
        <v>467</v>
      </c>
      <c r="B360" s="36">
        <v>356</v>
      </c>
      <c r="C360" s="36">
        <v>91</v>
      </c>
      <c r="D360" s="36">
        <v>240</v>
      </c>
      <c r="E360">
        <v>1220</v>
      </c>
      <c r="F360" s="43">
        <v>3.9131944444444448E-2</v>
      </c>
      <c r="G360" s="42" t="s">
        <v>749</v>
      </c>
      <c r="H360" s="42" t="s">
        <v>320</v>
      </c>
      <c r="I360" s="36" t="s">
        <v>762</v>
      </c>
      <c r="J360" s="36" t="s">
        <v>26</v>
      </c>
      <c r="K360" s="36" t="s">
        <v>0</v>
      </c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>
        <f>$B360</f>
        <v>356</v>
      </c>
      <c r="AB360" s="11"/>
      <c r="AC360" s="11"/>
      <c r="AD360" s="11"/>
      <c r="AE360" s="11"/>
      <c r="AF360" s="11"/>
      <c r="AG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>
        <f>$D360</f>
        <v>240</v>
      </c>
      <c r="AY360" s="11"/>
      <c r="AZ360" s="11"/>
      <c r="BA360" s="11"/>
      <c r="BB360" s="11"/>
      <c r="BC360" s="11"/>
      <c r="BD360" s="11"/>
    </row>
    <row r="361" spans="1:56" ht="15.9" customHeight="1" x14ac:dyDescent="0.3">
      <c r="A361" s="36">
        <v>468</v>
      </c>
      <c r="B361" s="36">
        <v>357</v>
      </c>
      <c r="C361" s="36">
        <v>107</v>
      </c>
      <c r="D361" s="36">
        <v>241</v>
      </c>
      <c r="E361">
        <v>1168</v>
      </c>
      <c r="F361" s="43">
        <v>3.920138888888889E-2</v>
      </c>
      <c r="G361" s="42" t="s">
        <v>751</v>
      </c>
      <c r="H361" s="42" t="s">
        <v>265</v>
      </c>
      <c r="I361" s="36" t="s">
        <v>629</v>
      </c>
      <c r="J361" s="36" t="s">
        <v>26</v>
      </c>
      <c r="K361" s="36" t="s">
        <v>0</v>
      </c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>
        <f>$B361</f>
        <v>357</v>
      </c>
      <c r="AB361" s="11"/>
      <c r="AC361" s="11"/>
      <c r="AD361" s="11"/>
      <c r="AE361" s="11"/>
      <c r="AF361" s="11"/>
      <c r="AG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>
        <f>$D361</f>
        <v>241</v>
      </c>
      <c r="AY361" s="11"/>
      <c r="AZ361" s="11"/>
      <c r="BA361" s="11"/>
      <c r="BB361" s="11"/>
      <c r="BC361" s="11"/>
      <c r="BD361" s="11"/>
    </row>
    <row r="362" spans="1:56" ht="15.9" customHeight="1" x14ac:dyDescent="0.3">
      <c r="A362" s="36">
        <v>469</v>
      </c>
      <c r="B362" s="36">
        <v>358</v>
      </c>
      <c r="C362" s="36">
        <v>37</v>
      </c>
      <c r="D362" s="36">
        <v>242</v>
      </c>
      <c r="E362">
        <v>390</v>
      </c>
      <c r="F362" s="43">
        <v>3.920138888888889E-2</v>
      </c>
      <c r="G362" s="42" t="s">
        <v>503</v>
      </c>
      <c r="H362" s="42" t="s">
        <v>907</v>
      </c>
      <c r="I362" s="36" t="s">
        <v>872</v>
      </c>
      <c r="J362" s="36" t="s">
        <v>37</v>
      </c>
      <c r="K362" s="36" t="s">
        <v>0</v>
      </c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>
        <f>$B362</f>
        <v>358</v>
      </c>
      <c r="Z362" s="11"/>
      <c r="AA362" s="11"/>
      <c r="AB362" s="11"/>
      <c r="AC362" s="11"/>
      <c r="AD362" s="11"/>
      <c r="AE362" s="11"/>
      <c r="AF362" s="11"/>
      <c r="AG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>
        <f>$D362</f>
        <v>242</v>
      </c>
      <c r="AW362" s="11"/>
      <c r="AX362" s="11"/>
      <c r="AY362" s="11"/>
      <c r="AZ362" s="11"/>
      <c r="BA362" s="11"/>
      <c r="BB362" s="11"/>
      <c r="BC362" s="11"/>
      <c r="BD362" s="11"/>
    </row>
    <row r="363" spans="1:56" ht="15.9" customHeight="1" x14ac:dyDescent="0.3">
      <c r="A363" s="36">
        <v>470</v>
      </c>
      <c r="B363" s="36">
        <v>359</v>
      </c>
      <c r="C363" s="36">
        <v>38</v>
      </c>
      <c r="D363" s="36">
        <v>243</v>
      </c>
      <c r="E363">
        <v>1710</v>
      </c>
      <c r="F363" s="43">
        <v>3.920138888888889E-2</v>
      </c>
      <c r="G363" s="42" t="s">
        <v>481</v>
      </c>
      <c r="H363" s="42" t="s">
        <v>908</v>
      </c>
      <c r="I363" s="36" t="s">
        <v>872</v>
      </c>
      <c r="J363" s="36" t="s">
        <v>61</v>
      </c>
      <c r="K363" s="36" t="s">
        <v>0</v>
      </c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>
        <f>$B363</f>
        <v>359</v>
      </c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>
        <f>$D363</f>
        <v>243</v>
      </c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</row>
    <row r="364" spans="1:56" ht="15.9" customHeight="1" x14ac:dyDescent="0.3">
      <c r="A364" s="36">
        <v>471</v>
      </c>
      <c r="B364" s="36">
        <v>360</v>
      </c>
      <c r="C364" s="36">
        <v>108</v>
      </c>
      <c r="D364" s="36">
        <v>244</v>
      </c>
      <c r="E364">
        <v>1729</v>
      </c>
      <c r="F364" s="43">
        <v>3.9224537037037037E-2</v>
      </c>
      <c r="G364" s="42" t="s">
        <v>752</v>
      </c>
      <c r="H364" s="42" t="s">
        <v>753</v>
      </c>
      <c r="I364" s="36" t="s">
        <v>629</v>
      </c>
      <c r="J364" s="36" t="s">
        <v>61</v>
      </c>
      <c r="K364" s="36" t="s">
        <v>0</v>
      </c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>
        <f>$B364</f>
        <v>360</v>
      </c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>
        <f>$D364</f>
        <v>244</v>
      </c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</row>
    <row r="365" spans="1:56" ht="15.9" customHeight="1" x14ac:dyDescent="0.3">
      <c r="A365" s="36">
        <v>473</v>
      </c>
      <c r="B365" s="36">
        <v>361</v>
      </c>
      <c r="C365" s="36">
        <v>109</v>
      </c>
      <c r="D365" s="36">
        <v>245</v>
      </c>
      <c r="E365">
        <v>1185</v>
      </c>
      <c r="F365" s="43">
        <v>3.9270833333333338E-2</v>
      </c>
      <c r="G365" s="42" t="s">
        <v>754</v>
      </c>
      <c r="H365" s="42" t="s">
        <v>755</v>
      </c>
      <c r="I365" s="36" t="s">
        <v>629</v>
      </c>
      <c r="J365" s="36" t="s">
        <v>26</v>
      </c>
      <c r="K365" s="36" t="s">
        <v>0</v>
      </c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>
        <f>$B365</f>
        <v>361</v>
      </c>
      <c r="AB365" s="11"/>
      <c r="AC365" s="11"/>
      <c r="AD365" s="11"/>
      <c r="AE365" s="11"/>
      <c r="AF365" s="11"/>
      <c r="AG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>
        <f>$D365</f>
        <v>245</v>
      </c>
      <c r="AY365" s="11"/>
      <c r="AZ365" s="11"/>
      <c r="BA365" s="11"/>
      <c r="BB365" s="11"/>
      <c r="BC365" s="11"/>
      <c r="BD365" s="11"/>
    </row>
    <row r="366" spans="1:56" ht="15.9" customHeight="1" x14ac:dyDescent="0.3">
      <c r="A366" s="36">
        <v>474</v>
      </c>
      <c r="B366" s="36">
        <v>362</v>
      </c>
      <c r="C366" s="36">
        <v>110</v>
      </c>
      <c r="D366" s="36">
        <v>246</v>
      </c>
      <c r="E366">
        <v>1370</v>
      </c>
      <c r="F366" s="43">
        <v>3.9282407407407405E-2</v>
      </c>
      <c r="G366" s="42" t="s">
        <v>756</v>
      </c>
      <c r="H366" s="42" t="s">
        <v>757</v>
      </c>
      <c r="I366" s="36" t="s">
        <v>629</v>
      </c>
      <c r="J366" s="36" t="s">
        <v>34</v>
      </c>
      <c r="K366" s="36" t="s">
        <v>0</v>
      </c>
      <c r="L366" s="11"/>
      <c r="M366" s="11"/>
      <c r="N366" s="11">
        <f>$B366</f>
        <v>362</v>
      </c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I366" s="11"/>
      <c r="AJ366" s="11"/>
      <c r="AK366" s="11">
        <f>$D366</f>
        <v>246</v>
      </c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</row>
    <row r="367" spans="1:56" ht="15.9" customHeight="1" x14ac:dyDescent="0.3">
      <c r="A367" s="36">
        <v>477</v>
      </c>
      <c r="B367" s="36">
        <v>363</v>
      </c>
      <c r="C367" s="36">
        <v>39</v>
      </c>
      <c r="D367" s="36">
        <v>247</v>
      </c>
      <c r="E367">
        <v>1826</v>
      </c>
      <c r="F367" s="43">
        <v>3.9386574074074074E-2</v>
      </c>
      <c r="G367" s="42" t="s">
        <v>475</v>
      </c>
      <c r="H367" s="42" t="s">
        <v>909</v>
      </c>
      <c r="I367" s="36" t="s">
        <v>872</v>
      </c>
      <c r="J367" s="36" t="s">
        <v>23</v>
      </c>
      <c r="K367" s="36" t="s">
        <v>0</v>
      </c>
      <c r="L367" s="11"/>
      <c r="M367" s="11">
        <f>$B367</f>
        <v>363</v>
      </c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I367" s="11"/>
      <c r="AJ367" s="11">
        <f>$D367</f>
        <v>247</v>
      </c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</row>
    <row r="368" spans="1:56" ht="15.9" customHeight="1" x14ac:dyDescent="0.3">
      <c r="A368" s="36">
        <v>478</v>
      </c>
      <c r="B368" s="36">
        <v>364</v>
      </c>
      <c r="C368" s="36">
        <v>92</v>
      </c>
      <c r="D368" s="36">
        <v>248</v>
      </c>
      <c r="E368">
        <v>1295</v>
      </c>
      <c r="F368" s="43">
        <v>3.9479166666666662E-2</v>
      </c>
      <c r="G368" s="42" t="s">
        <v>853</v>
      </c>
      <c r="H368" s="42" t="s">
        <v>854</v>
      </c>
      <c r="I368" s="36" t="s">
        <v>762</v>
      </c>
      <c r="J368" s="36" t="s">
        <v>34</v>
      </c>
      <c r="K368" s="36" t="s">
        <v>0</v>
      </c>
      <c r="L368" s="11"/>
      <c r="M368" s="11"/>
      <c r="N368" s="11">
        <f>$B368</f>
        <v>364</v>
      </c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I368" s="11"/>
      <c r="AJ368" s="11"/>
      <c r="AK368" s="11">
        <f>$D368</f>
        <v>248</v>
      </c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</row>
    <row r="369" spans="1:56" ht="15.9" customHeight="1" x14ac:dyDescent="0.3">
      <c r="A369" s="36">
        <v>480</v>
      </c>
      <c r="B369" s="36">
        <v>365</v>
      </c>
      <c r="C369" s="36">
        <v>93</v>
      </c>
      <c r="D369" s="36">
        <v>249</v>
      </c>
      <c r="E369">
        <v>2084</v>
      </c>
      <c r="F369" s="43">
        <v>3.9606481481481486E-2</v>
      </c>
      <c r="G369" s="42" t="s">
        <v>855</v>
      </c>
      <c r="H369" s="42" t="s">
        <v>856</v>
      </c>
      <c r="I369" s="36" t="s">
        <v>762</v>
      </c>
      <c r="J369" s="36" t="s">
        <v>49</v>
      </c>
      <c r="K369" s="36" t="s">
        <v>0</v>
      </c>
      <c r="L369" s="11"/>
      <c r="M369" s="11"/>
      <c r="N369" s="11"/>
      <c r="O369" s="11"/>
      <c r="P369" s="11"/>
      <c r="Q369" s="11">
        <f>$B369</f>
        <v>365</v>
      </c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I369" s="11"/>
      <c r="AJ369" s="11"/>
      <c r="AK369" s="11"/>
      <c r="AL369" s="11"/>
      <c r="AM369" s="11"/>
      <c r="AN369" s="11">
        <f>$D369</f>
        <v>249</v>
      </c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</row>
    <row r="370" spans="1:56" ht="15.9" customHeight="1" x14ac:dyDescent="0.3">
      <c r="A370" s="36">
        <v>490</v>
      </c>
      <c r="B370" s="36">
        <v>366</v>
      </c>
      <c r="C370" s="36">
        <v>6</v>
      </c>
      <c r="D370" s="36">
        <v>250</v>
      </c>
      <c r="E370">
        <v>1150</v>
      </c>
      <c r="F370" s="43">
        <v>3.9895833333333332E-2</v>
      </c>
      <c r="G370" s="42" t="s">
        <v>843</v>
      </c>
      <c r="H370" s="42" t="s">
        <v>296</v>
      </c>
      <c r="I370" s="36" t="s">
        <v>925</v>
      </c>
      <c r="J370" s="36" t="s">
        <v>35</v>
      </c>
      <c r="K370" s="36" t="s">
        <v>0</v>
      </c>
      <c r="L370" s="11"/>
      <c r="M370" s="11"/>
      <c r="N370" s="11"/>
      <c r="O370" s="11"/>
      <c r="P370" s="11"/>
      <c r="Q370" s="11"/>
      <c r="R370" s="11"/>
      <c r="S370" s="11">
        <f>$B370</f>
        <v>366</v>
      </c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I370" s="11"/>
      <c r="AJ370" s="11"/>
      <c r="AK370" s="11"/>
      <c r="AL370" s="11"/>
      <c r="AM370" s="11"/>
      <c r="AN370" s="11"/>
      <c r="AO370" s="11"/>
      <c r="AP370" s="11">
        <f>$D370</f>
        <v>250</v>
      </c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</row>
    <row r="371" spans="1:56" ht="15.9" customHeight="1" x14ac:dyDescent="0.3">
      <c r="A371" s="36">
        <v>496</v>
      </c>
      <c r="B371" s="36">
        <v>367</v>
      </c>
      <c r="C371" s="36">
        <v>94</v>
      </c>
      <c r="D371" s="36">
        <v>251</v>
      </c>
      <c r="E371">
        <v>1296</v>
      </c>
      <c r="F371" s="43">
        <v>4.0243055555555553E-2</v>
      </c>
      <c r="G371" s="42" t="s">
        <v>285</v>
      </c>
      <c r="H371" s="42" t="s">
        <v>503</v>
      </c>
      <c r="I371" s="36" t="s">
        <v>762</v>
      </c>
      <c r="J371" s="36" t="s">
        <v>34</v>
      </c>
      <c r="K371" s="36" t="s">
        <v>0</v>
      </c>
      <c r="L371" s="11"/>
      <c r="M371" s="11"/>
      <c r="N371" s="11">
        <f>$B371</f>
        <v>367</v>
      </c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I371" s="11"/>
      <c r="AJ371" s="11"/>
      <c r="AK371" s="11">
        <f>$D371</f>
        <v>251</v>
      </c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</row>
    <row r="372" spans="1:56" ht="15.9" customHeight="1" x14ac:dyDescent="0.3">
      <c r="A372" s="36">
        <v>497</v>
      </c>
      <c r="B372" s="36">
        <v>368</v>
      </c>
      <c r="C372" s="36">
        <v>95</v>
      </c>
      <c r="D372" s="36">
        <v>252</v>
      </c>
      <c r="E372">
        <v>1981</v>
      </c>
      <c r="F372" s="43">
        <v>4.0381944444444443E-2</v>
      </c>
      <c r="G372" s="42" t="s">
        <v>605</v>
      </c>
      <c r="H372" s="42" t="s">
        <v>601</v>
      </c>
      <c r="I372" s="36" t="s">
        <v>762</v>
      </c>
      <c r="J372" s="36" t="s">
        <v>62</v>
      </c>
      <c r="K372" s="36" t="s">
        <v>0</v>
      </c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>
        <f>$B372</f>
        <v>368</v>
      </c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>
        <f>$D372</f>
        <v>252</v>
      </c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</row>
    <row r="373" spans="1:56" ht="15.9" customHeight="1" x14ac:dyDescent="0.3">
      <c r="A373" s="36">
        <v>498</v>
      </c>
      <c r="B373" s="36">
        <v>369</v>
      </c>
      <c r="C373" s="36">
        <v>40</v>
      </c>
      <c r="D373" s="36">
        <v>253</v>
      </c>
      <c r="E373">
        <v>1010</v>
      </c>
      <c r="F373" s="43">
        <v>4.0428240740740737E-2</v>
      </c>
      <c r="G373" s="42" t="s">
        <v>583</v>
      </c>
      <c r="H373" s="42" t="s">
        <v>910</v>
      </c>
      <c r="I373" s="36" t="s">
        <v>872</v>
      </c>
      <c r="J373" s="36" t="s">
        <v>63</v>
      </c>
      <c r="K373" s="36" t="s">
        <v>0</v>
      </c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>
        <f>$B373</f>
        <v>369</v>
      </c>
      <c r="AG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>
        <f>$D373</f>
        <v>253</v>
      </c>
      <c r="BD373" s="11"/>
    </row>
    <row r="374" spans="1:56" ht="15.9" customHeight="1" x14ac:dyDescent="0.3">
      <c r="A374" s="36">
        <v>500</v>
      </c>
      <c r="B374" s="36">
        <v>370</v>
      </c>
      <c r="C374" s="36">
        <v>96</v>
      </c>
      <c r="D374" s="36">
        <v>254</v>
      </c>
      <c r="E374">
        <v>1989</v>
      </c>
      <c r="F374" s="43">
        <v>4.0543981481481486E-2</v>
      </c>
      <c r="G374" s="42" t="s">
        <v>649</v>
      </c>
      <c r="H374" s="42" t="s">
        <v>857</v>
      </c>
      <c r="I374" s="36" t="s">
        <v>762</v>
      </c>
      <c r="J374" s="36" t="s">
        <v>35</v>
      </c>
      <c r="K374" s="36" t="s">
        <v>0</v>
      </c>
      <c r="L374" s="11"/>
      <c r="M374" s="11"/>
      <c r="N374" s="11"/>
      <c r="O374" s="11"/>
      <c r="P374" s="11"/>
      <c r="Q374" s="11"/>
      <c r="R374" s="11"/>
      <c r="S374" s="11">
        <f>$B374</f>
        <v>370</v>
      </c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I374" s="11"/>
      <c r="AJ374" s="11"/>
      <c r="AK374" s="11"/>
      <c r="AL374" s="11"/>
      <c r="AM374" s="11"/>
      <c r="AN374" s="11"/>
      <c r="AO374" s="11"/>
      <c r="AP374" s="11">
        <f>$D374</f>
        <v>254</v>
      </c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</row>
    <row r="375" spans="1:56" ht="15.9" customHeight="1" x14ac:dyDescent="0.3">
      <c r="A375" s="36">
        <v>501</v>
      </c>
      <c r="B375" s="36">
        <v>371</v>
      </c>
      <c r="C375" s="36"/>
      <c r="D375" s="36"/>
      <c r="E375">
        <v>1731</v>
      </c>
      <c r="F375" s="43">
        <v>4.0555555555555553E-2</v>
      </c>
      <c r="G375" s="42" t="s">
        <v>511</v>
      </c>
      <c r="H375" s="42" t="s">
        <v>604</v>
      </c>
      <c r="I375" s="36" t="s">
        <v>82</v>
      </c>
      <c r="J375" s="36" t="s">
        <v>61</v>
      </c>
      <c r="K375" s="36" t="s">
        <v>0</v>
      </c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>
        <f>$B375</f>
        <v>371</v>
      </c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</row>
    <row r="376" spans="1:56" ht="15.9" customHeight="1" x14ac:dyDescent="0.3">
      <c r="A376" s="36">
        <v>503</v>
      </c>
      <c r="B376" s="36">
        <v>372</v>
      </c>
      <c r="C376" s="36">
        <v>41</v>
      </c>
      <c r="D376" s="36">
        <v>255</v>
      </c>
      <c r="E376">
        <v>915</v>
      </c>
      <c r="F376" s="43">
        <v>4.0706018518518516E-2</v>
      </c>
      <c r="G376" s="42" t="s">
        <v>649</v>
      </c>
      <c r="H376" s="42" t="s">
        <v>911</v>
      </c>
      <c r="I376" s="36" t="s">
        <v>872</v>
      </c>
      <c r="J376" s="36" t="s">
        <v>65</v>
      </c>
      <c r="K376" s="36" t="s">
        <v>0</v>
      </c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>
        <f>$B376</f>
        <v>372</v>
      </c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>
        <f>$D376</f>
        <v>255</v>
      </c>
    </row>
    <row r="377" spans="1:56" ht="15.9" customHeight="1" x14ac:dyDescent="0.3">
      <c r="A377" s="36">
        <v>504</v>
      </c>
      <c r="B377" s="36">
        <v>373</v>
      </c>
      <c r="C377" s="36">
        <v>97</v>
      </c>
      <c r="D377" s="36">
        <v>256</v>
      </c>
      <c r="E377">
        <v>653</v>
      </c>
      <c r="F377" s="43">
        <v>4.0740740740740744E-2</v>
      </c>
      <c r="G377" s="42" t="s">
        <v>511</v>
      </c>
      <c r="H377" s="42" t="s">
        <v>597</v>
      </c>
      <c r="I377" s="36" t="s">
        <v>762</v>
      </c>
      <c r="J377" s="36" t="s">
        <v>38</v>
      </c>
      <c r="K377" s="36" t="s">
        <v>0</v>
      </c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>
        <f>$B377</f>
        <v>373</v>
      </c>
      <c r="AC377" s="11"/>
      <c r="AD377" s="11"/>
      <c r="AE377" s="11"/>
      <c r="AF377" s="11"/>
      <c r="AG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>
        <f>$D377</f>
        <v>256</v>
      </c>
      <c r="AZ377" s="11"/>
      <c r="BA377" s="11"/>
      <c r="BB377" s="11"/>
      <c r="BC377" s="11"/>
      <c r="BD377" s="11"/>
    </row>
    <row r="378" spans="1:56" ht="15.9" customHeight="1" x14ac:dyDescent="0.3">
      <c r="A378" s="36">
        <v>505</v>
      </c>
      <c r="B378" s="36">
        <v>374</v>
      </c>
      <c r="C378" s="36">
        <v>7</v>
      </c>
      <c r="D378" s="36">
        <v>257</v>
      </c>
      <c r="E378">
        <v>978</v>
      </c>
      <c r="F378" s="43">
        <v>4.0752314814814811E-2</v>
      </c>
      <c r="G378" s="42" t="s">
        <v>819</v>
      </c>
      <c r="H378" s="42" t="s">
        <v>930</v>
      </c>
      <c r="I378" s="36" t="s">
        <v>925</v>
      </c>
      <c r="J378" s="36" t="s">
        <v>63</v>
      </c>
      <c r="K378" s="36" t="s">
        <v>0</v>
      </c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>
        <f>$B378</f>
        <v>374</v>
      </c>
      <c r="AG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>
        <f>$D378</f>
        <v>257</v>
      </c>
      <c r="BD378" s="11"/>
    </row>
    <row r="379" spans="1:56" ht="15.9" customHeight="1" x14ac:dyDescent="0.3">
      <c r="A379" s="36">
        <v>507</v>
      </c>
      <c r="B379" s="36">
        <v>375</v>
      </c>
      <c r="C379" s="36"/>
      <c r="D379" s="36"/>
      <c r="E379">
        <v>1877</v>
      </c>
      <c r="F379" s="43">
        <v>4.0775462962962965E-2</v>
      </c>
      <c r="G379" s="42" t="s">
        <v>605</v>
      </c>
      <c r="H379" s="42" t="s">
        <v>606</v>
      </c>
      <c r="I379" s="36" t="s">
        <v>82</v>
      </c>
      <c r="J379" s="36" t="s">
        <v>52</v>
      </c>
      <c r="K379" s="36" t="s">
        <v>0</v>
      </c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>
        <f>$B379</f>
        <v>375</v>
      </c>
      <c r="AD379" s="11"/>
      <c r="AE379" s="11"/>
      <c r="AF379" s="11"/>
      <c r="AG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</row>
    <row r="380" spans="1:56" ht="15.9" customHeight="1" x14ac:dyDescent="0.3">
      <c r="A380" s="36">
        <v>508</v>
      </c>
      <c r="B380" s="36">
        <v>376</v>
      </c>
      <c r="C380" s="36">
        <v>98</v>
      </c>
      <c r="D380" s="36">
        <v>258</v>
      </c>
      <c r="E380">
        <v>1521</v>
      </c>
      <c r="F380" s="43">
        <v>4.0787037037037038E-2</v>
      </c>
      <c r="G380" s="42" t="s">
        <v>858</v>
      </c>
      <c r="H380" s="42" t="s">
        <v>859</v>
      </c>
      <c r="I380" s="36" t="s">
        <v>762</v>
      </c>
      <c r="J380" s="36" t="s">
        <v>59</v>
      </c>
      <c r="K380" s="36" t="s">
        <v>0</v>
      </c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>
        <f>$B380</f>
        <v>376</v>
      </c>
      <c r="AE380" s="11"/>
      <c r="AF380" s="11"/>
      <c r="AG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>
        <f>$D380</f>
        <v>258</v>
      </c>
      <c r="BB380" s="11"/>
      <c r="BC380" s="11"/>
      <c r="BD380" s="11"/>
    </row>
    <row r="381" spans="1:56" ht="15.9" customHeight="1" x14ac:dyDescent="0.3">
      <c r="A381" s="36">
        <v>510</v>
      </c>
      <c r="B381" s="36">
        <v>377</v>
      </c>
      <c r="C381" s="36">
        <v>42</v>
      </c>
      <c r="D381" s="36">
        <v>259</v>
      </c>
      <c r="E381">
        <v>1560</v>
      </c>
      <c r="F381" s="43">
        <v>4.0810185185185185E-2</v>
      </c>
      <c r="G381" s="42" t="s">
        <v>472</v>
      </c>
      <c r="H381" s="42" t="s">
        <v>170</v>
      </c>
      <c r="I381" s="36" t="s">
        <v>872</v>
      </c>
      <c r="J381" s="36" t="s">
        <v>33</v>
      </c>
      <c r="K381" s="36" t="s">
        <v>0</v>
      </c>
      <c r="L381" s="11">
        <f>$B381</f>
        <v>377</v>
      </c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I381" s="11">
        <f>$D381</f>
        <v>259</v>
      </c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</row>
    <row r="382" spans="1:56" ht="15.9" customHeight="1" x14ac:dyDescent="0.3">
      <c r="A382" s="36">
        <v>516</v>
      </c>
      <c r="B382" s="36">
        <v>378</v>
      </c>
      <c r="C382" s="36">
        <v>99</v>
      </c>
      <c r="D382" s="36">
        <v>260</v>
      </c>
      <c r="E382">
        <v>954</v>
      </c>
      <c r="F382" s="43">
        <v>4.1145833333333333E-2</v>
      </c>
      <c r="G382" s="42" t="s">
        <v>860</v>
      </c>
      <c r="H382" s="42" t="s">
        <v>861</v>
      </c>
      <c r="I382" s="36" t="s">
        <v>762</v>
      </c>
      <c r="J382" s="36" t="s">
        <v>63</v>
      </c>
      <c r="K382" s="36" t="s">
        <v>0</v>
      </c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>
        <f>$B382</f>
        <v>378</v>
      </c>
      <c r="AG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>
        <f>$D382</f>
        <v>260</v>
      </c>
      <c r="BD382" s="11"/>
    </row>
    <row r="383" spans="1:56" ht="15.9" customHeight="1" x14ac:dyDescent="0.3">
      <c r="A383" s="36">
        <v>518</v>
      </c>
      <c r="B383" s="36">
        <v>379</v>
      </c>
      <c r="C383" s="36">
        <v>100</v>
      </c>
      <c r="D383" s="36">
        <v>261</v>
      </c>
      <c r="E383">
        <v>1485</v>
      </c>
      <c r="F383" s="43">
        <v>4.1168981481481487E-2</v>
      </c>
      <c r="G383" s="42" t="s">
        <v>752</v>
      </c>
      <c r="H383" s="42" t="s">
        <v>333</v>
      </c>
      <c r="I383" s="36" t="s">
        <v>762</v>
      </c>
      <c r="J383" s="36" t="s">
        <v>59</v>
      </c>
      <c r="K383" s="36" t="s">
        <v>0</v>
      </c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>
        <f>$B383</f>
        <v>379</v>
      </c>
      <c r="AE383" s="11"/>
      <c r="AF383" s="11"/>
      <c r="AG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>
        <f>$D383</f>
        <v>261</v>
      </c>
      <c r="BB383" s="11"/>
      <c r="BC383" s="11"/>
      <c r="BD383" s="11"/>
    </row>
    <row r="384" spans="1:56" ht="15.9" customHeight="1" x14ac:dyDescent="0.3">
      <c r="A384" s="36">
        <v>522</v>
      </c>
      <c r="B384" s="36">
        <v>380</v>
      </c>
      <c r="C384" s="36">
        <v>43</v>
      </c>
      <c r="D384" s="36">
        <v>262</v>
      </c>
      <c r="E384">
        <v>711</v>
      </c>
      <c r="F384" s="43">
        <v>4.1307870370370377E-2</v>
      </c>
      <c r="G384" s="42" t="s">
        <v>912</v>
      </c>
      <c r="H384" s="42" t="s">
        <v>913</v>
      </c>
      <c r="I384" s="36" t="s">
        <v>872</v>
      </c>
      <c r="J384" s="36" t="s">
        <v>36</v>
      </c>
      <c r="K384" s="36" t="s">
        <v>0</v>
      </c>
      <c r="L384" s="11"/>
      <c r="M384" s="11"/>
      <c r="N384" s="11"/>
      <c r="O384" s="11"/>
      <c r="P384" s="11"/>
      <c r="Q384" s="11"/>
      <c r="R384" s="11"/>
      <c r="S384" s="11"/>
      <c r="T384" s="11">
        <f>$B384</f>
        <v>380</v>
      </c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I384" s="11"/>
      <c r="AJ384" s="11"/>
      <c r="AK384" s="11"/>
      <c r="AL384" s="11"/>
      <c r="AM384" s="11"/>
      <c r="AN384" s="11"/>
      <c r="AO384" s="11"/>
      <c r="AP384" s="11"/>
      <c r="AQ384" s="11">
        <f>$D384</f>
        <v>262</v>
      </c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</row>
    <row r="385" spans="1:56" ht="15.9" customHeight="1" x14ac:dyDescent="0.3">
      <c r="A385" s="36">
        <v>523</v>
      </c>
      <c r="B385" s="36">
        <v>381</v>
      </c>
      <c r="C385" s="36">
        <v>44</v>
      </c>
      <c r="D385" s="36">
        <v>263</v>
      </c>
      <c r="E385">
        <v>1708</v>
      </c>
      <c r="F385" s="43">
        <v>4.1331018518518517E-2</v>
      </c>
      <c r="G385" s="42" t="s">
        <v>628</v>
      </c>
      <c r="H385" s="42" t="s">
        <v>914</v>
      </c>
      <c r="I385" s="36" t="s">
        <v>872</v>
      </c>
      <c r="J385" s="36" t="s">
        <v>61</v>
      </c>
      <c r="K385" s="36" t="s">
        <v>0</v>
      </c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>
        <f>$B385</f>
        <v>381</v>
      </c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>
        <f>$D385</f>
        <v>263</v>
      </c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</row>
    <row r="386" spans="1:56" ht="15.9" customHeight="1" x14ac:dyDescent="0.3">
      <c r="A386" s="36">
        <v>527</v>
      </c>
      <c r="B386" s="36">
        <v>382</v>
      </c>
      <c r="C386" s="36">
        <v>8</v>
      </c>
      <c r="D386" s="36">
        <v>264</v>
      </c>
      <c r="E386">
        <v>1868</v>
      </c>
      <c r="F386" s="43">
        <v>4.1550925925925922E-2</v>
      </c>
      <c r="G386" s="42" t="s">
        <v>931</v>
      </c>
      <c r="H386" s="42" t="s">
        <v>932</v>
      </c>
      <c r="I386" s="36" t="s">
        <v>925</v>
      </c>
      <c r="J386" s="36" t="s">
        <v>52</v>
      </c>
      <c r="K386" s="36" t="s">
        <v>0</v>
      </c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>
        <f>$B386</f>
        <v>382</v>
      </c>
      <c r="AD386" s="11"/>
      <c r="AE386" s="11"/>
      <c r="AF386" s="11"/>
      <c r="AG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>
        <f>$D386</f>
        <v>264</v>
      </c>
      <c r="BA386" s="11"/>
      <c r="BB386" s="11"/>
      <c r="BC386" s="11"/>
      <c r="BD386" s="11"/>
    </row>
    <row r="387" spans="1:56" ht="15.9" customHeight="1" x14ac:dyDescent="0.3">
      <c r="A387" s="36">
        <v>529</v>
      </c>
      <c r="B387" s="36">
        <v>383</v>
      </c>
      <c r="C387" s="36">
        <v>45</v>
      </c>
      <c r="D387" s="36">
        <v>265</v>
      </c>
      <c r="E387">
        <v>110</v>
      </c>
      <c r="F387" s="43">
        <v>4.1655092592592591E-2</v>
      </c>
      <c r="G387" s="42" t="s">
        <v>709</v>
      </c>
      <c r="H387" s="42" t="s">
        <v>915</v>
      </c>
      <c r="I387" s="36" t="s">
        <v>872</v>
      </c>
      <c r="J387" s="36" t="s">
        <v>38</v>
      </c>
      <c r="K387" s="36" t="s">
        <v>0</v>
      </c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>
        <f>$B387</f>
        <v>383</v>
      </c>
      <c r="AC387" s="11"/>
      <c r="AD387" s="11"/>
      <c r="AE387" s="11"/>
      <c r="AF387" s="11"/>
      <c r="AG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>
        <f>$D387</f>
        <v>265</v>
      </c>
      <c r="AZ387" s="11"/>
      <c r="BA387" s="11"/>
      <c r="BB387" s="11"/>
      <c r="BC387" s="11"/>
      <c r="BD387" s="11"/>
    </row>
    <row r="388" spans="1:56" ht="15.9" customHeight="1" x14ac:dyDescent="0.3">
      <c r="A388" s="36">
        <v>531</v>
      </c>
      <c r="B388" s="36">
        <v>384</v>
      </c>
      <c r="C388" s="36">
        <v>111</v>
      </c>
      <c r="D388" s="36">
        <v>266</v>
      </c>
      <c r="E388">
        <v>1516</v>
      </c>
      <c r="F388" s="41">
        <v>4.1863425925925922E-2</v>
      </c>
      <c r="G388" s="42" t="s">
        <v>489</v>
      </c>
      <c r="H388" s="42" t="s">
        <v>758</v>
      </c>
      <c r="I388" s="36" t="s">
        <v>629</v>
      </c>
      <c r="J388" s="36" t="s">
        <v>59</v>
      </c>
      <c r="K388" s="36" t="s">
        <v>0</v>
      </c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>
        <f>$B388</f>
        <v>384</v>
      </c>
      <c r="AE388" s="11"/>
      <c r="AF388" s="11"/>
      <c r="AG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>
        <f>$D388</f>
        <v>266</v>
      </c>
      <c r="BB388" s="11"/>
      <c r="BC388" s="11"/>
      <c r="BD388" s="11"/>
    </row>
    <row r="389" spans="1:56" ht="15.9" customHeight="1" x14ac:dyDescent="0.3">
      <c r="A389" s="36">
        <v>537</v>
      </c>
      <c r="B389" s="36">
        <v>385</v>
      </c>
      <c r="C389" s="36"/>
      <c r="D389" s="36"/>
      <c r="E389">
        <v>2067</v>
      </c>
      <c r="F389" s="41">
        <v>4.2361111111111106E-2</v>
      </c>
      <c r="G389" s="42" t="s">
        <v>469</v>
      </c>
      <c r="H389" s="42" t="s">
        <v>607</v>
      </c>
      <c r="I389" s="36" t="s">
        <v>82</v>
      </c>
      <c r="J389" s="36" t="s">
        <v>59</v>
      </c>
      <c r="K389" s="36" t="s">
        <v>0</v>
      </c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>
        <f>$B389</f>
        <v>385</v>
      </c>
      <c r="AE389" s="11"/>
      <c r="AF389" s="11"/>
      <c r="AG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</row>
    <row r="390" spans="1:56" ht="15.9" customHeight="1" x14ac:dyDescent="0.3">
      <c r="A390" s="36">
        <v>538</v>
      </c>
      <c r="B390" s="36">
        <v>386</v>
      </c>
      <c r="C390" s="36">
        <v>101</v>
      </c>
      <c r="D390" s="36">
        <v>267</v>
      </c>
      <c r="E390">
        <v>1145</v>
      </c>
      <c r="F390" s="41">
        <v>4.238425925925926E-2</v>
      </c>
      <c r="G390" s="42" t="s">
        <v>858</v>
      </c>
      <c r="H390" s="42" t="s">
        <v>862</v>
      </c>
      <c r="I390" s="36" t="s">
        <v>762</v>
      </c>
      <c r="J390" s="36" t="s">
        <v>35</v>
      </c>
      <c r="K390" s="36" t="s">
        <v>0</v>
      </c>
      <c r="L390" s="11"/>
      <c r="M390" s="11"/>
      <c r="N390" s="11"/>
      <c r="O390" s="11"/>
      <c r="P390" s="11"/>
      <c r="Q390" s="11"/>
      <c r="R390" s="11"/>
      <c r="S390" s="11">
        <f>$B390</f>
        <v>386</v>
      </c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I390" s="11"/>
      <c r="AJ390" s="11"/>
      <c r="AK390" s="11"/>
      <c r="AL390" s="11"/>
      <c r="AM390" s="11"/>
      <c r="AN390" s="11"/>
      <c r="AO390" s="11"/>
      <c r="AP390" s="11">
        <f>$D390</f>
        <v>267</v>
      </c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</row>
    <row r="391" spans="1:56" ht="15.9" customHeight="1" x14ac:dyDescent="0.3">
      <c r="A391" s="36">
        <v>539</v>
      </c>
      <c r="B391" s="36">
        <v>387</v>
      </c>
      <c r="C391" s="36"/>
      <c r="D391" s="36"/>
      <c r="E391">
        <v>1103</v>
      </c>
      <c r="F391" s="41">
        <v>4.2407407407407408E-2</v>
      </c>
      <c r="G391" s="42" t="s">
        <v>608</v>
      </c>
      <c r="H391" s="42" t="s">
        <v>609</v>
      </c>
      <c r="I391" s="36" t="s">
        <v>82</v>
      </c>
      <c r="J391" s="36" t="s">
        <v>35</v>
      </c>
      <c r="K391" s="36" t="s">
        <v>0</v>
      </c>
      <c r="L391" s="11"/>
      <c r="M391" s="11"/>
      <c r="N391" s="11"/>
      <c r="O391" s="11"/>
      <c r="P391" s="11"/>
      <c r="Q391" s="11"/>
      <c r="R391" s="11"/>
      <c r="S391" s="11">
        <f>$B391</f>
        <v>387</v>
      </c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</row>
    <row r="392" spans="1:56" ht="15.9" customHeight="1" x14ac:dyDescent="0.3">
      <c r="A392" s="36">
        <v>544</v>
      </c>
      <c r="B392" s="36">
        <v>388</v>
      </c>
      <c r="C392" s="36">
        <v>102</v>
      </c>
      <c r="D392" s="36">
        <v>268</v>
      </c>
      <c r="E392">
        <v>47</v>
      </c>
      <c r="F392" s="41">
        <v>4.2650462962962959E-2</v>
      </c>
      <c r="G392" s="42" t="s">
        <v>472</v>
      </c>
      <c r="H392" s="42" t="s">
        <v>863</v>
      </c>
      <c r="I392" s="36" t="s">
        <v>762</v>
      </c>
      <c r="J392" s="36" t="s">
        <v>38</v>
      </c>
      <c r="K392" s="36" t="s">
        <v>0</v>
      </c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>
        <f>$B392</f>
        <v>388</v>
      </c>
      <c r="AC392" s="11"/>
      <c r="AD392" s="11"/>
      <c r="AE392" s="11"/>
      <c r="AF392" s="11"/>
      <c r="AG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>
        <f>$D392</f>
        <v>268</v>
      </c>
      <c r="AZ392" s="11"/>
      <c r="BA392" s="11"/>
      <c r="BB392" s="11"/>
      <c r="BC392" s="11"/>
      <c r="BD392" s="11"/>
    </row>
    <row r="393" spans="1:56" ht="15.9" customHeight="1" x14ac:dyDescent="0.3">
      <c r="A393" s="36">
        <v>545</v>
      </c>
      <c r="B393" s="36">
        <v>389</v>
      </c>
      <c r="C393" s="36">
        <v>9</v>
      </c>
      <c r="D393" s="36">
        <v>269</v>
      </c>
      <c r="E393">
        <v>2040</v>
      </c>
      <c r="F393" s="41">
        <v>4.2696759259259254E-2</v>
      </c>
      <c r="G393" s="42" t="s">
        <v>933</v>
      </c>
      <c r="H393" s="42" t="s">
        <v>934</v>
      </c>
      <c r="I393" s="36" t="s">
        <v>925</v>
      </c>
      <c r="J393" s="36" t="s">
        <v>62</v>
      </c>
      <c r="K393" s="36" t="s">
        <v>0</v>
      </c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>
        <f>$B393</f>
        <v>389</v>
      </c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>
        <f>$D393</f>
        <v>269</v>
      </c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</row>
    <row r="394" spans="1:56" ht="15.9" customHeight="1" x14ac:dyDescent="0.3">
      <c r="A394" s="36">
        <v>547</v>
      </c>
      <c r="B394" s="36">
        <v>390</v>
      </c>
      <c r="C394" s="36">
        <v>103</v>
      </c>
      <c r="D394" s="36">
        <v>270</v>
      </c>
      <c r="E394">
        <v>1878</v>
      </c>
      <c r="F394" s="41">
        <v>4.2881944444444445E-2</v>
      </c>
      <c r="G394" s="42" t="s">
        <v>285</v>
      </c>
      <c r="H394" s="42" t="s">
        <v>864</v>
      </c>
      <c r="I394" s="36" t="s">
        <v>762</v>
      </c>
      <c r="J394" s="36" t="s">
        <v>52</v>
      </c>
      <c r="K394" s="36" t="s">
        <v>0</v>
      </c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>
        <f>$B394</f>
        <v>390</v>
      </c>
      <c r="AD394" s="11"/>
      <c r="AE394" s="11"/>
      <c r="AF394" s="11"/>
      <c r="AG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>
        <f>$D394</f>
        <v>270</v>
      </c>
      <c r="BA394" s="11"/>
      <c r="BB394" s="11"/>
      <c r="BC394" s="11"/>
      <c r="BD394" s="11"/>
    </row>
    <row r="395" spans="1:56" ht="15.9" customHeight="1" x14ac:dyDescent="0.3">
      <c r="A395" s="36">
        <v>549</v>
      </c>
      <c r="B395" s="36">
        <v>391</v>
      </c>
      <c r="C395" s="36">
        <v>112</v>
      </c>
      <c r="D395" s="36">
        <v>271</v>
      </c>
      <c r="E395">
        <v>141</v>
      </c>
      <c r="F395" s="41">
        <v>4.3078703703703702E-2</v>
      </c>
      <c r="G395" s="42" t="s">
        <v>475</v>
      </c>
      <c r="H395" s="42" t="s">
        <v>759</v>
      </c>
      <c r="I395" s="36" t="s">
        <v>629</v>
      </c>
      <c r="J395" s="36" t="s">
        <v>38</v>
      </c>
      <c r="K395" s="36" t="s">
        <v>0</v>
      </c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>
        <f>$B395</f>
        <v>391</v>
      </c>
      <c r="AC395" s="11"/>
      <c r="AD395" s="11"/>
      <c r="AE395" s="11"/>
      <c r="AF395" s="11"/>
      <c r="AG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>
        <f>$D395</f>
        <v>271</v>
      </c>
      <c r="AZ395" s="11"/>
      <c r="BA395" s="11"/>
      <c r="BB395" s="11"/>
      <c r="BC395" s="11"/>
      <c r="BD395" s="11"/>
    </row>
    <row r="396" spans="1:56" ht="15.9" customHeight="1" x14ac:dyDescent="0.3">
      <c r="A396" s="36">
        <v>552</v>
      </c>
      <c r="B396" s="36">
        <v>392</v>
      </c>
      <c r="C396" s="36">
        <v>104</v>
      </c>
      <c r="D396" s="36">
        <v>272</v>
      </c>
      <c r="E396">
        <v>650</v>
      </c>
      <c r="F396" s="41">
        <v>4.3368055555555556E-2</v>
      </c>
      <c r="G396" s="42" t="s">
        <v>107</v>
      </c>
      <c r="H396" s="42" t="s">
        <v>865</v>
      </c>
      <c r="I396" s="36" t="s">
        <v>762</v>
      </c>
      <c r="J396" s="36" t="s">
        <v>36</v>
      </c>
      <c r="K396" s="36" t="s">
        <v>0</v>
      </c>
      <c r="L396" s="11"/>
      <c r="M396" s="11"/>
      <c r="N396" s="11"/>
      <c r="O396" s="11"/>
      <c r="P396" s="11"/>
      <c r="Q396" s="11"/>
      <c r="R396" s="11"/>
      <c r="S396" s="11"/>
      <c r="T396" s="11">
        <f>$B396</f>
        <v>392</v>
      </c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I396" s="11"/>
      <c r="AJ396" s="11"/>
      <c r="AK396" s="11"/>
      <c r="AL396" s="11"/>
      <c r="AM396" s="11"/>
      <c r="AN396" s="11"/>
      <c r="AO396" s="11"/>
      <c r="AP396" s="11"/>
      <c r="AQ396" s="11">
        <f>$D396</f>
        <v>272</v>
      </c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</row>
    <row r="397" spans="1:56" ht="15.9" customHeight="1" x14ac:dyDescent="0.3">
      <c r="A397" s="36">
        <v>554</v>
      </c>
      <c r="B397" s="36">
        <v>393</v>
      </c>
      <c r="C397" s="36">
        <v>105</v>
      </c>
      <c r="D397" s="36">
        <v>273</v>
      </c>
      <c r="E397">
        <v>619</v>
      </c>
      <c r="F397" s="41">
        <v>4.3518518518518519E-2</v>
      </c>
      <c r="G397" s="42" t="s">
        <v>569</v>
      </c>
      <c r="H397" s="42" t="s">
        <v>427</v>
      </c>
      <c r="I397" s="36" t="s">
        <v>762</v>
      </c>
      <c r="J397" s="36" t="s">
        <v>36</v>
      </c>
      <c r="K397" s="36" t="s">
        <v>0</v>
      </c>
      <c r="L397" s="11"/>
      <c r="M397" s="11"/>
      <c r="N397" s="11"/>
      <c r="O397" s="11"/>
      <c r="P397" s="11"/>
      <c r="Q397" s="11"/>
      <c r="R397" s="11"/>
      <c r="S397" s="11"/>
      <c r="T397" s="11">
        <f>$B397</f>
        <v>393</v>
      </c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I397" s="11"/>
      <c r="AJ397" s="11"/>
      <c r="AK397" s="11"/>
      <c r="AL397" s="11"/>
      <c r="AM397" s="11"/>
      <c r="AN397" s="11"/>
      <c r="AO397" s="11"/>
      <c r="AP397" s="11"/>
      <c r="AQ397" s="11">
        <f>$D397</f>
        <v>273</v>
      </c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</row>
    <row r="398" spans="1:56" ht="15.9" customHeight="1" x14ac:dyDescent="0.3">
      <c r="A398" s="36">
        <v>556</v>
      </c>
      <c r="B398" s="36">
        <v>394</v>
      </c>
      <c r="C398" s="36">
        <v>113</v>
      </c>
      <c r="D398" s="36">
        <v>274</v>
      </c>
      <c r="E398">
        <v>1501</v>
      </c>
      <c r="F398" s="41">
        <v>4.3680555555555556E-2</v>
      </c>
      <c r="G398" s="42" t="s">
        <v>749</v>
      </c>
      <c r="H398" s="42" t="s">
        <v>562</v>
      </c>
      <c r="I398" s="36" t="s">
        <v>629</v>
      </c>
      <c r="J398" s="36" t="s">
        <v>59</v>
      </c>
      <c r="K398" s="36" t="s">
        <v>0</v>
      </c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>
        <f>$B398</f>
        <v>394</v>
      </c>
      <c r="AE398" s="11"/>
      <c r="AF398" s="11"/>
      <c r="AG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>
        <f>$D398</f>
        <v>274</v>
      </c>
      <c r="BB398" s="11"/>
      <c r="BC398" s="11"/>
      <c r="BD398" s="11"/>
    </row>
    <row r="399" spans="1:56" ht="15.9" customHeight="1" x14ac:dyDescent="0.3">
      <c r="A399" s="36">
        <v>557</v>
      </c>
      <c r="B399" s="36">
        <v>395</v>
      </c>
      <c r="C399" s="36">
        <v>10</v>
      </c>
      <c r="D399" s="36">
        <v>275</v>
      </c>
      <c r="E399">
        <v>268</v>
      </c>
      <c r="F399" s="41">
        <v>4.3680555555555556E-2</v>
      </c>
      <c r="G399" s="42" t="s">
        <v>819</v>
      </c>
      <c r="H399" s="42" t="s">
        <v>935</v>
      </c>
      <c r="I399" s="36" t="s">
        <v>925</v>
      </c>
      <c r="J399" s="36" t="s">
        <v>27</v>
      </c>
      <c r="K399" s="36" t="s">
        <v>0</v>
      </c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>
        <f>$B399</f>
        <v>395</v>
      </c>
      <c r="AF399" s="11"/>
      <c r="AG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>
        <f>$D399</f>
        <v>275</v>
      </c>
      <c r="BC399" s="11"/>
      <c r="BD399" s="11"/>
    </row>
    <row r="400" spans="1:56" ht="15.9" customHeight="1" x14ac:dyDescent="0.3">
      <c r="A400" s="36">
        <v>558</v>
      </c>
      <c r="B400" s="36">
        <v>396</v>
      </c>
      <c r="C400" s="36">
        <v>106</v>
      </c>
      <c r="D400" s="36">
        <v>276</v>
      </c>
      <c r="E400">
        <v>833</v>
      </c>
      <c r="F400" s="41">
        <v>4.3888888888888887E-2</v>
      </c>
      <c r="G400" s="42" t="s">
        <v>503</v>
      </c>
      <c r="H400" s="42" t="s">
        <v>866</v>
      </c>
      <c r="I400" s="36" t="s">
        <v>762</v>
      </c>
      <c r="J400" s="36" t="s">
        <v>70</v>
      </c>
      <c r="K400" s="36" t="s">
        <v>0</v>
      </c>
      <c r="L400" s="11"/>
      <c r="M400" s="11"/>
      <c r="N400" s="11"/>
      <c r="O400" s="11">
        <f>$B400</f>
        <v>396</v>
      </c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I400" s="11"/>
      <c r="AJ400" s="11"/>
      <c r="AK400" s="11"/>
      <c r="AL400" s="11">
        <f>$D400</f>
        <v>276</v>
      </c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</row>
    <row r="401" spans="1:56" ht="15.9" customHeight="1" x14ac:dyDescent="0.3">
      <c r="A401" s="36">
        <v>559</v>
      </c>
      <c r="B401" s="36">
        <v>397</v>
      </c>
      <c r="C401" s="36"/>
      <c r="D401" s="36"/>
      <c r="E401">
        <v>2055</v>
      </c>
      <c r="F401" s="41">
        <v>4.400462962962963E-2</v>
      </c>
      <c r="G401" s="42" t="s">
        <v>610</v>
      </c>
      <c r="H401" s="42" t="s">
        <v>611</v>
      </c>
      <c r="I401" s="36" t="s">
        <v>82</v>
      </c>
      <c r="J401" s="36" t="s">
        <v>59</v>
      </c>
      <c r="K401" s="36" t="s">
        <v>0</v>
      </c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>
        <f>$B401</f>
        <v>397</v>
      </c>
      <c r="AE401" s="11"/>
      <c r="AF401" s="11"/>
      <c r="AG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</row>
    <row r="402" spans="1:56" ht="15.9" customHeight="1" x14ac:dyDescent="0.3">
      <c r="A402" s="36">
        <v>562</v>
      </c>
      <c r="B402" s="36">
        <v>398</v>
      </c>
      <c r="C402" s="36">
        <v>46</v>
      </c>
      <c r="D402" s="36">
        <v>277</v>
      </c>
      <c r="E402">
        <v>181</v>
      </c>
      <c r="F402" s="41">
        <v>4.4085648148148145E-2</v>
      </c>
      <c r="G402" s="42" t="s">
        <v>916</v>
      </c>
      <c r="H402" s="42" t="s">
        <v>917</v>
      </c>
      <c r="I402" s="36" t="s">
        <v>872</v>
      </c>
      <c r="J402" s="36" t="s">
        <v>38</v>
      </c>
      <c r="K402" s="36" t="s">
        <v>0</v>
      </c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>
        <f>$B402</f>
        <v>398</v>
      </c>
      <c r="AC402" s="11"/>
      <c r="AD402" s="11"/>
      <c r="AE402" s="11"/>
      <c r="AF402" s="11"/>
      <c r="AG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>
        <f>$D402</f>
        <v>277</v>
      </c>
      <c r="AZ402" s="11"/>
      <c r="BA402" s="11"/>
      <c r="BB402" s="11"/>
      <c r="BC402" s="11"/>
      <c r="BD402" s="11"/>
    </row>
    <row r="403" spans="1:56" ht="15.9" customHeight="1" x14ac:dyDescent="0.3">
      <c r="A403" s="36">
        <v>563</v>
      </c>
      <c r="B403" s="36">
        <v>399</v>
      </c>
      <c r="C403" s="36"/>
      <c r="D403" s="36"/>
      <c r="E403">
        <v>1952</v>
      </c>
      <c r="F403" s="41">
        <v>4.4097222222222218E-2</v>
      </c>
      <c r="G403" s="42" t="s">
        <v>612</v>
      </c>
      <c r="H403" s="42" t="s">
        <v>613</v>
      </c>
      <c r="I403" s="36" t="s">
        <v>82</v>
      </c>
      <c r="J403" s="36" t="s">
        <v>72</v>
      </c>
      <c r="K403" s="36" t="s">
        <v>0</v>
      </c>
      <c r="L403" s="11"/>
      <c r="M403" s="11"/>
      <c r="N403" s="11"/>
      <c r="O403" s="11"/>
      <c r="P403" s="11">
        <f>$B403</f>
        <v>399</v>
      </c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</row>
    <row r="404" spans="1:56" ht="15.9" customHeight="1" x14ac:dyDescent="0.3">
      <c r="A404" s="36">
        <v>566</v>
      </c>
      <c r="B404" s="36">
        <v>400</v>
      </c>
      <c r="C404" s="36">
        <v>47</v>
      </c>
      <c r="D404" s="36">
        <v>278</v>
      </c>
      <c r="E404">
        <v>929</v>
      </c>
      <c r="F404" s="41">
        <v>4.4456018518518513E-2</v>
      </c>
      <c r="G404" s="42" t="s">
        <v>701</v>
      </c>
      <c r="H404" s="42" t="s">
        <v>918</v>
      </c>
      <c r="I404" s="36" t="s">
        <v>872</v>
      </c>
      <c r="J404" s="36" t="s">
        <v>65</v>
      </c>
      <c r="K404" s="36" t="s">
        <v>0</v>
      </c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>
        <f>$B404</f>
        <v>400</v>
      </c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>
        <f>$D404</f>
        <v>278</v>
      </c>
    </row>
    <row r="405" spans="1:56" ht="15.9" customHeight="1" x14ac:dyDescent="0.3">
      <c r="A405" s="36">
        <v>567</v>
      </c>
      <c r="B405" s="36">
        <v>401</v>
      </c>
      <c r="C405" s="36">
        <v>48</v>
      </c>
      <c r="D405" s="36">
        <v>279</v>
      </c>
      <c r="E405">
        <v>158</v>
      </c>
      <c r="F405" s="41">
        <v>4.449074074074074E-2</v>
      </c>
      <c r="G405" s="42" t="s">
        <v>919</v>
      </c>
      <c r="H405" s="42" t="s">
        <v>195</v>
      </c>
      <c r="I405" s="36" t="s">
        <v>872</v>
      </c>
      <c r="J405" s="36" t="s">
        <v>38</v>
      </c>
      <c r="K405" s="36" t="s">
        <v>0</v>
      </c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>
        <f>$B405</f>
        <v>401</v>
      </c>
      <c r="AC405" s="11"/>
      <c r="AD405" s="11"/>
      <c r="AE405" s="11"/>
      <c r="AF405" s="11"/>
      <c r="AG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>
        <f>$D405</f>
        <v>279</v>
      </c>
      <c r="AZ405" s="11"/>
      <c r="BA405" s="11"/>
      <c r="BB405" s="11"/>
      <c r="BC405" s="11"/>
      <c r="BD405" s="11"/>
    </row>
    <row r="406" spans="1:56" ht="15.9" customHeight="1" x14ac:dyDescent="0.3">
      <c r="A406" s="36">
        <v>570</v>
      </c>
      <c r="B406" s="36">
        <v>402</v>
      </c>
      <c r="C406" s="36"/>
      <c r="D406" s="36"/>
      <c r="E406">
        <v>1537</v>
      </c>
      <c r="F406" s="41">
        <v>4.462962962962963E-2</v>
      </c>
      <c r="G406" s="42" t="s">
        <v>461</v>
      </c>
      <c r="H406" s="42" t="s">
        <v>614</v>
      </c>
      <c r="I406" s="36" t="s">
        <v>82</v>
      </c>
      <c r="J406" s="36" t="s">
        <v>59</v>
      </c>
      <c r="K406" s="36" t="s">
        <v>0</v>
      </c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>
        <f>$B406</f>
        <v>402</v>
      </c>
      <c r="AE406" s="11"/>
      <c r="AF406" s="11"/>
      <c r="AG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</row>
    <row r="407" spans="1:56" ht="15.9" customHeight="1" x14ac:dyDescent="0.3">
      <c r="A407" s="36">
        <v>573</v>
      </c>
      <c r="B407" s="36">
        <v>403</v>
      </c>
      <c r="C407" s="36">
        <v>11</v>
      </c>
      <c r="D407" s="36"/>
      <c r="E407">
        <v>2062</v>
      </c>
      <c r="F407" s="41">
        <v>4.4814814814814814E-2</v>
      </c>
      <c r="G407" s="42" t="s">
        <v>590</v>
      </c>
      <c r="H407" s="42" t="s">
        <v>296</v>
      </c>
      <c r="I407" s="36" t="s">
        <v>156</v>
      </c>
      <c r="J407" s="36" t="s">
        <v>59</v>
      </c>
      <c r="K407" s="36" t="s">
        <v>0</v>
      </c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>
        <f>$B407</f>
        <v>403</v>
      </c>
      <c r="AE407" s="11"/>
      <c r="AF407" s="11"/>
      <c r="AG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</row>
    <row r="408" spans="1:56" ht="15.9" customHeight="1" x14ac:dyDescent="0.3">
      <c r="A408" s="36">
        <v>577</v>
      </c>
      <c r="B408" s="36">
        <v>404</v>
      </c>
      <c r="C408" s="36">
        <v>49</v>
      </c>
      <c r="D408" s="36">
        <v>280</v>
      </c>
      <c r="E408">
        <v>1716</v>
      </c>
      <c r="F408" s="41">
        <v>4.5324074074074072E-2</v>
      </c>
      <c r="G408" s="42" t="s">
        <v>900</v>
      </c>
      <c r="H408" s="42" t="s">
        <v>604</v>
      </c>
      <c r="I408" s="36" t="s">
        <v>872</v>
      </c>
      <c r="J408" s="36" t="s">
        <v>61</v>
      </c>
      <c r="K408" s="36" t="s">
        <v>0</v>
      </c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>
        <f>$B408</f>
        <v>404</v>
      </c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>
        <f>$D408</f>
        <v>280</v>
      </c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</row>
    <row r="409" spans="1:56" ht="15.9" customHeight="1" x14ac:dyDescent="0.3">
      <c r="A409" s="36">
        <v>580</v>
      </c>
      <c r="B409" s="36">
        <v>405</v>
      </c>
      <c r="C409" s="36">
        <v>50</v>
      </c>
      <c r="D409" s="36">
        <v>281</v>
      </c>
      <c r="E409">
        <v>722</v>
      </c>
      <c r="F409" s="41">
        <v>4.5451388888888888E-2</v>
      </c>
      <c r="G409" s="42" t="s">
        <v>285</v>
      </c>
      <c r="H409" s="42" t="s">
        <v>428</v>
      </c>
      <c r="I409" s="36" t="s">
        <v>872</v>
      </c>
      <c r="J409" s="36" t="s">
        <v>36</v>
      </c>
      <c r="K409" s="36" t="s">
        <v>0</v>
      </c>
      <c r="L409" s="11"/>
      <c r="M409" s="11"/>
      <c r="N409" s="11"/>
      <c r="O409" s="11"/>
      <c r="P409" s="11"/>
      <c r="Q409" s="11"/>
      <c r="R409" s="11"/>
      <c r="S409" s="11"/>
      <c r="T409" s="11">
        <f>$B409</f>
        <v>405</v>
      </c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I409" s="11"/>
      <c r="AJ409" s="11"/>
      <c r="AK409" s="11"/>
      <c r="AL409" s="11"/>
      <c r="AM409" s="11"/>
      <c r="AN409" s="11"/>
      <c r="AO409" s="11"/>
      <c r="AP409" s="11"/>
      <c r="AQ409" s="11">
        <f>$D409</f>
        <v>281</v>
      </c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</row>
    <row r="410" spans="1:56" ht="15.9" customHeight="1" x14ac:dyDescent="0.3">
      <c r="A410" s="36">
        <v>581</v>
      </c>
      <c r="B410" s="36">
        <v>406</v>
      </c>
      <c r="C410" s="36">
        <v>107</v>
      </c>
      <c r="D410" s="36">
        <v>282</v>
      </c>
      <c r="E410">
        <v>671</v>
      </c>
      <c r="F410" s="41">
        <v>4.5462962962962962E-2</v>
      </c>
      <c r="G410" s="42" t="s">
        <v>505</v>
      </c>
      <c r="H410" s="42" t="s">
        <v>867</v>
      </c>
      <c r="I410" s="36" t="s">
        <v>762</v>
      </c>
      <c r="J410" s="36" t="s">
        <v>36</v>
      </c>
      <c r="K410" s="36" t="s">
        <v>0</v>
      </c>
      <c r="L410" s="11"/>
      <c r="M410" s="11"/>
      <c r="N410" s="11"/>
      <c r="O410" s="11"/>
      <c r="P410" s="11"/>
      <c r="Q410" s="11"/>
      <c r="R410" s="11"/>
      <c r="S410" s="11"/>
      <c r="T410" s="11">
        <f>$B410</f>
        <v>406</v>
      </c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I410" s="11"/>
      <c r="AJ410" s="11"/>
      <c r="AK410" s="11"/>
      <c r="AL410" s="11"/>
      <c r="AM410" s="11"/>
      <c r="AN410" s="11"/>
      <c r="AO410" s="11"/>
      <c r="AP410" s="11"/>
      <c r="AQ410" s="11">
        <f>$D410</f>
        <v>282</v>
      </c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</row>
    <row r="411" spans="1:56" ht="15.9" customHeight="1" x14ac:dyDescent="0.3">
      <c r="A411" s="36">
        <v>592</v>
      </c>
      <c r="B411" s="36">
        <v>407</v>
      </c>
      <c r="C411" s="36">
        <v>51</v>
      </c>
      <c r="D411" s="36">
        <v>283</v>
      </c>
      <c r="E411">
        <v>2059</v>
      </c>
      <c r="F411" s="41">
        <v>4.5983796296296293E-2</v>
      </c>
      <c r="G411" s="42" t="s">
        <v>920</v>
      </c>
      <c r="H411" s="42" t="s">
        <v>672</v>
      </c>
      <c r="I411" s="36" t="s">
        <v>872</v>
      </c>
      <c r="J411" s="36" t="s">
        <v>59</v>
      </c>
      <c r="K411" s="36" t="s">
        <v>0</v>
      </c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>
        <f>$B411</f>
        <v>407</v>
      </c>
      <c r="AE411" s="11"/>
      <c r="AF411" s="11"/>
      <c r="AG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>
        <f>$D411</f>
        <v>283</v>
      </c>
      <c r="BB411" s="11"/>
      <c r="BC411" s="11"/>
      <c r="BD411" s="11"/>
    </row>
    <row r="412" spans="1:56" ht="15.9" customHeight="1" x14ac:dyDescent="0.3">
      <c r="A412" s="36">
        <v>598</v>
      </c>
      <c r="B412" s="36">
        <v>408</v>
      </c>
      <c r="C412" s="36">
        <v>11</v>
      </c>
      <c r="D412" s="36">
        <v>284</v>
      </c>
      <c r="E412">
        <v>1543</v>
      </c>
      <c r="F412" s="41">
        <v>4.6550925925925926E-2</v>
      </c>
      <c r="G412" s="42" t="s">
        <v>931</v>
      </c>
      <c r="H412" s="42" t="s">
        <v>195</v>
      </c>
      <c r="I412" s="36" t="s">
        <v>925</v>
      </c>
      <c r="J412" s="36" t="s">
        <v>59</v>
      </c>
      <c r="K412" s="36" t="s">
        <v>0</v>
      </c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>
        <f>$B412</f>
        <v>408</v>
      </c>
      <c r="AE412" s="11"/>
      <c r="AF412" s="11"/>
      <c r="AG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>
        <f>$D412</f>
        <v>284</v>
      </c>
      <c r="BB412" s="11"/>
      <c r="BC412" s="11"/>
      <c r="BD412" s="11"/>
    </row>
    <row r="413" spans="1:56" ht="15.9" customHeight="1" x14ac:dyDescent="0.3">
      <c r="A413" s="36">
        <v>602</v>
      </c>
      <c r="B413" s="36">
        <v>409</v>
      </c>
      <c r="C413" s="36">
        <v>108</v>
      </c>
      <c r="D413" s="36">
        <v>285</v>
      </c>
      <c r="E413">
        <v>2049</v>
      </c>
      <c r="F413" s="41">
        <v>4.659722222222222E-2</v>
      </c>
      <c r="G413" s="42" t="s">
        <v>530</v>
      </c>
      <c r="H413" s="42" t="s">
        <v>868</v>
      </c>
      <c r="I413" s="36" t="s">
        <v>762</v>
      </c>
      <c r="J413" s="36" t="s">
        <v>59</v>
      </c>
      <c r="K413" s="36" t="s">
        <v>0</v>
      </c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>
        <f>$B413</f>
        <v>409</v>
      </c>
      <c r="AE413" s="11"/>
      <c r="AF413" s="11"/>
      <c r="AG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>
        <f>$D413</f>
        <v>285</v>
      </c>
      <c r="BB413" s="11"/>
      <c r="BC413" s="11"/>
      <c r="BD413" s="11"/>
    </row>
    <row r="414" spans="1:56" ht="15.9" customHeight="1" x14ac:dyDescent="0.3">
      <c r="A414" s="36">
        <v>607</v>
      </c>
      <c r="B414" s="36">
        <v>410</v>
      </c>
      <c r="C414" s="36" t="s">
        <v>949</v>
      </c>
      <c r="D414" s="36">
        <v>286</v>
      </c>
      <c r="E414">
        <v>2264</v>
      </c>
      <c r="F414" s="41">
        <v>4.7129629629629625E-2</v>
      </c>
      <c r="G414" s="42" t="s">
        <v>724</v>
      </c>
      <c r="H414" s="42" t="s">
        <v>265</v>
      </c>
      <c r="I414" s="36" t="s">
        <v>872</v>
      </c>
      <c r="J414" s="36" t="s">
        <v>63</v>
      </c>
      <c r="K414" s="36" t="s">
        <v>0</v>
      </c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>
        <f>$B414</f>
        <v>410</v>
      </c>
      <c r="AG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>
        <f>$D414</f>
        <v>286</v>
      </c>
      <c r="BD414" s="11"/>
    </row>
    <row r="415" spans="1:56" ht="15.9" customHeight="1" x14ac:dyDescent="0.3">
      <c r="A415" s="36">
        <v>608</v>
      </c>
      <c r="B415" s="36">
        <v>411</v>
      </c>
      <c r="C415" s="36">
        <v>53</v>
      </c>
      <c r="D415" s="36">
        <v>287</v>
      </c>
      <c r="E415">
        <v>868</v>
      </c>
      <c r="F415" s="41">
        <v>4.7245370370370368E-2</v>
      </c>
      <c r="G415" s="42" t="s">
        <v>921</v>
      </c>
      <c r="H415" s="42" t="s">
        <v>150</v>
      </c>
      <c r="I415" s="36" t="s">
        <v>872</v>
      </c>
      <c r="J415" s="36" t="s">
        <v>65</v>
      </c>
      <c r="K415" s="36" t="s">
        <v>0</v>
      </c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>
        <f>$B415</f>
        <v>411</v>
      </c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>
        <f>$D415</f>
        <v>287</v>
      </c>
    </row>
    <row r="416" spans="1:56" ht="15.9" customHeight="1" x14ac:dyDescent="0.3">
      <c r="A416" s="36">
        <v>609</v>
      </c>
      <c r="B416" s="36">
        <v>412</v>
      </c>
      <c r="C416" s="36">
        <v>109</v>
      </c>
      <c r="D416" s="36">
        <v>288</v>
      </c>
      <c r="E416">
        <v>1054</v>
      </c>
      <c r="F416" s="41">
        <v>4.7361111111111111E-2</v>
      </c>
      <c r="G416" s="42" t="s">
        <v>513</v>
      </c>
      <c r="H416" s="42" t="s">
        <v>473</v>
      </c>
      <c r="I416" s="36" t="s">
        <v>762</v>
      </c>
      <c r="J416" s="36" t="s">
        <v>35</v>
      </c>
      <c r="K416" s="36" t="s">
        <v>0</v>
      </c>
      <c r="L416" s="11"/>
      <c r="M416" s="11"/>
      <c r="N416" s="11"/>
      <c r="O416" s="11"/>
      <c r="P416" s="11"/>
      <c r="Q416" s="11"/>
      <c r="R416" s="11"/>
      <c r="S416" s="11">
        <f>$B416</f>
        <v>412</v>
      </c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I416" s="11"/>
      <c r="AJ416" s="11"/>
      <c r="AK416" s="11"/>
      <c r="AL416" s="11"/>
      <c r="AM416" s="11"/>
      <c r="AN416" s="11"/>
      <c r="AO416" s="11"/>
      <c r="AP416" s="11">
        <f>$D416</f>
        <v>288</v>
      </c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</row>
    <row r="417" spans="1:56" ht="15.9" customHeight="1" x14ac:dyDescent="0.3">
      <c r="A417" s="36">
        <v>611</v>
      </c>
      <c r="B417" s="36">
        <v>413</v>
      </c>
      <c r="C417" s="36">
        <v>110</v>
      </c>
      <c r="D417" s="36">
        <v>289</v>
      </c>
      <c r="E417">
        <v>1777</v>
      </c>
      <c r="F417" s="41">
        <v>4.7650462962962964E-2</v>
      </c>
      <c r="G417" s="42" t="s">
        <v>553</v>
      </c>
      <c r="H417" s="42" t="s">
        <v>869</v>
      </c>
      <c r="I417" s="36" t="s">
        <v>762</v>
      </c>
      <c r="J417" s="36" t="s">
        <v>49</v>
      </c>
      <c r="K417" s="36" t="s">
        <v>0</v>
      </c>
      <c r="L417" s="11"/>
      <c r="M417" s="11"/>
      <c r="N417" s="11"/>
      <c r="O417" s="11"/>
      <c r="P417" s="11"/>
      <c r="Q417" s="11">
        <f>$B417</f>
        <v>413</v>
      </c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I417" s="11"/>
      <c r="AJ417" s="11"/>
      <c r="AK417" s="11"/>
      <c r="AL417" s="11"/>
      <c r="AM417" s="11"/>
      <c r="AN417" s="11">
        <f>$D417</f>
        <v>289</v>
      </c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</row>
    <row r="418" spans="1:56" ht="15.9" customHeight="1" x14ac:dyDescent="0.3">
      <c r="A418" s="36">
        <v>614</v>
      </c>
      <c r="B418" s="36">
        <v>414</v>
      </c>
      <c r="C418" s="36">
        <v>54</v>
      </c>
      <c r="D418" s="36">
        <v>290</v>
      </c>
      <c r="E418">
        <v>2274</v>
      </c>
      <c r="F418" s="41">
        <v>4.7800925925925927E-2</v>
      </c>
      <c r="G418" s="42" t="s">
        <v>285</v>
      </c>
      <c r="H418" s="42" t="s">
        <v>922</v>
      </c>
      <c r="I418" s="36" t="s">
        <v>872</v>
      </c>
      <c r="J418" s="36" t="s">
        <v>35</v>
      </c>
      <c r="K418" s="36" t="s">
        <v>0</v>
      </c>
      <c r="L418" s="11"/>
      <c r="M418" s="11"/>
      <c r="N418" s="11"/>
      <c r="O418" s="11"/>
      <c r="P418" s="11"/>
      <c r="Q418" s="11"/>
      <c r="R418" s="11"/>
      <c r="S418" s="11">
        <f>$B418</f>
        <v>414</v>
      </c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I418" s="11"/>
      <c r="AJ418" s="11"/>
      <c r="AK418" s="11"/>
      <c r="AL418" s="11"/>
      <c r="AM418" s="11"/>
      <c r="AN418" s="11"/>
      <c r="AO418" s="11"/>
      <c r="AP418" s="11">
        <f>$D418</f>
        <v>290</v>
      </c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</row>
    <row r="419" spans="1:56" ht="15.9" customHeight="1" x14ac:dyDescent="0.3">
      <c r="A419" s="36">
        <v>616</v>
      </c>
      <c r="B419" s="36">
        <v>415</v>
      </c>
      <c r="C419" s="36">
        <v>111</v>
      </c>
      <c r="D419" s="36">
        <v>291</v>
      </c>
      <c r="E419">
        <v>974</v>
      </c>
      <c r="F419" s="41">
        <v>4.7986111111111111E-2</v>
      </c>
      <c r="G419" s="42" t="s">
        <v>501</v>
      </c>
      <c r="H419" s="42" t="s">
        <v>870</v>
      </c>
      <c r="I419" s="36" t="s">
        <v>762</v>
      </c>
      <c r="J419" s="36" t="s">
        <v>63</v>
      </c>
      <c r="K419" s="36" t="s">
        <v>0</v>
      </c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>
        <f>$B419</f>
        <v>415</v>
      </c>
      <c r="AG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>
        <f>$D419</f>
        <v>291</v>
      </c>
      <c r="BD419" s="11"/>
    </row>
    <row r="420" spans="1:56" ht="15.9" customHeight="1" x14ac:dyDescent="0.3">
      <c r="A420" s="36">
        <v>618</v>
      </c>
      <c r="B420" s="36">
        <v>416</v>
      </c>
      <c r="C420" s="36">
        <v>55</v>
      </c>
      <c r="D420" s="36">
        <v>292</v>
      </c>
      <c r="E420">
        <v>1110</v>
      </c>
      <c r="F420" s="41">
        <v>4.8541666666666664E-2</v>
      </c>
      <c r="G420" s="42" t="s">
        <v>553</v>
      </c>
      <c r="H420" s="42" t="s">
        <v>608</v>
      </c>
      <c r="I420" s="36" t="s">
        <v>872</v>
      </c>
      <c r="J420" s="36" t="s">
        <v>35</v>
      </c>
      <c r="K420" s="36" t="s">
        <v>0</v>
      </c>
      <c r="L420" s="11"/>
      <c r="M420" s="11"/>
      <c r="N420" s="11"/>
      <c r="O420" s="11"/>
      <c r="P420" s="11"/>
      <c r="Q420" s="11"/>
      <c r="R420" s="11"/>
      <c r="S420" s="11">
        <f>$B420</f>
        <v>416</v>
      </c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I420" s="11"/>
      <c r="AJ420" s="11"/>
      <c r="AK420" s="11"/>
      <c r="AL420" s="11"/>
      <c r="AM420" s="11"/>
      <c r="AN420" s="11"/>
      <c r="AO420" s="11"/>
      <c r="AP420" s="11">
        <f>$D420</f>
        <v>292</v>
      </c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</row>
    <row r="421" spans="1:56" ht="15.9" customHeight="1" x14ac:dyDescent="0.3">
      <c r="A421" s="36">
        <v>619</v>
      </c>
      <c r="B421" s="36">
        <v>417</v>
      </c>
      <c r="C421" s="36">
        <v>12</v>
      </c>
      <c r="D421" s="36">
        <v>293</v>
      </c>
      <c r="E421">
        <v>273</v>
      </c>
      <c r="F421" s="41">
        <v>4.8634259259259259E-2</v>
      </c>
      <c r="G421" s="42" t="s">
        <v>505</v>
      </c>
      <c r="H421" s="42" t="s">
        <v>285</v>
      </c>
      <c r="I421" s="36" t="s">
        <v>925</v>
      </c>
      <c r="J421" s="36" t="s">
        <v>27</v>
      </c>
      <c r="K421" s="36" t="s">
        <v>0</v>
      </c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>
        <f>$B421</f>
        <v>417</v>
      </c>
      <c r="AF421" s="11"/>
      <c r="AG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>
        <f>$D421</f>
        <v>293</v>
      </c>
      <c r="BC421" s="11"/>
      <c r="BD421" s="11"/>
    </row>
    <row r="422" spans="1:56" ht="15.9" customHeight="1" x14ac:dyDescent="0.3">
      <c r="A422" s="36">
        <v>622</v>
      </c>
      <c r="B422" s="36">
        <v>418</v>
      </c>
      <c r="C422" s="36">
        <v>56</v>
      </c>
      <c r="D422" s="36">
        <v>294</v>
      </c>
      <c r="E422">
        <v>2280</v>
      </c>
      <c r="F422" s="41">
        <v>4.9143518518518517E-2</v>
      </c>
      <c r="G422" s="42" t="s">
        <v>495</v>
      </c>
      <c r="H422" s="42" t="s">
        <v>923</v>
      </c>
      <c r="I422" s="36" t="s">
        <v>872</v>
      </c>
      <c r="J422" s="36" t="s">
        <v>35</v>
      </c>
      <c r="K422" s="36" t="s">
        <v>0</v>
      </c>
      <c r="L422" s="11"/>
      <c r="M422" s="11"/>
      <c r="N422" s="11"/>
      <c r="O422" s="11"/>
      <c r="P422" s="11"/>
      <c r="Q422" s="11"/>
      <c r="R422" s="11"/>
      <c r="S422" s="11">
        <f>$B422</f>
        <v>418</v>
      </c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I422" s="11"/>
      <c r="AJ422" s="11"/>
      <c r="AK422" s="11"/>
      <c r="AL422" s="11"/>
      <c r="AM422" s="11"/>
      <c r="AN422" s="11"/>
      <c r="AO422" s="11"/>
      <c r="AP422" s="11">
        <f>$D422</f>
        <v>294</v>
      </c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</row>
    <row r="423" spans="1:56" ht="15.9" customHeight="1" x14ac:dyDescent="0.3">
      <c r="A423" s="36"/>
      <c r="B423" s="36">
        <v>428</v>
      </c>
      <c r="C423" s="36"/>
      <c r="D423" s="36">
        <v>304</v>
      </c>
      <c r="E423" s="36"/>
      <c r="F423" s="41"/>
      <c r="G423" s="42"/>
      <c r="H423" s="46" t="s">
        <v>437</v>
      </c>
      <c r="I423" s="36"/>
      <c r="J423" s="36"/>
      <c r="K423" s="36"/>
      <c r="L423" s="11"/>
      <c r="M423" s="11">
        <f t="shared" ref="M423:M428" si="0">$B423</f>
        <v>428</v>
      </c>
      <c r="N423" s="11"/>
      <c r="O423" s="11"/>
      <c r="P423" s="11"/>
      <c r="Q423" s="11">
        <f>$B423</f>
        <v>428</v>
      </c>
      <c r="R423" s="11">
        <f t="shared" ref="R423:R428" si="1">$B423</f>
        <v>428</v>
      </c>
      <c r="S423" s="11"/>
      <c r="T423" s="11"/>
      <c r="U423" s="11">
        <f t="shared" ref="U423:U433" si="2">$B423</f>
        <v>428</v>
      </c>
      <c r="V423" s="11"/>
      <c r="W423" s="11">
        <f t="shared" ref="W423:W424" si="3">$B423</f>
        <v>428</v>
      </c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I423" s="11"/>
      <c r="AJ423" s="11">
        <f t="shared" ref="AJ423" si="4">$D423</f>
        <v>304</v>
      </c>
      <c r="AK423" s="11"/>
      <c r="AL423" s="11"/>
      <c r="AM423" s="11"/>
      <c r="AN423" s="11"/>
      <c r="AO423" s="11">
        <f t="shared" ref="AO423:AO425" si="5">$D423</f>
        <v>304</v>
      </c>
      <c r="AP423" s="11"/>
      <c r="AQ423" s="11"/>
      <c r="AR423" s="11">
        <f t="shared" ref="AR423:AR428" si="6">$D423</f>
        <v>304</v>
      </c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</row>
    <row r="424" spans="1:56" ht="15.9" customHeight="1" x14ac:dyDescent="0.3">
      <c r="A424" s="36"/>
      <c r="B424" s="36">
        <v>428</v>
      </c>
      <c r="C424" s="36"/>
      <c r="D424" s="36">
        <v>304</v>
      </c>
      <c r="E424" s="36"/>
      <c r="F424" s="41"/>
      <c r="G424" s="42"/>
      <c r="H424" s="42"/>
      <c r="I424" s="36"/>
      <c r="J424" s="36"/>
      <c r="K424" s="36"/>
      <c r="L424" s="11"/>
      <c r="M424" s="11">
        <f t="shared" si="0"/>
        <v>428</v>
      </c>
      <c r="N424" s="11"/>
      <c r="O424" s="11"/>
      <c r="P424" s="11"/>
      <c r="Q424" s="11"/>
      <c r="R424" s="11">
        <f t="shared" si="1"/>
        <v>428</v>
      </c>
      <c r="S424" s="11"/>
      <c r="T424" s="11"/>
      <c r="U424" s="11">
        <f t="shared" si="2"/>
        <v>428</v>
      </c>
      <c r="V424" s="11"/>
      <c r="W424" s="11">
        <f t="shared" si="3"/>
        <v>428</v>
      </c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I424" s="11"/>
      <c r="AJ424" s="11"/>
      <c r="AK424" s="11"/>
      <c r="AL424" s="11"/>
      <c r="AM424" s="11"/>
      <c r="AN424" s="11"/>
      <c r="AO424" s="11">
        <f t="shared" si="5"/>
        <v>304</v>
      </c>
      <c r="AP424" s="11"/>
      <c r="AQ424" s="11"/>
      <c r="AR424" s="11">
        <f t="shared" si="6"/>
        <v>304</v>
      </c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</row>
    <row r="425" spans="1:56" ht="15.9" customHeight="1" x14ac:dyDescent="0.3">
      <c r="A425" s="36"/>
      <c r="B425" s="36">
        <v>428</v>
      </c>
      <c r="C425" s="36"/>
      <c r="D425" s="36">
        <v>304</v>
      </c>
      <c r="E425" s="36"/>
      <c r="F425" s="41"/>
      <c r="G425" s="42"/>
      <c r="H425" s="42"/>
      <c r="I425" s="36"/>
      <c r="J425" s="36"/>
      <c r="K425" s="36"/>
      <c r="L425" s="11"/>
      <c r="M425" s="11">
        <f t="shared" si="0"/>
        <v>428</v>
      </c>
      <c r="N425" s="11"/>
      <c r="O425" s="11"/>
      <c r="P425" s="11"/>
      <c r="Q425" s="11"/>
      <c r="R425" s="11">
        <f t="shared" si="1"/>
        <v>428</v>
      </c>
      <c r="S425" s="11"/>
      <c r="T425" s="11"/>
      <c r="U425" s="11">
        <f t="shared" si="2"/>
        <v>428</v>
      </c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I425" s="11"/>
      <c r="AJ425" s="11"/>
      <c r="AK425" s="11"/>
      <c r="AL425" s="11"/>
      <c r="AM425" s="11"/>
      <c r="AN425" s="11"/>
      <c r="AO425" s="11">
        <f t="shared" si="5"/>
        <v>304</v>
      </c>
      <c r="AP425" s="11"/>
      <c r="AQ425" s="11"/>
      <c r="AR425" s="11">
        <f t="shared" si="6"/>
        <v>304</v>
      </c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</row>
    <row r="426" spans="1:56" ht="15.9" customHeight="1" x14ac:dyDescent="0.3">
      <c r="A426" s="36"/>
      <c r="B426" s="36">
        <v>428</v>
      </c>
      <c r="C426" s="36"/>
      <c r="D426" s="36">
        <v>304</v>
      </c>
      <c r="E426" s="36"/>
      <c r="F426" s="41"/>
      <c r="G426" s="42"/>
      <c r="H426" s="42"/>
      <c r="I426" s="36"/>
      <c r="J426" s="36"/>
      <c r="K426" s="36"/>
      <c r="L426" s="11"/>
      <c r="M426" s="11">
        <f t="shared" si="0"/>
        <v>428</v>
      </c>
      <c r="N426" s="11"/>
      <c r="O426" s="11"/>
      <c r="P426" s="11"/>
      <c r="Q426" s="11"/>
      <c r="R426" s="11">
        <f t="shared" si="1"/>
        <v>428</v>
      </c>
      <c r="S426" s="11"/>
      <c r="T426" s="11"/>
      <c r="U426" s="11">
        <f t="shared" si="2"/>
        <v>428</v>
      </c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>
        <f t="shared" si="6"/>
        <v>304</v>
      </c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</row>
    <row r="427" spans="1:56" ht="15.9" customHeight="1" x14ac:dyDescent="0.3">
      <c r="A427" s="36"/>
      <c r="B427" s="36">
        <v>428</v>
      </c>
      <c r="C427" s="36"/>
      <c r="D427" s="36">
        <v>304</v>
      </c>
      <c r="E427" s="36"/>
      <c r="F427" s="41"/>
      <c r="G427" s="42"/>
      <c r="H427" s="42"/>
      <c r="I427" s="36"/>
      <c r="J427" s="36"/>
      <c r="K427" s="36"/>
      <c r="L427" s="11"/>
      <c r="M427" s="11">
        <f t="shared" si="0"/>
        <v>428</v>
      </c>
      <c r="N427" s="11"/>
      <c r="O427" s="11"/>
      <c r="P427" s="11"/>
      <c r="Q427" s="11"/>
      <c r="R427" s="11">
        <f t="shared" si="1"/>
        <v>428</v>
      </c>
      <c r="S427" s="11"/>
      <c r="T427" s="11"/>
      <c r="U427" s="11">
        <f t="shared" si="2"/>
        <v>428</v>
      </c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>
        <f t="shared" si="6"/>
        <v>304</v>
      </c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</row>
    <row r="428" spans="1:56" ht="15.9" customHeight="1" x14ac:dyDescent="0.3">
      <c r="A428" s="36"/>
      <c r="B428" s="36">
        <v>428</v>
      </c>
      <c r="C428" s="36"/>
      <c r="D428" s="36">
        <v>304</v>
      </c>
      <c r="E428" s="36"/>
      <c r="F428" s="41"/>
      <c r="G428" s="42"/>
      <c r="H428" s="42"/>
      <c r="I428" s="36"/>
      <c r="J428" s="36"/>
      <c r="K428" s="36"/>
      <c r="L428" s="11"/>
      <c r="M428" s="11">
        <f t="shared" si="0"/>
        <v>428</v>
      </c>
      <c r="N428" s="11"/>
      <c r="O428" s="11"/>
      <c r="P428" s="11"/>
      <c r="Q428" s="11"/>
      <c r="R428" s="11">
        <f t="shared" si="1"/>
        <v>428</v>
      </c>
      <c r="S428" s="11"/>
      <c r="T428" s="11"/>
      <c r="U428" s="11">
        <f t="shared" si="2"/>
        <v>428</v>
      </c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>
        <f t="shared" si="6"/>
        <v>304</v>
      </c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</row>
    <row r="429" spans="1:56" ht="15.9" customHeight="1" x14ac:dyDescent="0.3">
      <c r="A429" s="36"/>
      <c r="B429" s="36">
        <v>428</v>
      </c>
      <c r="C429" s="36"/>
      <c r="D429" s="36"/>
      <c r="E429" s="36"/>
      <c r="F429" s="41"/>
      <c r="G429" s="42"/>
      <c r="H429" s="42"/>
      <c r="I429" s="36"/>
      <c r="J429" s="36"/>
      <c r="K429" s="36"/>
      <c r="L429" s="11"/>
      <c r="M429" s="11"/>
      <c r="N429" s="11"/>
      <c r="O429" s="11"/>
      <c r="P429" s="11"/>
      <c r="Q429" s="11"/>
      <c r="R429" s="11"/>
      <c r="S429" s="11"/>
      <c r="T429" s="11"/>
      <c r="U429" s="11">
        <f t="shared" si="2"/>
        <v>428</v>
      </c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</row>
    <row r="430" spans="1:56" ht="15.9" customHeight="1" x14ac:dyDescent="0.3">
      <c r="A430" s="36"/>
      <c r="B430" s="36">
        <v>428</v>
      </c>
      <c r="C430" s="36"/>
      <c r="D430" s="36"/>
      <c r="E430" s="36"/>
      <c r="F430" s="41"/>
      <c r="G430" s="42"/>
      <c r="H430" s="42"/>
      <c r="I430" s="36"/>
      <c r="J430" s="36"/>
      <c r="K430" s="36"/>
      <c r="L430" s="11"/>
      <c r="M430" s="11"/>
      <c r="N430" s="11"/>
      <c r="O430" s="11"/>
      <c r="P430" s="11"/>
      <c r="Q430" s="11"/>
      <c r="R430" s="11"/>
      <c r="S430" s="11"/>
      <c r="T430" s="11"/>
      <c r="U430" s="11">
        <f t="shared" si="2"/>
        <v>428</v>
      </c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</row>
    <row r="431" spans="1:56" ht="15.9" customHeight="1" x14ac:dyDescent="0.3">
      <c r="A431" s="36"/>
      <c r="B431" s="36">
        <v>428</v>
      </c>
      <c r="C431" s="36"/>
      <c r="D431" s="36"/>
      <c r="E431" s="36"/>
      <c r="F431" s="41"/>
      <c r="G431" s="42"/>
      <c r="H431" s="42"/>
      <c r="I431" s="36"/>
      <c r="J431" s="36"/>
      <c r="K431" s="36"/>
      <c r="L431" s="11"/>
      <c r="M431" s="11"/>
      <c r="N431" s="11"/>
      <c r="O431" s="11"/>
      <c r="P431" s="11"/>
      <c r="Q431" s="11"/>
      <c r="R431" s="11"/>
      <c r="S431" s="11"/>
      <c r="T431" s="11"/>
      <c r="U431" s="11">
        <f t="shared" si="2"/>
        <v>428</v>
      </c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</row>
    <row r="432" spans="1:56" ht="15.9" customHeight="1" x14ac:dyDescent="0.3">
      <c r="A432" s="36"/>
      <c r="B432" s="36">
        <v>428</v>
      </c>
      <c r="C432" s="36"/>
      <c r="D432" s="36"/>
      <c r="E432" s="36"/>
      <c r="F432" s="41"/>
      <c r="G432" s="42"/>
      <c r="H432" s="42"/>
      <c r="I432" s="36"/>
      <c r="J432" s="36"/>
      <c r="K432" s="36"/>
      <c r="L432" s="11"/>
      <c r="M432" s="11"/>
      <c r="N432" s="11"/>
      <c r="O432" s="11"/>
      <c r="P432" s="11"/>
      <c r="Q432" s="11"/>
      <c r="R432" s="11"/>
      <c r="S432" s="11"/>
      <c r="T432" s="11"/>
      <c r="U432" s="11">
        <f t="shared" si="2"/>
        <v>428</v>
      </c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</row>
    <row r="433" spans="1:56" ht="15.9" customHeight="1" x14ac:dyDescent="0.3">
      <c r="A433" s="36"/>
      <c r="B433" s="36">
        <v>428</v>
      </c>
      <c r="C433" s="36"/>
      <c r="D433" s="36"/>
      <c r="E433" s="36"/>
      <c r="F433" s="41"/>
      <c r="G433" s="42"/>
      <c r="H433" s="42"/>
      <c r="I433" s="36"/>
      <c r="J433" s="36"/>
      <c r="K433" s="36"/>
      <c r="L433" s="11"/>
      <c r="M433" s="11"/>
      <c r="N433" s="11"/>
      <c r="O433" s="11"/>
      <c r="P433" s="11"/>
      <c r="Q433" s="11"/>
      <c r="R433" s="11"/>
      <c r="S433" s="11"/>
      <c r="T433" s="11"/>
      <c r="U433" s="11">
        <f t="shared" si="2"/>
        <v>428</v>
      </c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</row>
    <row r="434" spans="1:56" ht="15.9" customHeight="1" x14ac:dyDescent="0.25">
      <c r="B434" s="26"/>
    </row>
    <row r="435" spans="1:56" ht="15.9" customHeight="1" x14ac:dyDescent="0.25">
      <c r="H435" s="27" t="s">
        <v>20</v>
      </c>
      <c r="R435" s="20"/>
      <c r="S435" s="28">
        <f>SUM(SMALL(S$4:S$433,{13,14,15,16,17,18,19,20,21,22,23,24}))</f>
        <v>2943</v>
      </c>
      <c r="T435" s="28">
        <f>SUM(SMALL(T$4:T$433,{13,14,15,16,17,18,19,20,21,22,23,24}))</f>
        <v>1298</v>
      </c>
      <c r="W435" s="20"/>
      <c r="Y435" s="20"/>
      <c r="AB435" s="28">
        <f>SUM(SMALL(AB$4:AB$433,{13,14,15,16,17,18,19,20,21,22,23,24}))</f>
        <v>2356</v>
      </c>
      <c r="AD435" s="28">
        <f>SUM(SMALL(AD$4:AD$433,{13,14,15,16,17,18,19,20,21,22,23,24}))</f>
        <v>4281</v>
      </c>
      <c r="AE435" s="28">
        <f>SUM(SMALL(AE$4:AE$433,{13,14,15,16,17,18,19,20,21,22,23,24}))</f>
        <v>3381</v>
      </c>
      <c r="AG435" s="28">
        <f>SUM(SMALL(AG$4:AG$433,{13,14,15,16,17,18,19,20,21,22,23,24}))</f>
        <v>1737</v>
      </c>
      <c r="AK435" s="28">
        <f>SUM(SMALL(AK$4:AK$433,{7,8,9,10,11,12}))</f>
        <v>1229</v>
      </c>
      <c r="AL435" s="28">
        <f>SUM(SMALL(AL$4:AL$433,{7,8,9,10,11,12}))</f>
        <v>760</v>
      </c>
      <c r="AP435" s="28">
        <f>SUM(SMALL(AP$4:AP$433,{7,8,9,10,11,12}))</f>
        <v>651</v>
      </c>
      <c r="AQ435" s="28">
        <f>SUM(SMALL(AQ$4:AQ$433,{7,8,9,10,11,12}))</f>
        <v>287</v>
      </c>
      <c r="AR435" s="20"/>
      <c r="AT435" s="20"/>
      <c r="AU435" s="20"/>
      <c r="AV435" s="20"/>
      <c r="AW435" s="20"/>
      <c r="AX435" s="28">
        <f>SUM(SMALL(AX$4:AX$433,{7,8,9,10,11,12}))</f>
        <v>772</v>
      </c>
      <c r="AY435" s="28">
        <f>SUM(SMALL(AY$4:AY$433,{7,8,9,10,11,12}))</f>
        <v>602</v>
      </c>
      <c r="AZ435" s="20"/>
      <c r="BA435" s="28">
        <f>SUM(SMALL(BA$4:BA$433,{7,8,9,10,11,12}))</f>
        <v>1169</v>
      </c>
      <c r="BB435" s="28">
        <f>SUM(SMALL(BB$4:BB$433,{7,8,9,10,11,12}))</f>
        <v>633</v>
      </c>
      <c r="BC435" s="28">
        <f>SUM(SMALL(BC$4:BC$433,{7,8,9,10,11,12}))</f>
        <v>1027</v>
      </c>
      <c r="BD435" s="28">
        <f>SUM(SMALL(BD$4:BD$433,{7,8,9,10,11,12}))</f>
        <v>348</v>
      </c>
    </row>
    <row r="436" spans="1:56" ht="15.9" customHeight="1" x14ac:dyDescent="0.25">
      <c r="R436" s="20"/>
      <c r="S436" s="28">
        <f>COUNT(SMALL(S$4:S$433,{13,14,15,16,17,18,19,20,21,22,23,24}))</f>
        <v>12</v>
      </c>
      <c r="T436" s="28">
        <f>COUNT(SMALL(T$4:T$433,{13,14,15,16,17,18,19,20,21,22,23,24}))</f>
        <v>12</v>
      </c>
      <c r="W436" s="20"/>
      <c r="Y436" s="20"/>
      <c r="AB436" s="28">
        <f>COUNT(SMALL(AB$4:AB$433,{13,14,15,16,17,18,19,20,21,22,23,24}))</f>
        <v>12</v>
      </c>
      <c r="AC436" s="20"/>
      <c r="AD436" s="28">
        <f>COUNT(SMALL(AD$4:AD$433,{13,14,15,16,17,18,19,20,21,22,23,24}))</f>
        <v>12</v>
      </c>
      <c r="AE436" s="28">
        <f>COUNT(SMALL(AE$4:AE$433,{13,14,15,16,17,18,19,20,21,22,23,24}))</f>
        <v>12</v>
      </c>
      <c r="AF436" s="20"/>
      <c r="AG436" s="28">
        <f>COUNT(SMALL(AG$4:AG$433,{13,14,15,16,17,18,19,20,21,22,23,24}))</f>
        <v>12</v>
      </c>
      <c r="AK436" s="28">
        <f>COUNT(SMALL(AK$4:AK$433,{7,8,9,10,11,12}))</f>
        <v>6</v>
      </c>
      <c r="AL436" s="28">
        <f>COUNT(SMALL(AL$4:AL$433,{7,8,9,10,11,12}))</f>
        <v>6</v>
      </c>
      <c r="AP436" s="28">
        <f>COUNT(SMALL(AP$4:AP$433,{7,8,9,10,11,12}))</f>
        <v>6</v>
      </c>
      <c r="AQ436" s="28">
        <f>COUNT(SMALL(AQ$4:AQ$433,{7,8,9,10,11,12}))</f>
        <v>6</v>
      </c>
      <c r="AR436" s="20"/>
      <c r="AT436" s="20"/>
      <c r="AU436" s="20"/>
      <c r="AV436" s="20"/>
      <c r="AW436" s="20"/>
      <c r="AX436" s="28">
        <f>COUNT(SMALL(AX$4:AX$433,{7,8,9,10,11,12}))</f>
        <v>6</v>
      </c>
      <c r="AY436" s="28">
        <f>COUNT(SMALL(AY$4:AY$433,{7,8,9,10,11,12}))</f>
        <v>6</v>
      </c>
      <c r="AZ436" s="20"/>
      <c r="BA436" s="28">
        <f>COUNT(SMALL(BA$4:BA$433,{7,8,9,10,11,12}))</f>
        <v>6</v>
      </c>
      <c r="BB436" s="28">
        <f>COUNT(SMALL(BB$4:BB$433,{7,8,9,10,11,12}))</f>
        <v>6</v>
      </c>
      <c r="BC436" s="28">
        <f>COUNT(SMALL(BC$4:BC$433,{7,8,9,10,11,12}))</f>
        <v>6</v>
      </c>
      <c r="BD436" s="28">
        <f>COUNT(SMALL(BD$4:BD$433,{7,8,9,10,11,12}))</f>
        <v>6</v>
      </c>
    </row>
    <row r="437" spans="1:56" ht="15.9" customHeight="1" x14ac:dyDescent="0.25">
      <c r="R437" s="20"/>
      <c r="AI437" s="20"/>
      <c r="AP437" s="20"/>
    </row>
    <row r="438" spans="1:56" ht="15.9" customHeight="1" x14ac:dyDescent="0.25">
      <c r="H438" s="29" t="s">
        <v>21</v>
      </c>
      <c r="R438" s="20"/>
      <c r="T438" s="30">
        <f>SUM(SMALL(T$4:T$433,{25,26,27,28,29,30,31,32,33,34,35,36}))</f>
        <v>2814</v>
      </c>
      <c r="X438" s="20"/>
      <c r="AB438" s="30">
        <f>SUM(SMALL(AB$4:AB$433,{25,26,27,28,29,30,31,32,33,34,35,36}))</f>
        <v>3476</v>
      </c>
      <c r="AD438" s="20"/>
      <c r="AE438" s="20"/>
      <c r="AF438" s="20"/>
      <c r="AG438" s="20"/>
      <c r="AI438" s="20"/>
      <c r="AO438" s="20"/>
      <c r="AP438" s="30">
        <f>SUM(SMALL(AP$4:AP$433,{13,14,15,16,17,18}))</f>
        <v>1055</v>
      </c>
      <c r="AQ438" s="30">
        <f>SUM(SMALL(AQ$4:AQ$433,{13,14,15,16,17,18}))</f>
        <v>742</v>
      </c>
      <c r="AT438" s="20"/>
      <c r="AY438" s="30">
        <f>SUM(SMALL(AY$4:AY$433,{13,14,15,16,17,18}))</f>
        <v>856</v>
      </c>
      <c r="BA438" s="30">
        <f>SUM(SMALL(BA$4:BA$433,{13,14,15,16,17,18}))</f>
        <v>1560</v>
      </c>
      <c r="BB438" s="30">
        <f>SUM(SMALL(BB$4:BB$433,{13,14,15,16,17,18}))</f>
        <v>1121</v>
      </c>
      <c r="BC438" s="30">
        <f>SUM(SMALL(BC$4:BC$433,{13,14,15,16,17,18}))</f>
        <v>1579</v>
      </c>
    </row>
    <row r="439" spans="1:56" ht="15.9" customHeight="1" x14ac:dyDescent="0.25">
      <c r="R439" s="20"/>
      <c r="T439" s="30">
        <f>COUNT(SMALL(T$4:T$433,{25,26,27,28,29,30,31,32,33,34,35,36}))</f>
        <v>12</v>
      </c>
      <c r="X439" s="20"/>
      <c r="AB439" s="30">
        <f>COUNT(SMALL(AB$4:AB$433,{25,26,27,28,29,30,31,32,33,34,35,36}))</f>
        <v>12</v>
      </c>
      <c r="AD439" s="20"/>
      <c r="AE439" s="20"/>
      <c r="AF439" s="20"/>
      <c r="AG439" s="20"/>
      <c r="AI439" s="20"/>
      <c r="AO439" s="20"/>
      <c r="AP439" s="30">
        <f>COUNT(SMALL(AP$4:AP$433,{13,14,15,16,17,18}))</f>
        <v>6</v>
      </c>
      <c r="AQ439" s="30">
        <f>COUNT(SMALL(AQ$4:AQ$433,{13,14,15,16,17,18}))</f>
        <v>6</v>
      </c>
      <c r="AT439" s="20"/>
      <c r="AY439" s="30">
        <f>COUNT(SMALL(AY$4:AY$433,{13,14,15,16,17,18}))</f>
        <v>6</v>
      </c>
      <c r="BA439" s="30">
        <f>COUNT(SMALL(BA$4:BA$433,{13,14,15,16,17,18}))</f>
        <v>6</v>
      </c>
      <c r="BB439" s="30">
        <f>COUNT(SMALL(BB$4:BB$433,{13,14,15,16,17,18}))</f>
        <v>6</v>
      </c>
      <c r="BC439" s="30">
        <f>COUNT(SMALL(BC$4:BC$433,{13,14,15,16,17,18}))</f>
        <v>6</v>
      </c>
    </row>
    <row r="440" spans="1:56" ht="15.9" customHeight="1" x14ac:dyDescent="0.25">
      <c r="R440" s="20"/>
      <c r="U440" s="20"/>
      <c r="V440" s="20"/>
      <c r="W440" s="20"/>
      <c r="X440" s="20"/>
      <c r="Y440" s="20"/>
      <c r="Z440" s="20"/>
      <c r="AA440" s="20"/>
      <c r="AE440" s="20"/>
      <c r="AF440" s="20"/>
      <c r="AG440" s="20"/>
      <c r="AI440" s="20"/>
      <c r="AO440" s="20"/>
      <c r="AQ440" s="20"/>
      <c r="AY440" s="20"/>
      <c r="BB440" s="20"/>
      <c r="BC440" s="20"/>
      <c r="BD440" s="20"/>
    </row>
    <row r="441" spans="1:56" ht="15.9" customHeight="1" x14ac:dyDescent="0.25">
      <c r="H441" s="22" t="s">
        <v>22</v>
      </c>
      <c r="N441" s="20"/>
      <c r="R441" s="20"/>
      <c r="T441" s="31">
        <f>SUM(SMALL(T$4:T$433,{37,38,39,40,41,42,43,44,45,46,47,48}))</f>
        <v>4273</v>
      </c>
      <c r="U441" s="20"/>
      <c r="V441" s="20"/>
      <c r="W441" s="20"/>
      <c r="X441" s="20"/>
      <c r="Y441" s="20"/>
      <c r="Z441" s="20"/>
      <c r="AA441" s="20"/>
      <c r="AC441" s="20"/>
      <c r="AE441" s="20"/>
      <c r="AF441" s="20"/>
      <c r="AG441" s="20"/>
      <c r="AO441" s="20"/>
      <c r="AP441" s="31">
        <f>SUM(SMALL(AP$4:AP$433,{19,20,21,22,23,24}))</f>
        <v>1437</v>
      </c>
      <c r="AQ441" s="31">
        <f>SUM(SMALL(AQ$4:AQ$433,{19,20,21,22,23,24}))</f>
        <v>1196</v>
      </c>
      <c r="AU441" s="20"/>
      <c r="AY441" s="31">
        <f>SUM(SMALL(AY$4:AY$433,{19,20,21,22,23,24}))</f>
        <v>1122</v>
      </c>
      <c r="AZ441" s="20"/>
      <c r="BA441" s="20"/>
      <c r="BC441" s="20"/>
      <c r="BD441" s="20"/>
    </row>
    <row r="442" spans="1:56" ht="15.9" customHeight="1" x14ac:dyDescent="0.25">
      <c r="M442" s="20"/>
      <c r="N442" s="20"/>
      <c r="O442" s="20"/>
      <c r="P442" s="20"/>
      <c r="Q442" s="20"/>
      <c r="R442" s="20"/>
      <c r="S442" s="20"/>
      <c r="T442" s="31">
        <f>COUNT(SMALL(T$4:T$433,{37,38,39,40,41,42,43,44,45,46,47,48}))</f>
        <v>12</v>
      </c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O442" s="20"/>
      <c r="AP442" s="31">
        <f>COUNT(SMALL(AP$4:AP$433,{19,20,21,22,23,24}))</f>
        <v>6</v>
      </c>
      <c r="AQ442" s="31">
        <f>COUNT(SMALL(AQ$4:AQ$433,{19,20,21,22,23,24}))</f>
        <v>6</v>
      </c>
      <c r="AU442" s="20"/>
      <c r="AY442" s="31">
        <f>COUNT(SMALL(AY$4:AY$433,{19,20,21,22,23,24}))</f>
        <v>6</v>
      </c>
      <c r="AZ442" s="20"/>
      <c r="BA442" s="20"/>
    </row>
    <row r="443" spans="1:56" ht="15.9" customHeight="1" x14ac:dyDescent="0.25"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O443" s="20"/>
      <c r="AP443" s="20"/>
      <c r="AQ443" s="20"/>
      <c r="AU443" s="20"/>
      <c r="AY443" s="20"/>
      <c r="AZ443" s="20"/>
      <c r="BA443" s="20"/>
    </row>
    <row r="444" spans="1:56" ht="15.9" customHeight="1" x14ac:dyDescent="0.25">
      <c r="H444" s="20" t="s">
        <v>448</v>
      </c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O444" s="20"/>
      <c r="AP444" s="20"/>
      <c r="AQ444" s="26">
        <f>SUM(SMALL(AQ$4:AQ$433,{25,26,27,28,29,30}))</f>
        <v>1547</v>
      </c>
      <c r="AU444" s="20"/>
      <c r="AY444" s="26">
        <f>SUM(SMALL(AY$4:AY$433,{25,26,27,28,29,30}))</f>
        <v>1477</v>
      </c>
      <c r="AZ444" s="20"/>
      <c r="BA444" s="20"/>
    </row>
    <row r="445" spans="1:56" ht="15.9" customHeight="1" x14ac:dyDescent="0.25"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O445" s="20"/>
      <c r="AP445" s="20"/>
      <c r="AQ445" s="26">
        <f>COUNT(SMALL(AQ$4:AQ$433,{25,26,27,28,29,30}))</f>
        <v>6</v>
      </c>
      <c r="AU445" s="20"/>
      <c r="AY445" s="26">
        <f>COUNT(SMALL(AY$4:AY$433,{25,26,27,28,29,30}))</f>
        <v>6</v>
      </c>
      <c r="AZ445" s="20"/>
      <c r="BA445" s="20"/>
    </row>
    <row r="446" spans="1:56" ht="15.9" customHeight="1" x14ac:dyDescent="0.25"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Q446" s="20"/>
      <c r="AY446" s="20"/>
    </row>
    <row r="447" spans="1:56" ht="15.9" customHeight="1" x14ac:dyDescent="0.25">
      <c r="C447" s="34"/>
      <c r="D447" s="35"/>
      <c r="E447" s="35"/>
      <c r="F447" s="34"/>
      <c r="I447" s="20"/>
      <c r="J447" s="20"/>
      <c r="K447" s="20"/>
      <c r="L447" s="26">
        <f t="shared" ref="L447:AG447" si="7">INT(COUNTA(L4:L433)/12)</f>
        <v>1</v>
      </c>
      <c r="M447" s="26">
        <f t="shared" si="7"/>
        <v>1</v>
      </c>
      <c r="N447" s="26">
        <f t="shared" si="7"/>
        <v>1</v>
      </c>
      <c r="O447" s="26">
        <f t="shared" si="7"/>
        <v>1</v>
      </c>
      <c r="P447" s="26">
        <f t="shared" si="7"/>
        <v>1</v>
      </c>
      <c r="Q447" s="26">
        <f t="shared" si="7"/>
        <v>1</v>
      </c>
      <c r="R447" s="26">
        <f t="shared" si="7"/>
        <v>1</v>
      </c>
      <c r="S447" s="26">
        <f t="shared" si="7"/>
        <v>2</v>
      </c>
      <c r="T447" s="26">
        <f t="shared" si="7"/>
        <v>4</v>
      </c>
      <c r="U447" s="26">
        <f t="shared" si="7"/>
        <v>1</v>
      </c>
      <c r="V447" s="26">
        <f t="shared" si="7"/>
        <v>1</v>
      </c>
      <c r="W447" s="26">
        <f t="shared" si="7"/>
        <v>1</v>
      </c>
      <c r="X447" s="26">
        <f t="shared" si="7"/>
        <v>1</v>
      </c>
      <c r="Y447" s="26">
        <f t="shared" si="7"/>
        <v>1</v>
      </c>
      <c r="Z447" s="26">
        <f t="shared" si="7"/>
        <v>1</v>
      </c>
      <c r="AA447" s="26">
        <f t="shared" si="7"/>
        <v>1</v>
      </c>
      <c r="AB447" s="26">
        <f t="shared" si="7"/>
        <v>3</v>
      </c>
      <c r="AC447" s="26">
        <f t="shared" si="7"/>
        <v>1</v>
      </c>
      <c r="AD447" s="26">
        <f t="shared" si="7"/>
        <v>2</v>
      </c>
      <c r="AE447" s="26">
        <f t="shared" si="7"/>
        <v>2</v>
      </c>
      <c r="AF447" s="26">
        <f t="shared" si="7"/>
        <v>1</v>
      </c>
      <c r="AG447" s="26">
        <f t="shared" si="7"/>
        <v>2</v>
      </c>
      <c r="AH447" s="20"/>
      <c r="AI447" s="26">
        <f t="shared" ref="AI447:BD447" si="8">INT(COUNTA(AI4:AI433)/6)</f>
        <v>1</v>
      </c>
      <c r="AJ447" s="26">
        <f t="shared" si="8"/>
        <v>1</v>
      </c>
      <c r="AK447" s="26">
        <f t="shared" si="8"/>
        <v>2</v>
      </c>
      <c r="AL447" s="26">
        <f t="shared" si="8"/>
        <v>2</v>
      </c>
      <c r="AM447" s="26">
        <f t="shared" si="8"/>
        <v>1</v>
      </c>
      <c r="AN447" s="26">
        <f t="shared" si="8"/>
        <v>1</v>
      </c>
      <c r="AO447" s="26">
        <f t="shared" si="8"/>
        <v>1</v>
      </c>
      <c r="AP447" s="26">
        <f t="shared" si="8"/>
        <v>4</v>
      </c>
      <c r="AQ447" s="26">
        <f t="shared" si="8"/>
        <v>5</v>
      </c>
      <c r="AR447" s="26">
        <f t="shared" si="8"/>
        <v>1</v>
      </c>
      <c r="AS447" s="26">
        <f t="shared" si="8"/>
        <v>1</v>
      </c>
      <c r="AT447" s="26">
        <f t="shared" si="8"/>
        <v>1</v>
      </c>
      <c r="AU447" s="26">
        <f t="shared" si="8"/>
        <v>1</v>
      </c>
      <c r="AV447" s="26">
        <f t="shared" si="8"/>
        <v>1</v>
      </c>
      <c r="AW447" s="26">
        <f t="shared" si="8"/>
        <v>1</v>
      </c>
      <c r="AX447" s="26">
        <f t="shared" si="8"/>
        <v>2</v>
      </c>
      <c r="AY447" s="26">
        <f t="shared" si="8"/>
        <v>5</v>
      </c>
      <c r="AZ447" s="26">
        <f t="shared" si="8"/>
        <v>1</v>
      </c>
      <c r="BA447" s="26">
        <f t="shared" si="8"/>
        <v>3</v>
      </c>
      <c r="BB447" s="26">
        <f t="shared" si="8"/>
        <v>3</v>
      </c>
      <c r="BC447" s="26">
        <f t="shared" si="8"/>
        <v>3</v>
      </c>
      <c r="BD447" s="26">
        <f t="shared" si="8"/>
        <v>2</v>
      </c>
    </row>
    <row r="448" spans="1:56" ht="15.9" customHeight="1" x14ac:dyDescent="0.25">
      <c r="A448" s="3" t="s">
        <v>9</v>
      </c>
      <c r="B448" s="33" t="s">
        <v>0</v>
      </c>
      <c r="C448" s="33" t="s">
        <v>1</v>
      </c>
      <c r="D448" s="33" t="s">
        <v>68</v>
      </c>
      <c r="E448" s="33"/>
      <c r="F448" s="33"/>
      <c r="G448" s="33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  <c r="AY448" s="20"/>
      <c r="AZ448" s="20"/>
      <c r="BA448" s="20"/>
      <c r="BB448" s="20"/>
      <c r="BC448" s="20"/>
      <c r="BD448" s="20"/>
    </row>
    <row r="449" spans="1:34" ht="15.9" customHeight="1" x14ac:dyDescent="0.25">
      <c r="A449" s="26" t="s">
        <v>33</v>
      </c>
      <c r="B449" s="20">
        <f t="shared" ref="B449:B470" si="9">COUNTIF(J:J,A449)</f>
        <v>16</v>
      </c>
      <c r="C449" s="20">
        <f>Women!B245</f>
        <v>12</v>
      </c>
      <c r="D449" s="20">
        <f>B449+C449</f>
        <v>28</v>
      </c>
      <c r="I449" s="20"/>
      <c r="J449" s="20"/>
      <c r="K449" s="20"/>
      <c r="L449" s="20"/>
      <c r="AH449" s="20"/>
    </row>
    <row r="450" spans="1:34" ht="15.9" customHeight="1" x14ac:dyDescent="0.25">
      <c r="A450" s="26" t="s">
        <v>23</v>
      </c>
      <c r="B450" s="20">
        <f t="shared" si="9"/>
        <v>6</v>
      </c>
      <c r="C450" s="20">
        <f>Women!B246</f>
        <v>9</v>
      </c>
      <c r="D450" s="20">
        <f t="shared" ref="D450:D470" si="10">B450+C450</f>
        <v>15</v>
      </c>
    </row>
    <row r="451" spans="1:34" ht="15.9" customHeight="1" x14ac:dyDescent="0.25">
      <c r="A451" s="26" t="s">
        <v>34</v>
      </c>
      <c r="B451" s="20">
        <f t="shared" si="9"/>
        <v>20</v>
      </c>
      <c r="C451" s="20">
        <f>Women!B247</f>
        <v>7</v>
      </c>
      <c r="D451" s="20">
        <f>B451+C451</f>
        <v>27</v>
      </c>
    </row>
    <row r="452" spans="1:34" ht="15.9" customHeight="1" x14ac:dyDescent="0.25">
      <c r="A452" s="26" t="s">
        <v>70</v>
      </c>
      <c r="B452" s="20">
        <f t="shared" si="9"/>
        <v>19</v>
      </c>
      <c r="C452" s="20">
        <f>Women!B248</f>
        <v>12</v>
      </c>
      <c r="D452" s="20">
        <f>B452+C452</f>
        <v>31</v>
      </c>
    </row>
    <row r="453" spans="1:34" ht="15.9" customHeight="1" x14ac:dyDescent="0.25">
      <c r="A453" s="26" t="s">
        <v>72</v>
      </c>
      <c r="B453" s="20">
        <f t="shared" si="9"/>
        <v>12</v>
      </c>
      <c r="C453" s="20">
        <f>Women!B249</f>
        <v>9</v>
      </c>
      <c r="D453" s="20">
        <f>B453+C453</f>
        <v>21</v>
      </c>
    </row>
    <row r="454" spans="1:34" ht="15.9" customHeight="1" x14ac:dyDescent="0.25">
      <c r="A454" s="26" t="s">
        <v>49</v>
      </c>
      <c r="B454" s="20">
        <f t="shared" si="9"/>
        <v>11</v>
      </c>
      <c r="C454" s="20">
        <f>Women!B250</f>
        <v>9</v>
      </c>
      <c r="D454" s="20">
        <f t="shared" si="10"/>
        <v>20</v>
      </c>
    </row>
    <row r="455" spans="1:34" ht="15.9" customHeight="1" x14ac:dyDescent="0.25">
      <c r="A455" s="26" t="s">
        <v>55</v>
      </c>
      <c r="B455" s="20">
        <f t="shared" si="9"/>
        <v>6</v>
      </c>
      <c r="C455" s="20">
        <f>Women!B251</f>
        <v>5</v>
      </c>
      <c r="D455" s="20">
        <f t="shared" si="10"/>
        <v>11</v>
      </c>
    </row>
    <row r="456" spans="1:34" ht="15.9" customHeight="1" x14ac:dyDescent="0.25">
      <c r="A456" s="26" t="s">
        <v>35</v>
      </c>
      <c r="B456" s="20">
        <f t="shared" si="9"/>
        <v>35</v>
      </c>
      <c r="C456" s="20">
        <f>Women!B252</f>
        <v>18</v>
      </c>
      <c r="D456" s="20">
        <f t="shared" si="10"/>
        <v>53</v>
      </c>
    </row>
    <row r="457" spans="1:34" ht="15.9" customHeight="1" x14ac:dyDescent="0.25">
      <c r="A457" s="26" t="s">
        <v>36</v>
      </c>
      <c r="B457" s="20">
        <f t="shared" si="9"/>
        <v>48</v>
      </c>
      <c r="C457" s="20">
        <f>Women!B253</f>
        <v>9</v>
      </c>
      <c r="D457" s="20">
        <f t="shared" si="10"/>
        <v>57</v>
      </c>
    </row>
    <row r="458" spans="1:34" ht="15.9" customHeight="1" x14ac:dyDescent="0.25">
      <c r="A458" s="26" t="s">
        <v>24</v>
      </c>
      <c r="B458" s="20">
        <f t="shared" si="9"/>
        <v>1</v>
      </c>
      <c r="C458" s="20">
        <f>Women!B254</f>
        <v>1</v>
      </c>
      <c r="D458" s="20">
        <f t="shared" si="10"/>
        <v>2</v>
      </c>
    </row>
    <row r="459" spans="1:34" ht="15.9" customHeight="1" x14ac:dyDescent="0.25">
      <c r="A459" s="26" t="s">
        <v>62</v>
      </c>
      <c r="B459" s="20">
        <f t="shared" si="9"/>
        <v>13</v>
      </c>
      <c r="C459" s="20">
        <f>Women!B255</f>
        <v>5</v>
      </c>
      <c r="D459" s="20">
        <f t="shared" si="10"/>
        <v>18</v>
      </c>
    </row>
    <row r="460" spans="1:34" ht="15.9" customHeight="1" x14ac:dyDescent="0.25">
      <c r="A460" s="26" t="s">
        <v>61</v>
      </c>
      <c r="B460" s="20">
        <f t="shared" si="9"/>
        <v>10</v>
      </c>
      <c r="C460" s="20">
        <f>Women!B256</f>
        <v>10</v>
      </c>
      <c r="D460" s="20">
        <f t="shared" si="10"/>
        <v>20</v>
      </c>
    </row>
    <row r="461" spans="1:34" ht="15.9" customHeight="1" x14ac:dyDescent="0.25">
      <c r="A461" s="26" t="s">
        <v>67</v>
      </c>
      <c r="B461" s="20">
        <f t="shared" si="9"/>
        <v>13</v>
      </c>
      <c r="C461" s="20">
        <f>Women!B257</f>
        <v>6</v>
      </c>
      <c r="D461" s="20">
        <f>B461+C461</f>
        <v>19</v>
      </c>
    </row>
    <row r="462" spans="1:34" ht="15.9" customHeight="1" x14ac:dyDescent="0.25">
      <c r="A462" s="26" t="s">
        <v>37</v>
      </c>
      <c r="B462" s="20">
        <f t="shared" si="9"/>
        <v>16</v>
      </c>
      <c r="C462" s="20">
        <f>Women!B258</f>
        <v>10</v>
      </c>
      <c r="D462" s="20">
        <f t="shared" si="10"/>
        <v>26</v>
      </c>
    </row>
    <row r="463" spans="1:34" ht="15.9" customHeight="1" x14ac:dyDescent="0.25">
      <c r="A463" s="26" t="s">
        <v>25</v>
      </c>
      <c r="B463" s="20">
        <f t="shared" si="9"/>
        <v>13</v>
      </c>
      <c r="C463" s="20">
        <f>Women!B259</f>
        <v>4</v>
      </c>
      <c r="D463" s="20">
        <f t="shared" si="10"/>
        <v>17</v>
      </c>
    </row>
    <row r="464" spans="1:34" ht="15.9" customHeight="1" x14ac:dyDescent="0.25">
      <c r="A464" s="26" t="s">
        <v>26</v>
      </c>
      <c r="B464" s="20">
        <f t="shared" si="9"/>
        <v>22</v>
      </c>
      <c r="C464" s="20">
        <f>Women!B260</f>
        <v>18</v>
      </c>
      <c r="D464" s="20">
        <f t="shared" si="10"/>
        <v>40</v>
      </c>
    </row>
    <row r="465" spans="1:7" ht="15.9" customHeight="1" x14ac:dyDescent="0.25">
      <c r="A465" s="26" t="s">
        <v>38</v>
      </c>
      <c r="B465" s="20">
        <f t="shared" si="9"/>
        <v>43</v>
      </c>
      <c r="C465" s="20">
        <f>Women!B261</f>
        <v>28</v>
      </c>
      <c r="D465" s="20">
        <f t="shared" si="10"/>
        <v>71</v>
      </c>
    </row>
    <row r="466" spans="1:7" ht="15.9" customHeight="1" x14ac:dyDescent="0.25">
      <c r="A466" s="26" t="s">
        <v>52</v>
      </c>
      <c r="B466" s="20">
        <f t="shared" si="9"/>
        <v>14</v>
      </c>
      <c r="C466" s="20">
        <f>Women!B262</f>
        <v>3</v>
      </c>
      <c r="D466" s="20">
        <f t="shared" si="10"/>
        <v>17</v>
      </c>
    </row>
    <row r="467" spans="1:7" ht="15.9" customHeight="1" x14ac:dyDescent="0.25">
      <c r="A467" s="26" t="s">
        <v>59</v>
      </c>
      <c r="B467" s="20">
        <f t="shared" si="9"/>
        <v>28</v>
      </c>
      <c r="C467" s="20">
        <f>Women!B263</f>
        <v>13</v>
      </c>
      <c r="D467" s="20">
        <f t="shared" si="10"/>
        <v>41</v>
      </c>
    </row>
    <row r="468" spans="1:7" ht="15.9" customHeight="1" x14ac:dyDescent="0.25">
      <c r="A468" s="26" t="s">
        <v>27</v>
      </c>
      <c r="B468" s="20">
        <f t="shared" si="9"/>
        <v>24</v>
      </c>
      <c r="C468" s="20">
        <f>Women!B264</f>
        <v>11</v>
      </c>
      <c r="D468" s="20">
        <f t="shared" si="10"/>
        <v>35</v>
      </c>
    </row>
    <row r="469" spans="1:7" ht="15.9" customHeight="1" x14ac:dyDescent="0.25">
      <c r="A469" s="26" t="s">
        <v>63</v>
      </c>
      <c r="B469" s="20">
        <f t="shared" si="9"/>
        <v>20</v>
      </c>
      <c r="C469" s="20">
        <f>Women!B265</f>
        <v>12</v>
      </c>
      <c r="D469" s="20">
        <f t="shared" si="10"/>
        <v>32</v>
      </c>
    </row>
    <row r="470" spans="1:7" ht="15.9" customHeight="1" x14ac:dyDescent="0.25">
      <c r="A470" s="26" t="s">
        <v>65</v>
      </c>
      <c r="B470" s="20">
        <f t="shared" si="9"/>
        <v>28</v>
      </c>
      <c r="C470" s="20">
        <f>Women!B266</f>
        <v>8</v>
      </c>
      <c r="D470" s="20">
        <f t="shared" si="10"/>
        <v>36</v>
      </c>
    </row>
    <row r="471" spans="1:7" ht="15.9" customHeight="1" x14ac:dyDescent="0.25">
      <c r="B471" s="2">
        <f>SUM(B449:B470)</f>
        <v>418</v>
      </c>
      <c r="C471" s="2">
        <f>SUM(C449:C470)</f>
        <v>219</v>
      </c>
      <c r="D471" s="2">
        <f>SUM(D449:D470)</f>
        <v>637</v>
      </c>
      <c r="E471" s="2"/>
      <c r="F471" s="2"/>
      <c r="G471" s="2"/>
    </row>
  </sheetData>
  <sortState xmlns:xlrd2="http://schemas.microsoft.com/office/spreadsheetml/2017/richdata2" ref="A4:BD422">
    <sortCondition ref="A4:A422"/>
  </sortState>
  <phoneticPr fontId="0" type="noConversion"/>
  <conditionalFormatting sqref="E423:E433">
    <cfRule type="duplicateValues" dxfId="0" priority="40"/>
  </conditionalFormatting>
  <pageMargins left="0.74803149606299213" right="0.74803149606299213" top="1.1417322834645669" bottom="1.2204724409448819" header="0.51181102362204722" footer="0.51181102362204722"/>
  <pageSetup paperSize="9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Team</vt:lpstr>
      <vt:lpstr>Women</vt:lpstr>
      <vt:lpstr>Men</vt:lpstr>
      <vt:lpstr>Men!Print_Area</vt:lpstr>
      <vt:lpstr>Women!Print_Area</vt:lpstr>
      <vt:lpstr>Men!Print_Titles</vt:lpstr>
      <vt:lpstr>Women!Print_Titles</vt:lpstr>
    </vt:vector>
  </TitlesOfParts>
  <Company>BT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Holgate</dc:creator>
  <cp:lastModifiedBy>Paul Holgate</cp:lastModifiedBy>
  <cp:lastPrinted>2012-07-12T00:31:10Z</cp:lastPrinted>
  <dcterms:created xsi:type="dcterms:W3CDTF">2007-05-16T16:50:18Z</dcterms:created>
  <dcterms:modified xsi:type="dcterms:W3CDTF">2025-07-18T12:06:41Z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