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 defaultThemeVersion="124226"/>
  <bookViews>
    <workbookView xWindow="-108" yWindow="-108" windowWidth="15576" windowHeight="12504"/>
  </bookViews>
  <sheets>
    <sheet name="Team" sheetId="3" r:id="rId1"/>
    <sheet name="Women" sheetId="1" r:id="rId2"/>
    <sheet name="Men" sheetId="2" r:id="rId3"/>
  </sheets>
  <definedNames>
    <definedName name="_xlnm._FilterDatabase" localSheetId="2" hidden="1">Men!$J$4:$J$215</definedName>
    <definedName name="_xlnm._FilterDatabase" localSheetId="0" hidden="1">Team!$I$30:$N$39</definedName>
    <definedName name="_xlnm._FilterDatabase" localSheetId="1" hidden="1">Women!$J$4:$J$137</definedName>
    <definedName name="_xlnm.Print_Area" localSheetId="2">Men!$A$1:$J$216</definedName>
    <definedName name="_xlnm.Print_Area" localSheetId="1">Women!$A$1:$K$115</definedName>
    <definedName name="_xlnm.Print_Titles" localSheetId="2">Men!$1:$4</definedName>
    <definedName name="_xlnm.Print_Titles" localSheetId="1">Women!$1:$4</definedName>
  </definedNames>
  <calcPr calcId="125725"/>
</workbook>
</file>

<file path=xl/calcChain.xml><?xml version="1.0" encoding="utf-8"?>
<calcChain xmlns="http://schemas.openxmlformats.org/spreadsheetml/2006/main">
  <c r="N46" i="3"/>
  <c r="N44"/>
  <c r="N43"/>
  <c r="X212" i="2" l="1"/>
  <c r="X211"/>
  <c r="X207"/>
  <c r="X187"/>
  <c r="X186"/>
  <c r="X179"/>
  <c r="X175"/>
  <c r="X160"/>
  <c r="X157"/>
  <c r="X126"/>
  <c r="X113"/>
  <c r="X105"/>
  <c r="X102"/>
  <c r="X90"/>
  <c r="X62"/>
  <c r="X57"/>
  <c r="X42"/>
  <c r="X19"/>
  <c r="X8"/>
  <c r="W210"/>
  <c r="W209"/>
  <c r="W205"/>
  <c r="W202"/>
  <c r="W195"/>
  <c r="W192"/>
  <c r="W191"/>
  <c r="W173"/>
  <c r="W166"/>
  <c r="W163"/>
  <c r="W155"/>
  <c r="W149"/>
  <c r="W148"/>
  <c r="W147"/>
  <c r="W143"/>
  <c r="W142"/>
  <c r="W134"/>
  <c r="W122"/>
  <c r="W118"/>
  <c r="W117"/>
  <c r="W108"/>
  <c r="W107"/>
  <c r="W104"/>
  <c r="W100"/>
  <c r="W79"/>
  <c r="W77"/>
  <c r="W47"/>
  <c r="W46"/>
  <c r="W43"/>
  <c r="W35"/>
  <c r="W26"/>
  <c r="W15"/>
  <c r="V189"/>
  <c r="V184"/>
  <c r="V170"/>
  <c r="V158"/>
  <c r="V138"/>
  <c r="V133"/>
  <c r="V124"/>
  <c r="V116"/>
  <c r="V111"/>
  <c r="V110"/>
  <c r="V109"/>
  <c r="V103"/>
  <c r="V97"/>
  <c r="V93"/>
  <c r="V91"/>
  <c r="V88"/>
  <c r="V86"/>
  <c r="V82"/>
  <c r="V81"/>
  <c r="V44"/>
  <c r="V27"/>
  <c r="V10"/>
  <c r="V6"/>
  <c r="U215"/>
  <c r="U213"/>
  <c r="U208"/>
  <c r="U199"/>
  <c r="U198"/>
  <c r="U190"/>
  <c r="U183"/>
  <c r="U182"/>
  <c r="U180"/>
  <c r="U172"/>
  <c r="U169"/>
  <c r="U168"/>
  <c r="U165"/>
  <c r="U164"/>
  <c r="U161"/>
  <c r="U159"/>
  <c r="U156"/>
  <c r="U153"/>
  <c r="U151"/>
  <c r="U150"/>
  <c r="U146"/>
  <c r="U145"/>
  <c r="U141"/>
  <c r="U136"/>
  <c r="U135"/>
  <c r="U132"/>
  <c r="U129"/>
  <c r="U125"/>
  <c r="U123"/>
  <c r="U99"/>
  <c r="U75"/>
  <c r="U74"/>
  <c r="U73"/>
  <c r="U72"/>
  <c r="U70"/>
  <c r="U67"/>
  <c r="U61"/>
  <c r="U60"/>
  <c r="U59"/>
  <c r="U56"/>
  <c r="U53"/>
  <c r="U49"/>
  <c r="U39"/>
  <c r="U38"/>
  <c r="U22"/>
  <c r="U16"/>
  <c r="U14"/>
  <c r="U11"/>
  <c r="T204"/>
  <c r="T203"/>
  <c r="T188"/>
  <c r="T139"/>
  <c r="T137"/>
  <c r="T131"/>
  <c r="T120"/>
  <c r="T98"/>
  <c r="T94"/>
  <c r="T92"/>
  <c r="T87"/>
  <c r="T85"/>
  <c r="T78"/>
  <c r="T68"/>
  <c r="T64"/>
  <c r="T52"/>
  <c r="T34"/>
  <c r="S206"/>
  <c r="S200"/>
  <c r="S196"/>
  <c r="S193"/>
  <c r="S185"/>
  <c r="S181"/>
  <c r="S177"/>
  <c r="S167"/>
  <c r="S162"/>
  <c r="S154"/>
  <c r="S144"/>
  <c r="S140"/>
  <c r="S130"/>
  <c r="S127"/>
  <c r="S121"/>
  <c r="S114"/>
  <c r="S89"/>
  <c r="S65"/>
  <c r="S32"/>
  <c r="Q176"/>
  <c r="Q171"/>
  <c r="Q119"/>
  <c r="Q7"/>
  <c r="Q212"/>
  <c r="Q211"/>
  <c r="Q207"/>
  <c r="Q187"/>
  <c r="Q186"/>
  <c r="Q179"/>
  <c r="Q175"/>
  <c r="Q160"/>
  <c r="Q157"/>
  <c r="Q126"/>
  <c r="Q113"/>
  <c r="Q105"/>
  <c r="Q102"/>
  <c r="Q90"/>
  <c r="Q62"/>
  <c r="Q57"/>
  <c r="Q42"/>
  <c r="Q19"/>
  <c r="Q8"/>
  <c r="P194"/>
  <c r="P106"/>
  <c r="P84"/>
  <c r="P50"/>
  <c r="P36"/>
  <c r="P31"/>
  <c r="P28"/>
  <c r="P12"/>
  <c r="P210"/>
  <c r="P209"/>
  <c r="P205"/>
  <c r="P202"/>
  <c r="P195"/>
  <c r="P192"/>
  <c r="P191"/>
  <c r="P173"/>
  <c r="P166"/>
  <c r="P163"/>
  <c r="P155"/>
  <c r="P149"/>
  <c r="P148"/>
  <c r="P147"/>
  <c r="P143"/>
  <c r="P142"/>
  <c r="P134"/>
  <c r="P122"/>
  <c r="P118"/>
  <c r="P117"/>
  <c r="P108"/>
  <c r="P107"/>
  <c r="P104"/>
  <c r="P100"/>
  <c r="P79"/>
  <c r="P77"/>
  <c r="P47"/>
  <c r="P46"/>
  <c r="P43"/>
  <c r="P35"/>
  <c r="P26"/>
  <c r="P15"/>
  <c r="O201"/>
  <c r="O115"/>
  <c r="O69"/>
  <c r="O66"/>
  <c r="O63"/>
  <c r="O55"/>
  <c r="O41"/>
  <c r="O40"/>
  <c r="O37"/>
  <c r="O30"/>
  <c r="O17"/>
  <c r="O13"/>
  <c r="O5"/>
  <c r="O189"/>
  <c r="O184"/>
  <c r="O170"/>
  <c r="O158"/>
  <c r="O138"/>
  <c r="O133"/>
  <c r="O124"/>
  <c r="O116"/>
  <c r="O111"/>
  <c r="O110"/>
  <c r="O109"/>
  <c r="O103"/>
  <c r="O97"/>
  <c r="O93"/>
  <c r="O91"/>
  <c r="O88"/>
  <c r="O86"/>
  <c r="O82"/>
  <c r="O81"/>
  <c r="O44"/>
  <c r="O27"/>
  <c r="O10"/>
  <c r="O6"/>
  <c r="N214"/>
  <c r="N178"/>
  <c r="N174"/>
  <c r="N152"/>
  <c r="N128"/>
  <c r="N112"/>
  <c r="N101"/>
  <c r="N95"/>
  <c r="N83"/>
  <c r="N71"/>
  <c r="N58"/>
  <c r="N54"/>
  <c r="N51"/>
  <c r="N48"/>
  <c r="N45"/>
  <c r="N33"/>
  <c r="N29"/>
  <c r="N25"/>
  <c r="N23"/>
  <c r="N21"/>
  <c r="N9"/>
  <c r="N215"/>
  <c r="N213"/>
  <c r="N208"/>
  <c r="N199"/>
  <c r="N198"/>
  <c r="N190"/>
  <c r="N183"/>
  <c r="N182"/>
  <c r="N180"/>
  <c r="N172"/>
  <c r="N169"/>
  <c r="N168"/>
  <c r="N165"/>
  <c r="N164"/>
  <c r="N161"/>
  <c r="N159"/>
  <c r="N156"/>
  <c r="N153"/>
  <c r="N151"/>
  <c r="N150"/>
  <c r="N146"/>
  <c r="N145"/>
  <c r="N141"/>
  <c r="N136"/>
  <c r="N135"/>
  <c r="N132"/>
  <c r="N129"/>
  <c r="N125"/>
  <c r="N123"/>
  <c r="N99"/>
  <c r="N75"/>
  <c r="N74"/>
  <c r="N73"/>
  <c r="N72"/>
  <c r="N70"/>
  <c r="N67"/>
  <c r="N61"/>
  <c r="N60"/>
  <c r="N59"/>
  <c r="N56"/>
  <c r="N53"/>
  <c r="N49"/>
  <c r="N39"/>
  <c r="N38"/>
  <c r="N22"/>
  <c r="N16"/>
  <c r="N14"/>
  <c r="N11"/>
  <c r="M80"/>
  <c r="M76"/>
  <c r="M20"/>
  <c r="M18"/>
  <c r="M204"/>
  <c r="M203"/>
  <c r="M188"/>
  <c r="M139"/>
  <c r="M137"/>
  <c r="M131"/>
  <c r="M120"/>
  <c r="M98"/>
  <c r="M94"/>
  <c r="M92"/>
  <c r="M87"/>
  <c r="M85"/>
  <c r="M78"/>
  <c r="M68"/>
  <c r="M64"/>
  <c r="M52"/>
  <c r="M34"/>
  <c r="L197"/>
  <c r="L96"/>
  <c r="L24"/>
  <c r="L206"/>
  <c r="L200"/>
  <c r="L196"/>
  <c r="L193"/>
  <c r="L185"/>
  <c r="L181"/>
  <c r="L177"/>
  <c r="L167"/>
  <c r="L162"/>
  <c r="L154"/>
  <c r="L144"/>
  <c r="L140"/>
  <c r="L130"/>
  <c r="L127"/>
  <c r="L121"/>
  <c r="L114"/>
  <c r="L89"/>
  <c r="L65"/>
  <c r="L32"/>
  <c r="X133" i="1"/>
  <c r="X102"/>
  <c r="X94"/>
  <c r="X84"/>
  <c r="X67"/>
  <c r="X42"/>
  <c r="X25"/>
  <c r="W125"/>
  <c r="W124"/>
  <c r="W120"/>
  <c r="W109"/>
  <c r="W108"/>
  <c r="W103"/>
  <c r="W96"/>
  <c r="W95"/>
  <c r="W80"/>
  <c r="W79"/>
  <c r="W73"/>
  <c r="W65"/>
  <c r="W55"/>
  <c r="W35"/>
  <c r="W34"/>
  <c r="W11"/>
  <c r="W8"/>
  <c r="V123"/>
  <c r="V119"/>
  <c r="V117"/>
  <c r="V116"/>
  <c r="V114"/>
  <c r="V113"/>
  <c r="V104"/>
  <c r="V100"/>
  <c r="V93"/>
  <c r="V86"/>
  <c r="V76"/>
  <c r="V74"/>
  <c r="V54"/>
  <c r="V51"/>
  <c r="V43"/>
  <c r="V40"/>
  <c r="V39"/>
  <c r="V29"/>
  <c r="V22"/>
  <c r="V18"/>
  <c r="V10"/>
  <c r="U126"/>
  <c r="U122"/>
  <c r="U106"/>
  <c r="U101"/>
  <c r="U99"/>
  <c r="U98"/>
  <c r="U97"/>
  <c r="U91"/>
  <c r="U90"/>
  <c r="U89"/>
  <c r="U85"/>
  <c r="U83"/>
  <c r="U82"/>
  <c r="U72"/>
  <c r="U69"/>
  <c r="U68"/>
  <c r="U58"/>
  <c r="U56"/>
  <c r="U48"/>
  <c r="U47"/>
  <c r="U46"/>
  <c r="U44"/>
  <c r="U32"/>
  <c r="U31"/>
  <c r="U23"/>
  <c r="U16"/>
  <c r="T105"/>
  <c r="T87"/>
  <c r="T75"/>
  <c r="T71"/>
  <c r="T63"/>
  <c r="T59"/>
  <c r="T50"/>
  <c r="T45"/>
  <c r="T41"/>
  <c r="T37"/>
  <c r="T28"/>
  <c r="T27"/>
  <c r="T24"/>
  <c r="T20"/>
  <c r="T15"/>
  <c r="S134"/>
  <c r="S132"/>
  <c r="S131"/>
  <c r="S130"/>
  <c r="S129"/>
  <c r="S128"/>
  <c r="S127"/>
  <c r="S121"/>
  <c r="S115"/>
  <c r="S88"/>
  <c r="S64"/>
  <c r="S62"/>
  <c r="S52"/>
  <c r="Q57"/>
  <c r="Q19"/>
  <c r="Q17"/>
  <c r="Q133"/>
  <c r="Q102"/>
  <c r="Q94"/>
  <c r="Q84"/>
  <c r="Q67"/>
  <c r="Q42"/>
  <c r="Q25"/>
  <c r="P112"/>
  <c r="P77"/>
  <c r="P60"/>
  <c r="P53"/>
  <c r="P33"/>
  <c r="P30"/>
  <c r="P125"/>
  <c r="P124"/>
  <c r="P120"/>
  <c r="P109"/>
  <c r="P108"/>
  <c r="P103"/>
  <c r="P96"/>
  <c r="P95"/>
  <c r="P80"/>
  <c r="P79"/>
  <c r="P73"/>
  <c r="P65"/>
  <c r="P55"/>
  <c r="P35"/>
  <c r="P34"/>
  <c r="P11"/>
  <c r="P8"/>
  <c r="O118"/>
  <c r="O81"/>
  <c r="O78"/>
  <c r="O66"/>
  <c r="O38"/>
  <c r="O36"/>
  <c r="O26"/>
  <c r="O13"/>
  <c r="O12"/>
  <c r="O7"/>
  <c r="O6"/>
  <c r="O123"/>
  <c r="O119"/>
  <c r="O117"/>
  <c r="O116"/>
  <c r="O114"/>
  <c r="O113"/>
  <c r="O104"/>
  <c r="O100"/>
  <c r="O93"/>
  <c r="O86"/>
  <c r="O76"/>
  <c r="O74"/>
  <c r="O54"/>
  <c r="O51"/>
  <c r="O43"/>
  <c r="O40"/>
  <c r="O39"/>
  <c r="O29"/>
  <c r="O22"/>
  <c r="O18"/>
  <c r="O10"/>
  <c r="N111"/>
  <c r="N107"/>
  <c r="N92"/>
  <c r="N49"/>
  <c r="N21"/>
  <c r="N14"/>
  <c r="N9"/>
  <c r="N126"/>
  <c r="N122"/>
  <c r="N106"/>
  <c r="N101"/>
  <c r="N99"/>
  <c r="N98"/>
  <c r="N97"/>
  <c r="N91"/>
  <c r="N90"/>
  <c r="N89"/>
  <c r="N85"/>
  <c r="N83"/>
  <c r="N82"/>
  <c r="N72"/>
  <c r="N69"/>
  <c r="N68"/>
  <c r="N58"/>
  <c r="N56"/>
  <c r="N48"/>
  <c r="N47"/>
  <c r="N46"/>
  <c r="N44"/>
  <c r="N32"/>
  <c r="N31"/>
  <c r="N23"/>
  <c r="N16"/>
  <c r="M70"/>
  <c r="M61"/>
  <c r="M5"/>
  <c r="M105"/>
  <c r="M87"/>
  <c r="M75"/>
  <c r="M71"/>
  <c r="M63"/>
  <c r="M59"/>
  <c r="M50"/>
  <c r="M45"/>
  <c r="M41"/>
  <c r="M37"/>
  <c r="M28"/>
  <c r="M27"/>
  <c r="M24"/>
  <c r="M20"/>
  <c r="M15"/>
  <c r="L110"/>
  <c r="L134"/>
  <c r="L132"/>
  <c r="L131"/>
  <c r="L130"/>
  <c r="L129"/>
  <c r="L128"/>
  <c r="L127"/>
  <c r="L121"/>
  <c r="L115"/>
  <c r="L88"/>
  <c r="L64"/>
  <c r="L62"/>
  <c r="L52"/>
  <c r="J61" i="3" l="1"/>
  <c r="J60"/>
  <c r="J59"/>
  <c r="J57"/>
  <c r="J56"/>
  <c r="J58"/>
  <c r="M97" l="1"/>
  <c r="M93"/>
  <c r="M96"/>
  <c r="M92"/>
  <c r="M91"/>
  <c r="M90"/>
  <c r="F96"/>
  <c r="F94"/>
  <c r="F93"/>
  <c r="F91"/>
  <c r="F92"/>
  <c r="F90"/>
  <c r="M75"/>
  <c r="M70"/>
  <c r="M72"/>
  <c r="M69"/>
  <c r="M68"/>
  <c r="M67"/>
  <c r="F74"/>
  <c r="F72"/>
  <c r="F70"/>
  <c r="F69"/>
  <c r="F68"/>
  <c r="F67"/>
  <c r="J117" l="1"/>
  <c r="J113"/>
  <c r="J115"/>
  <c r="J114"/>
  <c r="J118"/>
  <c r="J116"/>
  <c r="J87"/>
  <c r="J85"/>
  <c r="J86"/>
  <c r="J84"/>
  <c r="J82"/>
  <c r="J83"/>
  <c r="B222" i="2"/>
  <c r="B221"/>
  <c r="B220"/>
  <c r="B219"/>
  <c r="B218"/>
  <c r="B217"/>
  <c r="B141" i="1"/>
  <c r="B140"/>
  <c r="B139"/>
  <c r="B138"/>
  <c r="B137"/>
  <c r="B136"/>
  <c r="B223" i="2" l="1"/>
  <c r="B142" i="1"/>
  <c r="X151" l="1"/>
  <c r="W151"/>
  <c r="V151"/>
  <c r="U151"/>
  <c r="T151"/>
  <c r="S151"/>
  <c r="Q151"/>
  <c r="P151"/>
  <c r="O151"/>
  <c r="N151"/>
  <c r="M151"/>
  <c r="L151"/>
  <c r="P3"/>
  <c r="N9" i="3" s="1"/>
  <c r="N70" s="1"/>
  <c r="O136" i="1"/>
  <c r="N10" i="3" s="1"/>
  <c r="N71" s="1"/>
  <c r="N4" i="1"/>
  <c r="V3"/>
  <c r="N30" i="3" s="1"/>
  <c r="N90" s="1"/>
  <c r="P4" i="1"/>
  <c r="O3"/>
  <c r="N6" i="3" s="1"/>
  <c r="N67" s="1"/>
  <c r="T137" i="1"/>
  <c r="P136"/>
  <c r="N14" i="3" s="1"/>
  <c r="N76" s="1"/>
  <c r="O143" i="1"/>
  <c r="S139"/>
  <c r="N51" i="3" s="1"/>
  <c r="N108" s="1"/>
  <c r="W140" i="1"/>
  <c r="P137"/>
  <c r="O139"/>
  <c r="N15" i="3" s="1"/>
  <c r="N74" s="1"/>
  <c r="S136" i="1"/>
  <c r="N50" i="3" s="1"/>
  <c r="N106" s="1"/>
  <c r="O142" i="1"/>
  <c r="N19" i="3" s="1"/>
  <c r="N77" s="1"/>
  <c r="Q4" i="1"/>
  <c r="N3"/>
  <c r="N7" i="3" s="1"/>
  <c r="N69" s="1"/>
  <c r="V139" i="1"/>
  <c r="N42" i="3" s="1"/>
  <c r="N99" s="1"/>
  <c r="W137" i="1"/>
  <c r="V143"/>
  <c r="W142"/>
  <c r="N49" i="3" s="1"/>
  <c r="N107" s="1"/>
  <c r="S4" i="1"/>
  <c r="T139"/>
  <c r="N38" i="3" s="1"/>
  <c r="N100" s="1"/>
  <c r="V145" i="1"/>
  <c r="N48" i="3" s="1"/>
  <c r="N104" s="1"/>
  <c r="T4" i="1"/>
  <c r="T140"/>
  <c r="S140"/>
  <c r="V146"/>
  <c r="U137"/>
  <c r="T3"/>
  <c r="N31" i="3" s="1"/>
  <c r="N91" s="1"/>
  <c r="U136" i="1"/>
  <c r="N36" i="3" s="1"/>
  <c r="N98" s="1"/>
  <c r="S137" i="1"/>
  <c r="U3"/>
  <c r="N33" i="3" s="1"/>
  <c r="N93" s="1"/>
  <c r="X3" i="1"/>
  <c r="N37" i="3" s="1"/>
  <c r="N96" s="1"/>
  <c r="V136" i="1"/>
  <c r="N35" i="3" s="1"/>
  <c r="N95" s="1"/>
  <c r="V142" i="1"/>
  <c r="N47" i="3" s="1"/>
  <c r="N103" s="1"/>
  <c r="V4" i="1"/>
  <c r="T136"/>
  <c r="N34" i="3" s="1"/>
  <c r="N94" s="1"/>
  <c r="V140" i="1"/>
  <c r="X4"/>
  <c r="V137"/>
  <c r="S3"/>
  <c r="N40" i="3" s="1"/>
  <c r="N97" s="1"/>
  <c r="W143" i="1"/>
  <c r="W3"/>
  <c r="N32" i="3" s="1"/>
  <c r="N92" s="1"/>
  <c r="O137" i="1"/>
  <c r="O140"/>
  <c r="O4"/>
  <c r="Q3"/>
  <c r="N11" i="3" s="1"/>
  <c r="N72" s="1"/>
  <c r="J26"/>
  <c r="M3" i="1"/>
  <c r="N8" i="3" s="1"/>
  <c r="N68" s="1"/>
  <c r="M4" i="1"/>
  <c r="L3"/>
  <c r="N17" i="3" s="1"/>
  <c r="N75" s="1"/>
  <c r="L4" i="1"/>
  <c r="W136"/>
  <c r="N41" i="3" s="1"/>
  <c r="N101" s="1"/>
  <c r="W139" i="1"/>
  <c r="N45" i="3" s="1"/>
  <c r="N105" s="1"/>
  <c r="W4" i="1"/>
  <c r="J22" i="3"/>
  <c r="J23"/>
  <c r="J25"/>
  <c r="J24"/>
  <c r="J27"/>
  <c r="U4" i="1" l="1"/>
  <c r="U140" l="1"/>
  <c r="U139"/>
  <c r="N39" i="3" s="1"/>
  <c r="N102" s="1"/>
  <c r="Q4" i="2" l="1"/>
  <c r="Q238"/>
  <c r="O221"/>
  <c r="N4"/>
  <c r="N238"/>
  <c r="P221"/>
  <c r="T217"/>
  <c r="G40" i="3" s="1"/>
  <c r="G100" s="1"/>
  <c r="V221" i="2"/>
  <c r="S4"/>
  <c r="S238"/>
  <c r="S218"/>
  <c r="S220"/>
  <c r="G50" i="3" s="1"/>
  <c r="G109" s="1"/>
  <c r="X217" i="2"/>
  <c r="G43" i="3" s="1"/>
  <c r="G103" s="1"/>
  <c r="S221" i="2"/>
  <c r="O218"/>
  <c r="O217"/>
  <c r="G12" i="3" s="1"/>
  <c r="G73" s="1"/>
  <c r="V218" i="2"/>
  <c r="O4"/>
  <c r="O238"/>
  <c r="W217"/>
  <c r="G39" i="3" s="1"/>
  <c r="G97" s="1"/>
  <c r="W218" i="2"/>
  <c r="W223"/>
  <c r="G47" i="3" s="1"/>
  <c r="G106" s="1"/>
  <c r="X4" i="2"/>
  <c r="X238"/>
  <c r="W4"/>
  <c r="W238"/>
  <c r="T218"/>
  <c r="W224"/>
  <c r="V220"/>
  <c r="G41" i="3" s="1"/>
  <c r="G101" s="1"/>
  <c r="V4" i="2"/>
  <c r="V238"/>
  <c r="T4"/>
  <c r="T238"/>
  <c r="U4"/>
  <c r="U238"/>
  <c r="X218"/>
  <c r="W220"/>
  <c r="G44" i="3" s="1"/>
  <c r="G102" s="1"/>
  <c r="W221" i="2"/>
  <c r="S217"/>
  <c r="G46" i="3" s="1"/>
  <c r="G104" s="1"/>
  <c r="V217" i="2"/>
  <c r="G37" i="3" s="1"/>
  <c r="G98" s="1"/>
  <c r="P3" i="2"/>
  <c r="G8" i="3" s="1"/>
  <c r="P4" i="2"/>
  <c r="P238"/>
  <c r="P218"/>
  <c r="P220"/>
  <c r="G19" i="3" s="1"/>
  <c r="G78" s="1"/>
  <c r="P217" i="2"/>
  <c r="G15" i="3" s="1"/>
  <c r="G75" s="1"/>
  <c r="O220" i="2"/>
  <c r="G17" i="3" s="1"/>
  <c r="G77" s="1"/>
  <c r="M4" i="2"/>
  <c r="M238"/>
  <c r="L4"/>
  <c r="L238"/>
  <c r="U3"/>
  <c r="G30" i="3" s="1"/>
  <c r="T3" i="2"/>
  <c r="G35" i="3" s="1"/>
  <c r="X3" i="2"/>
  <c r="G33" i="3" s="1"/>
  <c r="W3" i="2"/>
  <c r="G31" i="3" s="1"/>
  <c r="V3" i="2"/>
  <c r="G32" i="3" s="1"/>
  <c r="S3" i="2"/>
  <c r="G38" i="3" s="1"/>
  <c r="L3" i="2"/>
  <c r="G14" i="3" s="1"/>
  <c r="M3" i="2"/>
  <c r="G10" i="3" s="1"/>
  <c r="Q3" i="2"/>
  <c r="G11" i="3" s="1"/>
  <c r="G72" s="1"/>
  <c r="K86" s="1"/>
  <c r="N3" i="2"/>
  <c r="G6" i="3" s="1"/>
  <c r="G68" s="1"/>
  <c r="K83" s="1"/>
  <c r="O3" i="2"/>
  <c r="G7" i="3" s="1"/>
  <c r="G67" s="1"/>
  <c r="K82" s="1"/>
  <c r="N218" i="2"/>
  <c r="N217"/>
  <c r="G9" i="3" s="1"/>
  <c r="G71" s="1"/>
  <c r="U218" i="2"/>
  <c r="U217"/>
  <c r="G34" i="3" s="1"/>
  <c r="G95" s="1"/>
  <c r="U221" i="2"/>
  <c r="U220"/>
  <c r="G36" i="3" s="1"/>
  <c r="G99" s="1"/>
  <c r="X221" i="2"/>
  <c r="X220"/>
  <c r="G51" i="3" s="1"/>
  <c r="G107" s="1"/>
  <c r="M137" i="1"/>
  <c r="M136"/>
  <c r="N13" i="3" s="1"/>
  <c r="N73" s="1"/>
  <c r="G69" l="1"/>
  <c r="K85" s="1"/>
  <c r="K24"/>
  <c r="G74"/>
  <c r="K87" s="1"/>
  <c r="K27"/>
  <c r="G70"/>
  <c r="K84" s="1"/>
  <c r="K25"/>
  <c r="K22"/>
  <c r="K23"/>
  <c r="K26"/>
  <c r="G96"/>
  <c r="K118" s="1"/>
  <c r="K61"/>
  <c r="G92"/>
  <c r="K113" s="1"/>
  <c r="K56"/>
  <c r="G91"/>
  <c r="K115" s="1"/>
  <c r="K58"/>
  <c r="G93"/>
  <c r="K117" s="1"/>
  <c r="K60"/>
  <c r="G94"/>
  <c r="K116" s="1"/>
  <c r="K59"/>
  <c r="G90"/>
  <c r="K114" s="1"/>
  <c r="K57"/>
  <c r="U149" i="1" l="1"/>
  <c r="U148"/>
  <c r="U146"/>
  <c r="U145"/>
  <c r="U143"/>
  <c r="U142"/>
  <c r="N143"/>
  <c r="N142"/>
  <c r="N18" i="3"/>
  <c r="N140" i="1"/>
  <c r="N139"/>
  <c r="N16" i="3"/>
  <c r="N137" i="1"/>
  <c r="N136"/>
  <c r="N12" i="3"/>
  <c r="W227" i="2"/>
  <c r="W226"/>
  <c r="G52" i="3" s="1"/>
  <c r="G110" s="1"/>
  <c r="N223" i="2"/>
  <c r="G16" i="3" s="1"/>
  <c r="G79" s="1"/>
  <c r="N224" i="2"/>
  <c r="N221"/>
  <c r="N220"/>
  <c r="G13" i="3" s="1"/>
  <c r="G76" s="1"/>
  <c r="U227" i="2"/>
  <c r="U226"/>
  <c r="G45" i="3" s="1"/>
  <c r="G108" s="1"/>
  <c r="U224" i="2"/>
  <c r="U223"/>
  <c r="G42" i="3" s="1"/>
  <c r="G105" s="1"/>
  <c r="U236" i="2" l="1"/>
  <c r="U235"/>
  <c r="G53" i="3"/>
  <c r="U233" i="2"/>
  <c r="U232"/>
  <c r="G49" i="3"/>
  <c r="U230" i="2"/>
  <c r="U229"/>
  <c r="G48" i="3"/>
  <c r="N227" i="2"/>
  <c r="N226"/>
  <c r="G18" i="3"/>
</calcChain>
</file>

<file path=xl/sharedStrings.xml><?xml version="1.0" encoding="utf-8"?>
<sst xmlns="http://schemas.openxmlformats.org/spreadsheetml/2006/main" count="2471" uniqueCount="938">
  <si>
    <t>F</t>
  </si>
  <si>
    <t>SAS</t>
  </si>
  <si>
    <t>Pos</t>
  </si>
  <si>
    <t>Vet</t>
  </si>
  <si>
    <t>No.</t>
  </si>
  <si>
    <t>Time</t>
  </si>
  <si>
    <t>Name</t>
  </si>
  <si>
    <t>Surname</t>
  </si>
  <si>
    <t>Cat.</t>
  </si>
  <si>
    <t>Club</t>
  </si>
  <si>
    <t>M/F</t>
  </si>
  <si>
    <t>MEN</t>
  </si>
  <si>
    <t>St Albans Striders</t>
  </si>
  <si>
    <t>Score</t>
  </si>
  <si>
    <t>Points</t>
  </si>
  <si>
    <t>WOMEN</t>
  </si>
  <si>
    <t>OVERALL</t>
  </si>
  <si>
    <t>VET MEN</t>
  </si>
  <si>
    <t>VET WOMEN</t>
  </si>
  <si>
    <t>Cat</t>
  </si>
  <si>
    <t>Race</t>
  </si>
  <si>
    <t>B-TEAM</t>
  </si>
  <si>
    <t>C-TEAM</t>
  </si>
  <si>
    <t>D-TEAM</t>
  </si>
  <si>
    <t>E-TEAM</t>
  </si>
  <si>
    <t>SAS 'B'</t>
  </si>
  <si>
    <t>Trent Park Running Club</t>
  </si>
  <si>
    <t>TPK 'B'</t>
  </si>
  <si>
    <t>TPK</t>
  </si>
  <si>
    <t>TPK 'C'</t>
  </si>
  <si>
    <t>SAS 'C'</t>
  </si>
  <si>
    <t>SAS 'D'</t>
  </si>
  <si>
    <t>F-TEAM</t>
  </si>
  <si>
    <t>TPK 'D'</t>
  </si>
  <si>
    <t>TPK 'E'</t>
  </si>
  <si>
    <t>ORH</t>
  </si>
  <si>
    <t>ORH 'B'</t>
  </si>
  <si>
    <t>Orion Harriers</t>
  </si>
  <si>
    <t>North Herts Road Runners</t>
  </si>
  <si>
    <t>NHRR</t>
  </si>
  <si>
    <t>NHRR 'B'</t>
  </si>
  <si>
    <t>NHRR 'C'</t>
  </si>
  <si>
    <t>OVERALL VETS</t>
  </si>
  <si>
    <t>G-TEAM</t>
  </si>
  <si>
    <t>SAS 'E'</t>
  </si>
  <si>
    <t>SAS 'F'</t>
  </si>
  <si>
    <t>ORH 'C'</t>
  </si>
  <si>
    <t>ORH 'D'</t>
  </si>
  <si>
    <t>ORH 'E'</t>
  </si>
  <si>
    <t>FVS</t>
  </si>
  <si>
    <t>WAT</t>
  </si>
  <si>
    <t>FVS 'B'</t>
  </si>
  <si>
    <t>FVS 'C'</t>
  </si>
  <si>
    <t>FVS 'D'</t>
  </si>
  <si>
    <t>FVS 'E'</t>
  </si>
  <si>
    <t>FVS 'F'</t>
  </si>
  <si>
    <t>WAT 'B'</t>
  </si>
  <si>
    <t>Watford Joggers</t>
  </si>
  <si>
    <t>Fairlands Valley Spartans</t>
  </si>
  <si>
    <t>2024 MID WEEK LEAGUE sponsored by</t>
  </si>
  <si>
    <t>WAT 'C'</t>
  </si>
  <si>
    <t>RACE 1 : St Albans 10k - Wed 15th May 2024</t>
  </si>
  <si>
    <t>TPK 'F'</t>
  </si>
  <si>
    <t>WAT 'D'</t>
  </si>
  <si>
    <t>WAT 'E'</t>
  </si>
  <si>
    <t>NHRR 'D'</t>
  </si>
  <si>
    <t>NHRR 'E'</t>
  </si>
  <si>
    <t>SAS 'G'</t>
  </si>
  <si>
    <t>SAS 'H'</t>
  </si>
  <si>
    <t>WAT 'F'</t>
  </si>
  <si>
    <t>CUMULATIVEPOSITIONS AFTER 2 RACES</t>
  </si>
  <si>
    <t>RACE 3 : Chingford 10k - Wed 12th June 2024</t>
  </si>
  <si>
    <t xml:space="preserve"> 38:24</t>
  </si>
  <si>
    <t xml:space="preserve"> 38:40</t>
  </si>
  <si>
    <t xml:space="preserve"> 40:24</t>
  </si>
  <si>
    <t xml:space="preserve"> 40:54</t>
  </si>
  <si>
    <t xml:space="preserve"> 41:42</t>
  </si>
  <si>
    <t xml:space="preserve"> 41:52</t>
  </si>
  <si>
    <t xml:space="preserve"> 42:01</t>
  </si>
  <si>
    <t xml:space="preserve"> 42:36</t>
  </si>
  <si>
    <t xml:space="preserve"> 43:20</t>
  </si>
  <si>
    <t xml:space="preserve"> 43:46</t>
  </si>
  <si>
    <t xml:space="preserve"> 44:35</t>
  </si>
  <si>
    <t xml:space="preserve"> 46:28</t>
  </si>
  <si>
    <t xml:space="preserve"> 46:39</t>
  </si>
  <si>
    <t xml:space="preserve"> 46:54</t>
  </si>
  <si>
    <t xml:space="preserve"> 49:06</t>
  </si>
  <si>
    <t xml:space="preserve"> 49:52</t>
  </si>
  <si>
    <t xml:space="preserve"> 50:14</t>
  </si>
  <si>
    <t xml:space="preserve"> 51:11</t>
  </si>
  <si>
    <t xml:space="preserve"> 51:40</t>
  </si>
  <si>
    <t xml:space="preserve"> 52:22</t>
  </si>
  <si>
    <t xml:space="preserve"> 52:37</t>
  </si>
  <si>
    <t xml:space="preserve"> 53:41</t>
  </si>
  <si>
    <t xml:space="preserve"> 53:53</t>
  </si>
  <si>
    <t xml:space="preserve"> 54:30</t>
  </si>
  <si>
    <t xml:space="preserve"> 56:17</t>
  </si>
  <si>
    <t xml:space="preserve"> 58:10</t>
  </si>
  <si>
    <t xml:space="preserve"> 58:52</t>
  </si>
  <si>
    <t xml:space="preserve"> 59:27</t>
  </si>
  <si>
    <t xml:space="preserve"> 59:59</t>
  </si>
  <si>
    <t xml:space="preserve"> 1:01:43</t>
  </si>
  <si>
    <t xml:space="preserve"> 45:52</t>
  </si>
  <si>
    <t xml:space="preserve"> 40:32</t>
  </si>
  <si>
    <t xml:space="preserve"> 41:24</t>
  </si>
  <si>
    <t xml:space="preserve"> 41:32</t>
  </si>
  <si>
    <t xml:space="preserve"> 42:05</t>
  </si>
  <si>
    <t xml:space="preserve"> 42:11</t>
  </si>
  <si>
    <t xml:space="preserve"> 43:00</t>
  </si>
  <si>
    <t xml:space="preserve"> 43:24</t>
  </si>
  <si>
    <t xml:space="preserve"> 44:03</t>
  </si>
  <si>
    <t xml:space="preserve"> 44:25</t>
  </si>
  <si>
    <t xml:space="preserve"> 44:26</t>
  </si>
  <si>
    <t xml:space="preserve"> 44:34</t>
  </si>
  <si>
    <t xml:space="preserve"> 44:43</t>
  </si>
  <si>
    <t xml:space="preserve"> 45:31</t>
  </si>
  <si>
    <t xml:space="preserve"> 45:42</t>
  </si>
  <si>
    <t xml:space="preserve"> 45:51</t>
  </si>
  <si>
    <t xml:space="preserve"> 46:14</t>
  </si>
  <si>
    <t xml:space="preserve"> 46:18</t>
  </si>
  <si>
    <t xml:space="preserve"> 46:34</t>
  </si>
  <si>
    <t xml:space="preserve"> 46:37</t>
  </si>
  <si>
    <t xml:space="preserve"> 46:42</t>
  </si>
  <si>
    <t xml:space="preserve"> 47:07</t>
  </si>
  <si>
    <t xml:space="preserve"> 47:11</t>
  </si>
  <si>
    <t xml:space="preserve"> 47:21</t>
  </si>
  <si>
    <t xml:space="preserve"> 47:27</t>
  </si>
  <si>
    <t xml:space="preserve"> 47:30</t>
  </si>
  <si>
    <t xml:space="preserve"> 47:50</t>
  </si>
  <si>
    <t xml:space="preserve"> 47:53</t>
  </si>
  <si>
    <t xml:space="preserve"> 48:28</t>
  </si>
  <si>
    <t xml:space="preserve"> 48:54</t>
  </si>
  <si>
    <t xml:space="preserve"> 48:57</t>
  </si>
  <si>
    <t xml:space="preserve"> 49:09</t>
  </si>
  <si>
    <t xml:space="preserve"> 49:23</t>
  </si>
  <si>
    <t xml:space="preserve"> 49:42</t>
  </si>
  <si>
    <t xml:space="preserve"> 49:53</t>
  </si>
  <si>
    <t xml:space="preserve"> 50:06</t>
  </si>
  <si>
    <t xml:space="preserve"> 50:13</t>
  </si>
  <si>
    <t xml:space="preserve"> 50:41</t>
  </si>
  <si>
    <t xml:space="preserve"> 51:53</t>
  </si>
  <si>
    <t xml:space="preserve"> 52:01</t>
  </si>
  <si>
    <t xml:space="preserve"> 52:04</t>
  </si>
  <si>
    <t xml:space="preserve"> 52:09</t>
  </si>
  <si>
    <t xml:space="preserve"> 52:25</t>
  </si>
  <si>
    <t xml:space="preserve"> 52:28</t>
  </si>
  <si>
    <t xml:space="preserve"> 52:29</t>
  </si>
  <si>
    <t xml:space="preserve"> 52:38</t>
  </si>
  <si>
    <t xml:space="preserve"> 53:02</t>
  </si>
  <si>
    <t xml:space="preserve"> 53:14</t>
  </si>
  <si>
    <t xml:space="preserve"> 53:21</t>
  </si>
  <si>
    <t xml:space="preserve"> 53:26</t>
  </si>
  <si>
    <t xml:space="preserve"> 53:32</t>
  </si>
  <si>
    <t xml:space="preserve"> 54:13</t>
  </si>
  <si>
    <t xml:space="preserve"> 54:23</t>
  </si>
  <si>
    <t xml:space="preserve"> 54:39</t>
  </si>
  <si>
    <t xml:space="preserve"> 54:41</t>
  </si>
  <si>
    <t xml:space="preserve"> 54:52</t>
  </si>
  <si>
    <t xml:space="preserve"> 54:53</t>
  </si>
  <si>
    <t xml:space="preserve"> 55:20</t>
  </si>
  <si>
    <t xml:space="preserve"> 55:31</t>
  </si>
  <si>
    <t xml:space="preserve"> 55:38</t>
  </si>
  <si>
    <t xml:space="preserve"> 56:01</t>
  </si>
  <si>
    <t xml:space="preserve"> 56:03</t>
  </si>
  <si>
    <t xml:space="preserve"> 56:05</t>
  </si>
  <si>
    <t xml:space="preserve"> 56:19</t>
  </si>
  <si>
    <t xml:space="preserve"> 56:20</t>
  </si>
  <si>
    <t xml:space="preserve"> 56:22</t>
  </si>
  <si>
    <t xml:space="preserve"> 56:39</t>
  </si>
  <si>
    <t xml:space="preserve"> 56:41</t>
  </si>
  <si>
    <t xml:space="preserve"> 56:56</t>
  </si>
  <si>
    <t xml:space="preserve"> 57:05</t>
  </si>
  <si>
    <t xml:space="preserve"> 57:17</t>
  </si>
  <si>
    <t xml:space="preserve"> 57:19</t>
  </si>
  <si>
    <t xml:space="preserve"> 57:30</t>
  </si>
  <si>
    <t xml:space="preserve"> 57:36</t>
  </si>
  <si>
    <t xml:space="preserve"> 57:48</t>
  </si>
  <si>
    <t xml:space="preserve"> 57:52</t>
  </si>
  <si>
    <t xml:space="preserve"> 58:07</t>
  </si>
  <si>
    <t xml:space="preserve"> 58:35</t>
  </si>
  <si>
    <t xml:space="preserve"> 58:51</t>
  </si>
  <si>
    <t xml:space="preserve"> 1:00:01</t>
  </si>
  <si>
    <t xml:space="preserve"> 1:00:19</t>
  </si>
  <si>
    <t xml:space="preserve"> 1:00:58</t>
  </si>
  <si>
    <t xml:space="preserve"> 1:01:12</t>
  </si>
  <si>
    <t xml:space="preserve"> 1:01:33</t>
  </si>
  <si>
    <t xml:space="preserve"> 1:01:54</t>
  </si>
  <si>
    <t xml:space="preserve"> 1:02:18</t>
  </si>
  <si>
    <t xml:space="preserve"> 1:03:33</t>
  </si>
  <si>
    <t xml:space="preserve"> 1:04:25</t>
  </si>
  <si>
    <t xml:space="preserve"> 1:04:35</t>
  </si>
  <si>
    <t xml:space="preserve"> 1:05:07</t>
  </si>
  <si>
    <t xml:space="preserve"> 1:05:09</t>
  </si>
  <si>
    <t xml:space="preserve"> 1:07:01</t>
  </si>
  <si>
    <t xml:space="preserve"> 1:07:34</t>
  </si>
  <si>
    <t xml:space="preserve"> 1:14:15</t>
  </si>
  <si>
    <t xml:space="preserve"> 1:16:37</t>
  </si>
  <si>
    <t xml:space="preserve"> 1:16:40</t>
  </si>
  <si>
    <t xml:space="preserve"> 1:16:51</t>
  </si>
  <si>
    <t xml:space="preserve"> 1:17:24</t>
  </si>
  <si>
    <t xml:space="preserve"> 1:19:58</t>
  </si>
  <si>
    <t xml:space="preserve"> 34:04</t>
  </si>
  <si>
    <t xml:space="preserve"> 34:52</t>
  </si>
  <si>
    <t xml:space="preserve"> 35:10</t>
  </si>
  <si>
    <t xml:space="preserve"> 35:26</t>
  </si>
  <si>
    <t xml:space="preserve"> 35:29</t>
  </si>
  <si>
    <t xml:space="preserve"> 35:51</t>
  </si>
  <si>
    <t xml:space="preserve"> 35:53</t>
  </si>
  <si>
    <t xml:space="preserve"> 35:57</t>
  </si>
  <si>
    <t xml:space="preserve"> 35:58</t>
  </si>
  <si>
    <t xml:space="preserve"> 36:14</t>
  </si>
  <si>
    <t xml:space="preserve"> 36:32</t>
  </si>
  <si>
    <t xml:space="preserve"> 36:33</t>
  </si>
  <si>
    <t xml:space="preserve"> 36:52</t>
  </si>
  <si>
    <t xml:space="preserve"> 36:53</t>
  </si>
  <si>
    <t xml:space="preserve"> 36:56</t>
  </si>
  <si>
    <t xml:space="preserve"> 36:59</t>
  </si>
  <si>
    <t xml:space="preserve"> 37:23</t>
  </si>
  <si>
    <t xml:space="preserve"> 37:27</t>
  </si>
  <si>
    <t xml:space="preserve"> 37:42</t>
  </si>
  <si>
    <t xml:space="preserve"> 37:49</t>
  </si>
  <si>
    <t xml:space="preserve"> 38:18</t>
  </si>
  <si>
    <t xml:space="preserve"> 38:34</t>
  </si>
  <si>
    <t xml:space="preserve"> 38:41</t>
  </si>
  <si>
    <t xml:space="preserve"> 38:51</t>
  </si>
  <si>
    <t xml:space="preserve"> 39:40</t>
  </si>
  <si>
    <t xml:space="preserve"> 39:44</t>
  </si>
  <si>
    <t xml:space="preserve"> 39:57</t>
  </si>
  <si>
    <t xml:space="preserve"> 40:20</t>
  </si>
  <si>
    <t xml:space="preserve"> 40:34</t>
  </si>
  <si>
    <t xml:space="preserve"> 40:48</t>
  </si>
  <si>
    <t xml:space="preserve"> 40:55</t>
  </si>
  <si>
    <t xml:space="preserve"> 41:10</t>
  </si>
  <si>
    <t xml:space="preserve"> 41:31</t>
  </si>
  <si>
    <t xml:space="preserve"> 41:39</t>
  </si>
  <si>
    <t xml:space="preserve"> 43:29</t>
  </si>
  <si>
    <t xml:space="preserve"> 43:42</t>
  </si>
  <si>
    <t xml:space="preserve"> 44:10</t>
  </si>
  <si>
    <t xml:space="preserve"> 45:12</t>
  </si>
  <si>
    <t xml:space="preserve"> 45:54</t>
  </si>
  <si>
    <t xml:space="preserve"> 46:23</t>
  </si>
  <si>
    <t xml:space="preserve"> 46:31</t>
  </si>
  <si>
    <t xml:space="preserve"> 46:36</t>
  </si>
  <si>
    <t xml:space="preserve"> 52:27</t>
  </si>
  <si>
    <t xml:space="preserve"> 53:34</t>
  </si>
  <si>
    <t xml:space="preserve"> 53:47</t>
  </si>
  <si>
    <t xml:space="preserve"> 58:28</t>
  </si>
  <si>
    <t xml:space="preserve"> 1:01:15</t>
  </si>
  <si>
    <t xml:space="preserve"> 1:06:30</t>
  </si>
  <si>
    <t xml:space="preserve"> 1:13:50</t>
  </si>
  <si>
    <t xml:space="preserve"> 37:14</t>
  </si>
  <si>
    <t xml:space="preserve"> 34:10</t>
  </si>
  <si>
    <t xml:space="preserve"> 35:02</t>
  </si>
  <si>
    <t xml:space="preserve"> 35:23</t>
  </si>
  <si>
    <t xml:space="preserve"> 35:25</t>
  </si>
  <si>
    <t xml:space="preserve"> 35:30</t>
  </si>
  <si>
    <t xml:space="preserve"> 35:35</t>
  </si>
  <si>
    <t xml:space="preserve"> 35:48</t>
  </si>
  <si>
    <t xml:space="preserve"> 35:56</t>
  </si>
  <si>
    <t xml:space="preserve"> 36:06</t>
  </si>
  <si>
    <t xml:space="preserve"> 36:39</t>
  </si>
  <si>
    <t xml:space="preserve"> 36:43</t>
  </si>
  <si>
    <t xml:space="preserve"> 37:10</t>
  </si>
  <si>
    <t xml:space="preserve"> 37:17</t>
  </si>
  <si>
    <t xml:space="preserve"> 37:19</t>
  </si>
  <si>
    <t xml:space="preserve"> 37:32</t>
  </si>
  <si>
    <t xml:space="preserve"> 37:38</t>
  </si>
  <si>
    <t xml:space="preserve"> 37:54</t>
  </si>
  <si>
    <t xml:space="preserve"> 37:58</t>
  </si>
  <si>
    <t xml:space="preserve"> 38:02</t>
  </si>
  <si>
    <t xml:space="preserve"> 38:22</t>
  </si>
  <si>
    <t xml:space="preserve"> 38:25</t>
  </si>
  <si>
    <t xml:space="preserve"> 38:35</t>
  </si>
  <si>
    <t xml:space="preserve"> 39:11</t>
  </si>
  <si>
    <t xml:space="preserve"> 39:35</t>
  </si>
  <si>
    <t xml:space="preserve"> 39:47</t>
  </si>
  <si>
    <t xml:space="preserve"> 39:50</t>
  </si>
  <si>
    <t xml:space="preserve"> 40:02</t>
  </si>
  <si>
    <t xml:space="preserve"> 40:03</t>
  </si>
  <si>
    <t xml:space="preserve"> 40:04</t>
  </si>
  <si>
    <t xml:space="preserve"> 40:08</t>
  </si>
  <si>
    <t xml:space="preserve"> 40:31</t>
  </si>
  <si>
    <t xml:space="preserve"> 40:35</t>
  </si>
  <si>
    <t xml:space="preserve"> 40:37</t>
  </si>
  <si>
    <t xml:space="preserve"> 40:52</t>
  </si>
  <si>
    <t xml:space="preserve"> 40:58</t>
  </si>
  <si>
    <t xml:space="preserve"> 40:59</t>
  </si>
  <si>
    <t xml:space="preserve"> 41:04</t>
  </si>
  <si>
    <t xml:space="preserve"> 41:09</t>
  </si>
  <si>
    <t xml:space="preserve"> 41:15</t>
  </si>
  <si>
    <t xml:space="preserve"> 41:22</t>
  </si>
  <si>
    <t xml:space="preserve"> 41:29</t>
  </si>
  <si>
    <t xml:space="preserve"> 41:33</t>
  </si>
  <si>
    <t xml:space="preserve"> 41:35</t>
  </si>
  <si>
    <t xml:space="preserve"> 41:53</t>
  </si>
  <si>
    <t xml:space="preserve"> 41:56</t>
  </si>
  <si>
    <t xml:space="preserve"> 42:12</t>
  </si>
  <si>
    <t xml:space="preserve"> 42:15</t>
  </si>
  <si>
    <t xml:space="preserve"> 42:48</t>
  </si>
  <si>
    <t xml:space="preserve"> 42:55</t>
  </si>
  <si>
    <t xml:space="preserve"> 43:06</t>
  </si>
  <si>
    <t xml:space="preserve"> 43:28</t>
  </si>
  <si>
    <t xml:space="preserve"> 43:45</t>
  </si>
  <si>
    <t xml:space="preserve"> 43:50</t>
  </si>
  <si>
    <t xml:space="preserve"> 43:57</t>
  </si>
  <si>
    <t xml:space="preserve"> 44:05</t>
  </si>
  <si>
    <t xml:space="preserve"> 44:16</t>
  </si>
  <si>
    <t xml:space="preserve"> 44:17</t>
  </si>
  <si>
    <t xml:space="preserve"> 44:30</t>
  </si>
  <si>
    <t xml:space="preserve"> 44:38</t>
  </si>
  <si>
    <t xml:space="preserve"> 45:14</t>
  </si>
  <si>
    <t xml:space="preserve"> 45:27</t>
  </si>
  <si>
    <t xml:space="preserve"> 45:36</t>
  </si>
  <si>
    <t xml:space="preserve"> 45:41</t>
  </si>
  <si>
    <t xml:space="preserve"> 46:02</t>
  </si>
  <si>
    <t xml:space="preserve"> 46:03</t>
  </si>
  <si>
    <t xml:space="preserve"> 46:05</t>
  </si>
  <si>
    <t xml:space="preserve"> 46:08</t>
  </si>
  <si>
    <t xml:space="preserve"> 46:10</t>
  </si>
  <si>
    <t xml:space="preserve"> 46:11</t>
  </si>
  <si>
    <t xml:space="preserve"> 46:12</t>
  </si>
  <si>
    <t xml:space="preserve"> 46:19</t>
  </si>
  <si>
    <t xml:space="preserve"> 46:22</t>
  </si>
  <si>
    <t xml:space="preserve"> 46:24</t>
  </si>
  <si>
    <t xml:space="preserve"> 46:26</t>
  </si>
  <si>
    <t xml:space="preserve"> 46:32</t>
  </si>
  <si>
    <t xml:space="preserve"> 46:33</t>
  </si>
  <si>
    <t xml:space="preserve"> 46:44</t>
  </si>
  <si>
    <t xml:space="preserve"> 46:58</t>
  </si>
  <si>
    <t xml:space="preserve"> 47:09</t>
  </si>
  <si>
    <t xml:space="preserve"> 47:19</t>
  </si>
  <si>
    <t xml:space="preserve"> 47:26</t>
  </si>
  <si>
    <t xml:space="preserve"> 47:37</t>
  </si>
  <si>
    <t xml:space="preserve"> 47:46</t>
  </si>
  <si>
    <t xml:space="preserve"> 48:01</t>
  </si>
  <si>
    <t xml:space="preserve"> 48:14</t>
  </si>
  <si>
    <t xml:space="preserve"> 48:16</t>
  </si>
  <si>
    <t xml:space="preserve"> 48:20</t>
  </si>
  <si>
    <t xml:space="preserve"> 48:22</t>
  </si>
  <si>
    <t xml:space="preserve"> 48:40</t>
  </si>
  <si>
    <t xml:space="preserve"> 48:49</t>
  </si>
  <si>
    <t xml:space="preserve"> 48:50</t>
  </si>
  <si>
    <t xml:space="preserve"> 49:01</t>
  </si>
  <si>
    <t xml:space="preserve"> 49:08</t>
  </si>
  <si>
    <t xml:space="preserve"> 49:25</t>
  </si>
  <si>
    <t xml:space="preserve"> 50:02</t>
  </si>
  <si>
    <t xml:space="preserve"> 50:12</t>
  </si>
  <si>
    <t xml:space="preserve"> 50:15</t>
  </si>
  <si>
    <t xml:space="preserve"> 50:18</t>
  </si>
  <si>
    <t xml:space="preserve"> 50:29</t>
  </si>
  <si>
    <t xml:space="preserve"> 50:43</t>
  </si>
  <si>
    <t xml:space="preserve"> 50:48</t>
  </si>
  <si>
    <t xml:space="preserve"> 50:54</t>
  </si>
  <si>
    <t xml:space="preserve"> 50:59</t>
  </si>
  <si>
    <t xml:space="preserve"> 51:02</t>
  </si>
  <si>
    <t xml:space="preserve"> 51:15</t>
  </si>
  <si>
    <t xml:space="preserve"> 51:31</t>
  </si>
  <si>
    <t xml:space="preserve"> 51:35</t>
  </si>
  <si>
    <t xml:space="preserve"> 51:43</t>
  </si>
  <si>
    <t xml:space="preserve"> 51:48</t>
  </si>
  <si>
    <t xml:space="preserve"> 51:49</t>
  </si>
  <si>
    <t xml:space="preserve"> 52:07</t>
  </si>
  <si>
    <t xml:space="preserve"> 52:14</t>
  </si>
  <si>
    <t xml:space="preserve"> 52:23</t>
  </si>
  <si>
    <t xml:space="preserve"> 52:49</t>
  </si>
  <si>
    <t xml:space="preserve"> 53:33</t>
  </si>
  <si>
    <t xml:space="preserve"> 53:46</t>
  </si>
  <si>
    <t xml:space="preserve"> 54:31</t>
  </si>
  <si>
    <t xml:space="preserve"> 54:35</t>
  </si>
  <si>
    <t xml:space="preserve"> 54:47</t>
  </si>
  <si>
    <t xml:space="preserve"> 55:29</t>
  </si>
  <si>
    <t xml:space="preserve"> 55:30</t>
  </si>
  <si>
    <t xml:space="preserve"> 55:44</t>
  </si>
  <si>
    <t xml:space="preserve"> 55:55</t>
  </si>
  <si>
    <t xml:space="preserve"> 56:21</t>
  </si>
  <si>
    <t xml:space="preserve"> 56:24</t>
  </si>
  <si>
    <t xml:space="preserve"> 56:45</t>
  </si>
  <si>
    <t xml:space="preserve"> 56:53</t>
  </si>
  <si>
    <t xml:space="preserve"> 57:02</t>
  </si>
  <si>
    <t xml:space="preserve"> 57:25</t>
  </si>
  <si>
    <t xml:space="preserve"> 58:09</t>
  </si>
  <si>
    <t xml:space="preserve"> 58:12</t>
  </si>
  <si>
    <t xml:space="preserve"> 58:13</t>
  </si>
  <si>
    <t xml:space="preserve"> 58:17</t>
  </si>
  <si>
    <t xml:space="preserve"> 58:31</t>
  </si>
  <si>
    <t xml:space="preserve"> 58:49</t>
  </si>
  <si>
    <t xml:space="preserve"> 59:30</t>
  </si>
  <si>
    <t xml:space="preserve"> 59:39</t>
  </si>
  <si>
    <t xml:space="preserve"> 1:00:16</t>
  </si>
  <si>
    <t xml:space="preserve"> 1:01:20</t>
  </si>
  <si>
    <t xml:space="preserve"> 1:01:21</t>
  </si>
  <si>
    <t xml:space="preserve"> 1:01:22</t>
  </si>
  <si>
    <t xml:space="preserve"> 1:01:24</t>
  </si>
  <si>
    <t xml:space="preserve"> 1:01:25</t>
  </si>
  <si>
    <t xml:space="preserve"> 1:02:33</t>
  </si>
  <si>
    <t xml:space="preserve"> 1:05:14</t>
  </si>
  <si>
    <t xml:space="preserve"> 1:05:31</t>
  </si>
  <si>
    <t xml:space="preserve"> 1:10:19</t>
  </si>
  <si>
    <t xml:space="preserve"> 1:10:57</t>
  </si>
  <si>
    <t xml:space="preserve"> 1:13:10</t>
  </si>
  <si>
    <t xml:space="preserve"> 1:15:07</t>
  </si>
  <si>
    <t>Katie</t>
  </si>
  <si>
    <t>Harbon</t>
  </si>
  <si>
    <t>S</t>
  </si>
  <si>
    <t>Freya</t>
  </si>
  <si>
    <t>Weddell</t>
  </si>
  <si>
    <t>Hannah</t>
  </si>
  <si>
    <t>Burkhardt</t>
  </si>
  <si>
    <t>Kat</t>
  </si>
  <si>
    <t>Alpe</t>
  </si>
  <si>
    <t>V 35</t>
  </si>
  <si>
    <t>Leisha</t>
  </si>
  <si>
    <t>Wegg</t>
  </si>
  <si>
    <t>Penny</t>
  </si>
  <si>
    <t>Habbick</t>
  </si>
  <si>
    <t>V 55</t>
  </si>
  <si>
    <t>Anja</t>
  </si>
  <si>
    <t>Greenwood</t>
  </si>
  <si>
    <t>V 45</t>
  </si>
  <si>
    <t>Florence</t>
  </si>
  <si>
    <t>Miles</t>
  </si>
  <si>
    <t>Megan</t>
  </si>
  <si>
    <t>Walker</t>
  </si>
  <si>
    <t>White</t>
  </si>
  <si>
    <t>Rhia</t>
  </si>
  <si>
    <t>Botha</t>
  </si>
  <si>
    <t>Hayley</t>
  </si>
  <si>
    <t>Rogerson</t>
  </si>
  <si>
    <t>Carole</t>
  </si>
  <si>
    <t>Roberts</t>
  </si>
  <si>
    <t>Kate</t>
  </si>
  <si>
    <t>Dixon</t>
  </si>
  <si>
    <t>Fliss</t>
  </si>
  <si>
    <t>Tournant</t>
  </si>
  <si>
    <t>Rachel</t>
  </si>
  <si>
    <t>Arnott</t>
  </si>
  <si>
    <t>Claire</t>
  </si>
  <si>
    <t>Huggins</t>
  </si>
  <si>
    <t>Jenny</t>
  </si>
  <si>
    <t>Maginley</t>
  </si>
  <si>
    <t>Morison</t>
  </si>
  <si>
    <t>Jane</t>
  </si>
  <si>
    <t>Clarke</t>
  </si>
  <si>
    <t>Rache</t>
  </si>
  <si>
    <t>Ormesher</t>
  </si>
  <si>
    <t>Hollie</t>
  </si>
  <si>
    <t>Ryder</t>
  </si>
  <si>
    <t>Tracey</t>
  </si>
  <si>
    <t>Pitcairn</t>
  </si>
  <si>
    <t>Natasha</t>
  </si>
  <si>
    <t>Pitman</t>
  </si>
  <si>
    <t>Julie</t>
  </si>
  <si>
    <t>Pond</t>
  </si>
  <si>
    <t>Christine</t>
  </si>
  <si>
    <t>Kennedy</t>
  </si>
  <si>
    <t>V 65</t>
  </si>
  <si>
    <t>Poppy</t>
  </si>
  <si>
    <t>Allwright</t>
  </si>
  <si>
    <t>U 20</t>
  </si>
  <si>
    <t>Helen</t>
  </si>
  <si>
    <t>Cartlidge</t>
  </si>
  <si>
    <t>Nicole</t>
  </si>
  <si>
    <t>Hobbs</t>
  </si>
  <si>
    <t>Beata</t>
  </si>
  <si>
    <t>Falkowska</t>
  </si>
  <si>
    <t>Siobhan</t>
  </si>
  <si>
    <t>Weir</t>
  </si>
  <si>
    <t>Phoebe</t>
  </si>
  <si>
    <t>Baxter</t>
  </si>
  <si>
    <t>Nuttall</t>
  </si>
  <si>
    <t>Harriet</t>
  </si>
  <si>
    <t>Hollis</t>
  </si>
  <si>
    <t>Georgie</t>
  </si>
  <si>
    <t>Noble</t>
  </si>
  <si>
    <t>Louise</t>
  </si>
  <si>
    <t>Bentham</t>
  </si>
  <si>
    <t>Paula</t>
  </si>
  <si>
    <t>Adams</t>
  </si>
  <si>
    <t>Lisa</t>
  </si>
  <si>
    <t>Keogan</t>
  </si>
  <si>
    <t>Luisa</t>
  </si>
  <si>
    <t>Brana</t>
  </si>
  <si>
    <t>Karen</t>
  </si>
  <si>
    <t>Lyons</t>
  </si>
  <si>
    <t>Caroline</t>
  </si>
  <si>
    <t>Thrussell</t>
  </si>
  <si>
    <t>Amelia</t>
  </si>
  <si>
    <t>Davison</t>
  </si>
  <si>
    <t>Katharine</t>
  </si>
  <si>
    <t>Hancox</t>
  </si>
  <si>
    <t>Lucilla</t>
  </si>
  <si>
    <t>Ashton</t>
  </si>
  <si>
    <t>Lizzie</t>
  </si>
  <si>
    <t>Fox</t>
  </si>
  <si>
    <t>Laura</t>
  </si>
  <si>
    <t>Fairbanks</t>
  </si>
  <si>
    <t>Ruth</t>
  </si>
  <si>
    <t>Kent</t>
  </si>
  <si>
    <t>Yuko</t>
  </si>
  <si>
    <t>Gordon</t>
  </si>
  <si>
    <t>Goldfinch</t>
  </si>
  <si>
    <t>Sheard</t>
  </si>
  <si>
    <t>Melissa</t>
  </si>
  <si>
    <t>O'Hare</t>
  </si>
  <si>
    <t>Louisa</t>
  </si>
  <si>
    <t>Pointon*</t>
  </si>
  <si>
    <t>Annie</t>
  </si>
  <si>
    <t>Whitton</t>
  </si>
  <si>
    <t>Frances</t>
  </si>
  <si>
    <t>Gamble</t>
  </si>
  <si>
    <t>Eva</t>
  </si>
  <si>
    <t>Jones</t>
  </si>
  <si>
    <t>Georgina</t>
  </si>
  <si>
    <t>Quayle</t>
  </si>
  <si>
    <t>Marie</t>
  </si>
  <si>
    <t>Colucci</t>
  </si>
  <si>
    <t>Natalie</t>
  </si>
  <si>
    <t>Phillips</t>
  </si>
  <si>
    <t>Tracy</t>
  </si>
  <si>
    <t>Pez</t>
  </si>
  <si>
    <t>Sue</t>
  </si>
  <si>
    <t>Thomas</t>
  </si>
  <si>
    <t>Abigael</t>
  </si>
  <si>
    <t>Lewis</t>
  </si>
  <si>
    <t>Gail</t>
  </si>
  <si>
    <t>Winter</t>
  </si>
  <si>
    <t>West</t>
  </si>
  <si>
    <t>Mary</t>
  </si>
  <si>
    <t>Armitage</t>
  </si>
  <si>
    <t>Georgia</t>
  </si>
  <si>
    <t>Head</t>
  </si>
  <si>
    <t>Cairns</t>
  </si>
  <si>
    <t>Mollie</t>
  </si>
  <si>
    <t>Allen</t>
  </si>
  <si>
    <t>Sarah</t>
  </si>
  <si>
    <t>De Los Rios</t>
  </si>
  <si>
    <t>Julianne</t>
  </si>
  <si>
    <t>Nightingale</t>
  </si>
  <si>
    <t>Mitcherson</t>
  </si>
  <si>
    <t>Ann</t>
  </si>
  <si>
    <t>Coleman</t>
  </si>
  <si>
    <t>Howard</t>
  </si>
  <si>
    <t>Bethany</t>
  </si>
  <si>
    <t>Wickens</t>
  </si>
  <si>
    <t>Claudia</t>
  </si>
  <si>
    <t>Canova</t>
  </si>
  <si>
    <t>Beverley</t>
  </si>
  <si>
    <t>Tipping</t>
  </si>
  <si>
    <t>Joanna</t>
  </si>
  <si>
    <t>Fowles</t>
  </si>
  <si>
    <t>Kerry</t>
  </si>
  <si>
    <t>Parker</t>
  </si>
  <si>
    <t>Anna</t>
  </si>
  <si>
    <t>Waterman</t>
  </si>
  <si>
    <t>Barron</t>
  </si>
  <si>
    <t>Johanna</t>
  </si>
  <si>
    <t>Houlahan</t>
  </si>
  <si>
    <t>Lucy</t>
  </si>
  <si>
    <t>O'Connor</t>
  </si>
  <si>
    <t>Jayne</t>
  </si>
  <si>
    <t>Riddell</t>
  </si>
  <si>
    <t>Mills</t>
  </si>
  <si>
    <t>Barham</t>
  </si>
  <si>
    <t>Beth</t>
  </si>
  <si>
    <t>Mullan-Feroze</t>
  </si>
  <si>
    <t>Ellie</t>
  </si>
  <si>
    <t>Chambers</t>
  </si>
  <si>
    <t>Bunting</t>
  </si>
  <si>
    <t>Angela</t>
  </si>
  <si>
    <t>Keogh</t>
  </si>
  <si>
    <t>Meneka</t>
  </si>
  <si>
    <t>Sidhu</t>
  </si>
  <si>
    <t>Celine</t>
  </si>
  <si>
    <t>Ledbury</t>
  </si>
  <si>
    <t>Pearce</t>
  </si>
  <si>
    <t>Woolf</t>
  </si>
  <si>
    <t>Inch</t>
  </si>
  <si>
    <t>Tettmar</t>
  </si>
  <si>
    <t>Katherine</t>
  </si>
  <si>
    <t>Taylor</t>
  </si>
  <si>
    <t>Kemp</t>
  </si>
  <si>
    <t>Miller</t>
  </si>
  <si>
    <t>Charlotte</t>
  </si>
  <si>
    <t>Holloway</t>
  </si>
  <si>
    <t>Linda</t>
  </si>
  <si>
    <t>Aird</t>
  </si>
  <si>
    <t>Evarine</t>
  </si>
  <si>
    <t>Aksoma</t>
  </si>
  <si>
    <t>Bartlett</t>
  </si>
  <si>
    <t>Hawker</t>
  </si>
  <si>
    <t>Sophie</t>
  </si>
  <si>
    <t>Parsons</t>
  </si>
  <si>
    <t>Emma</t>
  </si>
  <si>
    <t>Stanton</t>
  </si>
  <si>
    <t>Emily</t>
  </si>
  <si>
    <t>May</t>
  </si>
  <si>
    <t>Magdalena</t>
  </si>
  <si>
    <t>Petrus</t>
  </si>
  <si>
    <t>Tess</t>
  </si>
  <si>
    <t>Osborn</t>
  </si>
  <si>
    <t>Emmerson</t>
  </si>
  <si>
    <t>Hawes</t>
  </si>
  <si>
    <t>Mumford</t>
  </si>
  <si>
    <t>Suzy</t>
  </si>
  <si>
    <t>Mounter</t>
  </si>
  <si>
    <t>Gill</t>
  </si>
  <si>
    <t>Hudnott</t>
  </si>
  <si>
    <t>Mimnagh</t>
  </si>
  <si>
    <t>Judy</t>
  </si>
  <si>
    <t>King</t>
  </si>
  <si>
    <t>Allworthy</t>
  </si>
  <si>
    <t>Zoe</t>
  </si>
  <si>
    <t>Fran</t>
  </si>
  <si>
    <t>Bolton</t>
  </si>
  <si>
    <t>Jo</t>
  </si>
  <si>
    <t>Monica</t>
  </si>
  <si>
    <t>Smithson</t>
  </si>
  <si>
    <t>Liz</t>
  </si>
  <si>
    <t>Carvell</t>
  </si>
  <si>
    <t>Callie</t>
  </si>
  <si>
    <t>Chapman</t>
  </si>
  <si>
    <t>Sally</t>
  </si>
  <si>
    <t>Nicola</t>
  </si>
  <si>
    <t>Hatherly</t>
  </si>
  <si>
    <t>Wadey</t>
  </si>
  <si>
    <t>Cinzia</t>
  </si>
  <si>
    <t>Ricci</t>
  </si>
  <si>
    <t>Amanda</t>
  </si>
  <si>
    <t>Vickers</t>
  </si>
  <si>
    <t>Lynne</t>
  </si>
  <si>
    <t>Wakinshaw</t>
  </si>
  <si>
    <t>Joanne</t>
  </si>
  <si>
    <t>Hoare</t>
  </si>
  <si>
    <t>Will</t>
  </si>
  <si>
    <t>Lindsey</t>
  </si>
  <si>
    <t>M</t>
  </si>
  <si>
    <t>Stephen</t>
  </si>
  <si>
    <t>Buckle</t>
  </si>
  <si>
    <t>V 40</t>
  </si>
  <si>
    <t>Oliver</t>
  </si>
  <si>
    <t>Hill</t>
  </si>
  <si>
    <t>Sean</t>
  </si>
  <si>
    <t>Collum</t>
  </si>
  <si>
    <t>John</t>
  </si>
  <si>
    <t>Stead</t>
  </si>
  <si>
    <t>Matthew</t>
  </si>
  <si>
    <t>Cooper</t>
  </si>
  <si>
    <t>Roger</t>
  </si>
  <si>
    <t>Maidment</t>
  </si>
  <si>
    <t>V 50</t>
  </si>
  <si>
    <t>Matt</t>
  </si>
  <si>
    <t>Hogsden</t>
  </si>
  <si>
    <t>Chris</t>
  </si>
  <si>
    <t>Dennell</t>
  </si>
  <si>
    <t>Graham</t>
  </si>
  <si>
    <t>Wilkinson</t>
  </si>
  <si>
    <t>Charles</t>
  </si>
  <si>
    <t>Bruce</t>
  </si>
  <si>
    <t>Jason</t>
  </si>
  <si>
    <t>Wray</t>
  </si>
  <si>
    <t>William</t>
  </si>
  <si>
    <t>Bowran</t>
  </si>
  <si>
    <t>Mike</t>
  </si>
  <si>
    <t>David</t>
  </si>
  <si>
    <t>O'Sullivan</t>
  </si>
  <si>
    <t>Tom</t>
  </si>
  <si>
    <t>Barclay</t>
  </si>
  <si>
    <t>Adrian</t>
  </si>
  <si>
    <t>Bell</t>
  </si>
  <si>
    <t>Michael</t>
  </si>
  <si>
    <t>McTernan</t>
  </si>
  <si>
    <t>Richard</t>
  </si>
  <si>
    <t>Smith</t>
  </si>
  <si>
    <t>Kirk</t>
  </si>
  <si>
    <t>Ndugu</t>
  </si>
  <si>
    <t>Bennett</t>
  </si>
  <si>
    <t>V 60</t>
  </si>
  <si>
    <t>Scott</t>
  </si>
  <si>
    <t>Aiken</t>
  </si>
  <si>
    <t>Jonathan</t>
  </si>
  <si>
    <t>Ben</t>
  </si>
  <si>
    <t>Nicholson</t>
  </si>
  <si>
    <t>Alex</t>
  </si>
  <si>
    <t>Green</t>
  </si>
  <si>
    <t>Parr</t>
  </si>
  <si>
    <t>Arthur</t>
  </si>
  <si>
    <t>Ansell</t>
  </si>
  <si>
    <t>Sayers</t>
  </si>
  <si>
    <t>Ed</t>
  </si>
  <si>
    <t>Rowley</t>
  </si>
  <si>
    <t>Adam</t>
  </si>
  <si>
    <t>Yorwerth</t>
  </si>
  <si>
    <t>Paul</t>
  </si>
  <si>
    <t>Quinton</t>
  </si>
  <si>
    <t>Bob</t>
  </si>
  <si>
    <t>Glasgow</t>
  </si>
  <si>
    <t>Callum</t>
  </si>
  <si>
    <t>Bond</t>
  </si>
  <si>
    <t>Rob</t>
  </si>
  <si>
    <t>Smith*</t>
  </si>
  <si>
    <t xml:space="preserve">Frank </t>
  </si>
  <si>
    <t>Ryan</t>
  </si>
  <si>
    <t>Francis</t>
  </si>
  <si>
    <t>Mannion</t>
  </si>
  <si>
    <t>Gavin</t>
  </si>
  <si>
    <t>Murrison</t>
  </si>
  <si>
    <t>Steve</t>
  </si>
  <si>
    <t>Jermyn</t>
  </si>
  <si>
    <t>James</t>
  </si>
  <si>
    <t>Arrowsmith</t>
  </si>
  <si>
    <t>Andy</t>
  </si>
  <si>
    <t>Naylor</t>
  </si>
  <si>
    <t>Philip</t>
  </si>
  <si>
    <t>Harrison</t>
  </si>
  <si>
    <t>Neil</t>
  </si>
  <si>
    <t>McGoun</t>
  </si>
  <si>
    <t>Kunzmann</t>
  </si>
  <si>
    <t>Dan</t>
  </si>
  <si>
    <t>Booth</t>
  </si>
  <si>
    <t>Shahab</t>
  </si>
  <si>
    <t>Ahmed</t>
  </si>
  <si>
    <t>Phu</t>
  </si>
  <si>
    <t>Ly</t>
  </si>
  <si>
    <t>Henry</t>
  </si>
  <si>
    <t>Giddens</t>
  </si>
  <si>
    <t>Toyer</t>
  </si>
  <si>
    <t>Dave</t>
  </si>
  <si>
    <t>Manington</t>
  </si>
  <si>
    <t>Benjamin</t>
  </si>
  <si>
    <t>Steere</t>
  </si>
  <si>
    <t>Sam</t>
  </si>
  <si>
    <t>Thompson</t>
  </si>
  <si>
    <t>Wilson</t>
  </si>
  <si>
    <t>Knight</t>
  </si>
  <si>
    <t>Hogan</t>
  </si>
  <si>
    <t>Douglas</t>
  </si>
  <si>
    <t>Hobson</t>
  </si>
  <si>
    <t>Ian</t>
  </si>
  <si>
    <t>Datlen</t>
  </si>
  <si>
    <t>Shelley</t>
  </si>
  <si>
    <t>Nick</t>
  </si>
  <si>
    <t>Buttenshaw</t>
  </si>
  <si>
    <t>Pickering*</t>
  </si>
  <si>
    <t>Vincent</t>
  </si>
  <si>
    <t>Wright</t>
  </si>
  <si>
    <t>Johnston</t>
  </si>
  <si>
    <t>Declan</t>
  </si>
  <si>
    <t>Hamblin</t>
  </si>
  <si>
    <t>Ash</t>
  </si>
  <si>
    <t>Harrell*</t>
  </si>
  <si>
    <t>Elliot</t>
  </si>
  <si>
    <t>Protheroe</t>
  </si>
  <si>
    <t>Cates*</t>
  </si>
  <si>
    <t>Zoltan</t>
  </si>
  <si>
    <t>Fodor</t>
  </si>
  <si>
    <t>Babik</t>
  </si>
  <si>
    <t>Moss</t>
  </si>
  <si>
    <t>Darren</t>
  </si>
  <si>
    <t>Matussa</t>
  </si>
  <si>
    <t>Peter</t>
  </si>
  <si>
    <t>Williams</t>
  </si>
  <si>
    <t>Nathaniel</t>
  </si>
  <si>
    <t>Rosa</t>
  </si>
  <si>
    <t>Martin</t>
  </si>
  <si>
    <t>Healey</t>
  </si>
  <si>
    <t>Errol</t>
  </si>
  <si>
    <t>Berwin</t>
  </si>
  <si>
    <t>Brennan</t>
  </si>
  <si>
    <t>Scorer</t>
  </si>
  <si>
    <t>Over</t>
  </si>
  <si>
    <t>Greaves</t>
  </si>
  <si>
    <t>Stuart</t>
  </si>
  <si>
    <t>Archer</t>
  </si>
  <si>
    <t>Mark</t>
  </si>
  <si>
    <t>Standley</t>
  </si>
  <si>
    <t>Alan</t>
  </si>
  <si>
    <t>Castle</t>
  </si>
  <si>
    <t>Sherwood</t>
  </si>
  <si>
    <t>Middleton</t>
  </si>
  <si>
    <t>Sibbett</t>
  </si>
  <si>
    <t>Turnbull</t>
  </si>
  <si>
    <t>Jay</t>
  </si>
  <si>
    <t>Papa</t>
  </si>
  <si>
    <t>Herron</t>
  </si>
  <si>
    <t>Edwards</t>
  </si>
  <si>
    <t>Gareth</t>
  </si>
  <si>
    <t>Marshall</t>
  </si>
  <si>
    <t>Rose</t>
  </si>
  <si>
    <t>Preston</t>
  </si>
  <si>
    <t>Titus</t>
  </si>
  <si>
    <t>Magnu</t>
  </si>
  <si>
    <t>Stevens</t>
  </si>
  <si>
    <t>Edwin</t>
  </si>
  <si>
    <t>Coutts</t>
  </si>
  <si>
    <t>Terry</t>
  </si>
  <si>
    <t>Wong</t>
  </si>
  <si>
    <t>Bradley</t>
  </si>
  <si>
    <t>Bannon</t>
  </si>
  <si>
    <t>Spicer</t>
  </si>
  <si>
    <t>Alec</t>
  </si>
  <si>
    <t>Campbell</t>
  </si>
  <si>
    <t>Marcus</t>
  </si>
  <si>
    <t>Hooper</t>
  </si>
  <si>
    <t>Helm</t>
  </si>
  <si>
    <t>Brian</t>
  </si>
  <si>
    <t>Basil</t>
  </si>
  <si>
    <t>Letts</t>
  </si>
  <si>
    <t>Childs</t>
  </si>
  <si>
    <t>Morgan*</t>
  </si>
  <si>
    <t>Manktelow</t>
  </si>
  <si>
    <t>Pawel</t>
  </si>
  <si>
    <t>Bogacki</t>
  </si>
  <si>
    <t>Alexey</t>
  </si>
  <si>
    <t>Zherdev</t>
  </si>
  <si>
    <t>Glenn</t>
  </si>
  <si>
    <t>Gosling</t>
  </si>
  <si>
    <t>Tim</t>
  </si>
  <si>
    <t>Llewellyn</t>
  </si>
  <si>
    <t>Dillon</t>
  </si>
  <si>
    <t>Anatole</t>
  </si>
  <si>
    <t>Ransom</t>
  </si>
  <si>
    <t>Craig</t>
  </si>
  <si>
    <t>Bacon</t>
  </si>
  <si>
    <t>Rodgers</t>
  </si>
  <si>
    <t>Goodhew</t>
  </si>
  <si>
    <t>Danny</t>
  </si>
  <si>
    <t>Scanlon</t>
  </si>
  <si>
    <t>Colin</t>
  </si>
  <si>
    <t>Jamie</t>
  </si>
  <si>
    <t>Nelson</t>
  </si>
  <si>
    <t>Robert</t>
  </si>
  <si>
    <t>Farrar</t>
  </si>
  <si>
    <t>Daniel</t>
  </si>
  <si>
    <t>Carroll</t>
  </si>
  <si>
    <t>Auld</t>
  </si>
  <si>
    <t>Braybrook</t>
  </si>
  <si>
    <t>Thornton</t>
  </si>
  <si>
    <t>Harden</t>
  </si>
  <si>
    <t>Law</t>
  </si>
  <si>
    <t>Francois</t>
  </si>
  <si>
    <t>Swanepoel</t>
  </si>
  <si>
    <t>Dean</t>
  </si>
  <si>
    <t>Fernandez</t>
  </si>
  <si>
    <t>Bracken</t>
  </si>
  <si>
    <t>Brownlie</t>
  </si>
  <si>
    <t>Andrew</t>
  </si>
  <si>
    <t>March</t>
  </si>
  <si>
    <t>Stockings*</t>
  </si>
  <si>
    <t>Brendan</t>
  </si>
  <si>
    <t>Clooney</t>
  </si>
  <si>
    <t>Max</t>
  </si>
  <si>
    <t>Graeme</t>
  </si>
  <si>
    <t>Charlie</t>
  </si>
  <si>
    <t>Arnold</t>
  </si>
  <si>
    <t>Mick</t>
  </si>
  <si>
    <t>Burnal</t>
  </si>
  <si>
    <t>Giffen</t>
  </si>
  <si>
    <t>Gwilliam</t>
  </si>
  <si>
    <t>Mauro</t>
  </si>
  <si>
    <t>Fasti</t>
  </si>
  <si>
    <t>Fisher</t>
  </si>
  <si>
    <t>Prior</t>
  </si>
  <si>
    <t>Castaldo</t>
  </si>
  <si>
    <t>Purton</t>
  </si>
  <si>
    <t>Moore</t>
  </si>
  <si>
    <t>Robin</t>
  </si>
  <si>
    <t>Tremaine</t>
  </si>
  <si>
    <t>Keith</t>
  </si>
  <si>
    <t>Hooker</t>
  </si>
  <si>
    <t>Fitzsimons</t>
  </si>
  <si>
    <t>Jim</t>
  </si>
  <si>
    <t>Hopkins</t>
  </si>
  <si>
    <t>Jack</t>
  </si>
  <si>
    <t>Magan</t>
  </si>
  <si>
    <t>Hobley</t>
  </si>
  <si>
    <t>Narendra</t>
  </si>
  <si>
    <t>Pisal</t>
  </si>
  <si>
    <t>Kieran</t>
  </si>
  <si>
    <t>Shalloo</t>
  </si>
  <si>
    <t>Currie</t>
  </si>
  <si>
    <t>Jet</t>
  </si>
  <si>
    <t>Silva</t>
  </si>
  <si>
    <t>Dudley</t>
  </si>
  <si>
    <t>McGilloway</t>
  </si>
  <si>
    <t>Tony</t>
  </si>
  <si>
    <t>Freeland</t>
  </si>
  <si>
    <t>Nazakat</t>
  </si>
  <si>
    <t>Ali</t>
  </si>
  <si>
    <t>Anthony</t>
  </si>
  <si>
    <t>Bunker</t>
  </si>
  <si>
    <t>Tutton</t>
  </si>
  <si>
    <t>Nitin</t>
  </si>
  <si>
    <t>Tank</t>
  </si>
  <si>
    <t>Kenison</t>
  </si>
  <si>
    <t>V 70</t>
  </si>
  <si>
    <t>Robson</t>
  </si>
  <si>
    <t>Sant</t>
  </si>
  <si>
    <t>Lloyd</t>
  </si>
  <si>
    <t>Stowe</t>
  </si>
  <si>
    <t>Barber</t>
  </si>
  <si>
    <t>Brown</t>
  </si>
  <si>
    <t>Rory</t>
  </si>
  <si>
    <t>Gibson</t>
  </si>
  <si>
    <t>Bowie</t>
  </si>
  <si>
    <t>Kleanthous</t>
  </si>
  <si>
    <t>Bal</t>
  </si>
  <si>
    <t>Green*</t>
  </si>
  <si>
    <t>Robinson</t>
  </si>
  <si>
    <t>Joe</t>
  </si>
  <si>
    <t>Shing</t>
  </si>
  <si>
    <t>Man</t>
  </si>
  <si>
    <t>Giovanni</t>
  </si>
  <si>
    <t>Ferrari</t>
  </si>
  <si>
    <t>Pete</t>
  </si>
  <si>
    <t>Cook</t>
  </si>
  <si>
    <t>Dhurmendra</t>
  </si>
  <si>
    <t>Mistry</t>
  </si>
  <si>
    <t>Arnaldo</t>
  </si>
  <si>
    <t>Furiani</t>
  </si>
  <si>
    <t>Bagworth</t>
  </si>
  <si>
    <t>Andreas</t>
  </si>
  <si>
    <t>Schwarz</t>
  </si>
  <si>
    <t>Spelman</t>
  </si>
  <si>
    <t>Numan</t>
  </si>
  <si>
    <t>Donbaloglu</t>
  </si>
  <si>
    <t>Bulaitis</t>
  </si>
  <si>
    <t>Paulina</t>
  </si>
  <si>
    <t>ORH 'F'</t>
  </si>
  <si>
    <t>H-TEAM</t>
  </si>
  <si>
    <t>Donald</t>
  </si>
  <si>
    <t>Bennet</t>
  </si>
  <si>
    <t xml:space="preserve">Luke </t>
  </si>
  <si>
    <t>Kirti</t>
  </si>
  <si>
    <t>Purohit</t>
  </si>
  <si>
    <t>Ellis</t>
  </si>
  <si>
    <t>Sharman</t>
  </si>
  <si>
    <t>ORH 'G'</t>
  </si>
  <si>
    <t>ORH 'H'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</si>
</sst>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64" formatCode="h:mm:ss"/>
    <numFmt numFmtId="165" formatCode="[$-F400]h:mm:ss\ AM/PM"/>
  </numFmts>
  <fonts count="6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3" fillId="0" borderId="0"/>
  </cellStyleXfs>
  <cellXfs count="57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Continuous"/>
    </xf>
    <xf numFmtId="0" fontId="1" fillId="2" borderId="0" xfId="0" applyFont="1" applyFill="1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3" fontId="0" fillId="0" borderId="0" xfId="0" applyNumberFormat="1" applyAlignment="1">
      <alignment horizontal="center"/>
    </xf>
    <xf numFmtId="0" fontId="2" fillId="2" borderId="0" xfId="0" applyFont="1" applyFill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/>
    <xf numFmtId="0" fontId="0" fillId="0" borderId="2" xfId="0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2" fillId="0" borderId="0" xfId="0" applyFont="1"/>
    <xf numFmtId="164" fontId="0" fillId="0" borderId="0" xfId="0" applyNumberFormat="1" applyAlignment="1">
      <alignment horizontal="center"/>
    </xf>
    <xf numFmtId="0" fontId="0" fillId="4" borderId="0" xfId="0" applyFill="1" applyAlignment="1">
      <alignment horizontal="center"/>
    </xf>
    <xf numFmtId="0" fontId="0" fillId="5" borderId="0" xfId="0" applyFill="1" applyAlignment="1">
      <alignment horizontal="center"/>
    </xf>
    <xf numFmtId="0" fontId="2" fillId="4" borderId="0" xfId="0" applyFont="1" applyFill="1" applyAlignment="1">
      <alignment horizontal="left"/>
    </xf>
    <xf numFmtId="0" fontId="0" fillId="6" borderId="0" xfId="0" applyFill="1" applyAlignment="1">
      <alignment horizontal="center"/>
    </xf>
    <xf numFmtId="0" fontId="0" fillId="5" borderId="0" xfId="0" applyFill="1"/>
    <xf numFmtId="3" fontId="1" fillId="0" borderId="0" xfId="0" applyNumberFormat="1" applyFont="1" applyAlignment="1">
      <alignment horizontal="center"/>
    </xf>
    <xf numFmtId="0" fontId="0" fillId="4" borderId="0" xfId="0" applyFill="1"/>
    <xf numFmtId="0" fontId="0" fillId="6" borderId="0" xfId="0" applyFill="1"/>
    <xf numFmtId="3" fontId="2" fillId="0" borderId="0" xfId="0" applyNumberFormat="1" applyFont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7" xfId="0" applyFont="1" applyBorder="1"/>
    <xf numFmtId="0" fontId="2" fillId="7" borderId="0" xfId="0" applyFont="1" applyFill="1"/>
    <xf numFmtId="0" fontId="0" fillId="7" borderId="0" xfId="0" applyFill="1"/>
    <xf numFmtId="3" fontId="0" fillId="7" borderId="0" xfId="0" applyNumberFormat="1" applyFill="1" applyAlignment="1">
      <alignment horizontal="center"/>
    </xf>
    <xf numFmtId="0" fontId="0" fillId="7" borderId="0" xfId="0" applyFill="1" applyAlignment="1">
      <alignment horizontal="center"/>
    </xf>
    <xf numFmtId="0" fontId="1" fillId="7" borderId="0" xfId="0" applyFont="1" applyFill="1"/>
    <xf numFmtId="3" fontId="1" fillId="7" borderId="0" xfId="0" applyNumberFormat="1" applyFont="1" applyFill="1" applyAlignment="1">
      <alignment horizontal="center"/>
    </xf>
    <xf numFmtId="0" fontId="1" fillId="7" borderId="0" xfId="0" applyFont="1" applyFill="1" applyAlignment="1">
      <alignment horizontal="center"/>
    </xf>
    <xf numFmtId="3" fontId="2" fillId="7" borderId="0" xfId="0" applyNumberFormat="1" applyFont="1" applyFill="1" applyAlignment="1">
      <alignment horizontal="center"/>
    </xf>
    <xf numFmtId="0" fontId="2" fillId="7" borderId="0" xfId="0" applyFont="1" applyFill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3" fontId="2" fillId="0" borderId="7" xfId="0" applyNumberFormat="1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horizontal="centerContinuous"/>
    </xf>
    <xf numFmtId="3" fontId="1" fillId="0" borderId="5" xfId="0" applyNumberFormat="1" applyFont="1" applyBorder="1" applyAlignment="1">
      <alignment horizontal="center"/>
    </xf>
    <xf numFmtId="3" fontId="2" fillId="0" borderId="8" xfId="0" applyNumberFormat="1" applyFont="1" applyBorder="1" applyAlignment="1">
      <alignment horizontal="center"/>
    </xf>
    <xf numFmtId="3" fontId="2" fillId="0" borderId="5" xfId="0" applyNumberFormat="1" applyFont="1" applyBorder="1" applyAlignment="1">
      <alignment horizontal="center"/>
    </xf>
    <xf numFmtId="3" fontId="0" fillId="0" borderId="5" xfId="0" applyNumberFormat="1" applyBorder="1" applyAlignment="1">
      <alignment horizontal="center"/>
    </xf>
    <xf numFmtId="165" fontId="0" fillId="0" borderId="0" xfId="0" applyNumberFormat="1"/>
  </cellXfs>
  <cellStyles count="3">
    <cellStyle name="Comma 2" xfId="1"/>
    <cellStyle name="Normal" xfId="0" builtinId="0"/>
    <cellStyle name="Normal 2" xfId="2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0</xdr:row>
      <xdr:rowOff>0</xdr:rowOff>
    </xdr:from>
    <xdr:to>
      <xdr:col>14</xdr:col>
      <xdr:colOff>393849</xdr:colOff>
      <xdr:row>3</xdr:row>
      <xdr:rowOff>49007</xdr:rowOff>
    </xdr:to>
    <xdr:pic>
      <xdr:nvPicPr>
        <xdr:cNvPr id="3" name="Picture 2" descr="Burnt Hare's logo">
          <a:extLst>
            <a:ext uri="{FF2B5EF4-FFF2-40B4-BE49-F238E27FC236}">
              <a16:creationId xmlns:a16="http://schemas.microsoft.com/office/drawing/2014/main" xmlns="" id="{82D35CA7-CC8E-4732-B29A-F7292355BC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563035" y="0"/>
          <a:ext cx="2814320" cy="10261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36</xdr:col>
      <xdr:colOff>0</xdr:colOff>
      <xdr:row>0</xdr:row>
      <xdr:rowOff>0</xdr:rowOff>
    </xdr:from>
    <xdr:ext cx="2814320" cy="1026160"/>
    <xdr:pic>
      <xdr:nvPicPr>
        <xdr:cNvPr id="2" name="Picture 1" descr="Burnt Hare's logo">
          <a:extLst>
            <a:ext uri="{FF2B5EF4-FFF2-40B4-BE49-F238E27FC236}">
              <a16:creationId xmlns:a16="http://schemas.microsoft.com/office/drawing/2014/main" xmlns="" id="{CD4E623F-1665-49F1-8B70-B0400A8045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563035" y="0"/>
          <a:ext cx="2814320" cy="10261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0</xdr:row>
      <xdr:rowOff>0</xdr:rowOff>
    </xdr:from>
    <xdr:to>
      <xdr:col>13</xdr:col>
      <xdr:colOff>396240</xdr:colOff>
      <xdr:row>0</xdr:row>
      <xdr:rowOff>589280</xdr:rowOff>
    </xdr:to>
    <xdr:pic>
      <xdr:nvPicPr>
        <xdr:cNvPr id="2" name="Picture 1" descr="Burnt Hare's logo">
          <a:extLst>
            <a:ext uri="{FF2B5EF4-FFF2-40B4-BE49-F238E27FC236}">
              <a16:creationId xmlns:a16="http://schemas.microsoft.com/office/drawing/2014/main" xmlns="" id="{C76D4787-A44C-4699-91DF-7CEA83D865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242560" y="0"/>
          <a:ext cx="2814320" cy="5892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0</xdr:row>
      <xdr:rowOff>0</xdr:rowOff>
    </xdr:from>
    <xdr:to>
      <xdr:col>13</xdr:col>
      <xdr:colOff>396240</xdr:colOff>
      <xdr:row>0</xdr:row>
      <xdr:rowOff>589280</xdr:rowOff>
    </xdr:to>
    <xdr:pic>
      <xdr:nvPicPr>
        <xdr:cNvPr id="2" name="Picture 1" descr="Burnt Hare's logo">
          <a:extLst>
            <a:ext uri="{FF2B5EF4-FFF2-40B4-BE49-F238E27FC236}">
              <a16:creationId xmlns:a16="http://schemas.microsoft.com/office/drawing/2014/main" xmlns="" id="{C219A748-941C-4B70-843F-0965357199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242560" y="0"/>
          <a:ext cx="2804160" cy="5892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N119"/>
  <sheetViews>
    <sheetView tabSelected="1" zoomScale="85" workbookViewId="0"/>
  </sheetViews>
  <sheetFormatPr defaultRowHeight="13.2"/>
  <cols>
    <col min="1" max="1" width="5.6640625" bestFit="1" customWidth="1"/>
    <col min="4" max="4" width="2.6640625" customWidth="1"/>
    <col min="5" max="5" width="5.6640625" bestFit="1" customWidth="1"/>
    <col min="8" max="8" width="2.6640625" customWidth="1"/>
    <col min="9" max="9" width="5.6640625" bestFit="1" customWidth="1"/>
    <col min="12" max="12" width="8.6640625" customWidth="1"/>
    <col min="17" max="26" width="8.88671875" customWidth="1"/>
    <col min="27" max="27" width="5.6640625" bestFit="1" customWidth="1"/>
    <col min="30" max="30" width="2.6640625" customWidth="1"/>
    <col min="31" max="31" width="5.6640625" bestFit="1" customWidth="1"/>
    <col min="34" max="34" width="2.6640625" customWidth="1"/>
    <col min="35" max="35" width="5.6640625" bestFit="1" customWidth="1"/>
    <col min="38" max="38" width="8.6640625" customWidth="1"/>
  </cols>
  <sheetData>
    <row r="1" spans="1:40" ht="49.95" customHeight="1">
      <c r="A1" s="50" t="s">
        <v>59</v>
      </c>
      <c r="B1" s="49"/>
      <c r="C1" s="49"/>
      <c r="D1" s="49"/>
      <c r="E1" s="49"/>
      <c r="F1" s="49"/>
      <c r="G1" s="49"/>
      <c r="H1" s="49"/>
      <c r="I1" s="49"/>
      <c r="J1" s="49"/>
      <c r="K1" s="4"/>
      <c r="L1" s="4"/>
      <c r="M1" s="4"/>
      <c r="N1" s="4"/>
      <c r="AA1" s="50" t="s">
        <v>59</v>
      </c>
      <c r="AB1" s="49"/>
      <c r="AC1" s="49"/>
      <c r="AD1" s="49"/>
      <c r="AE1" s="49"/>
      <c r="AF1" s="49"/>
      <c r="AG1" s="49"/>
      <c r="AH1" s="49"/>
      <c r="AI1" s="49"/>
      <c r="AJ1" s="49"/>
      <c r="AK1" s="4"/>
      <c r="AL1" s="4"/>
      <c r="AM1" s="4"/>
      <c r="AN1" s="4"/>
    </row>
    <row r="2" spans="1:40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</row>
    <row r="3" spans="1:40">
      <c r="A3" s="4" t="s">
        <v>71</v>
      </c>
      <c r="B3" s="4"/>
      <c r="C3" s="4"/>
      <c r="D3" s="4"/>
      <c r="E3" s="4"/>
      <c r="F3" s="4"/>
      <c r="G3" s="4"/>
      <c r="H3" s="4"/>
      <c r="I3" s="4"/>
      <c r="J3" s="4"/>
      <c r="K3" s="2"/>
      <c r="L3" s="2"/>
      <c r="M3" s="2"/>
      <c r="N3" s="2"/>
      <c r="AA3" s="4" t="s">
        <v>61</v>
      </c>
      <c r="AB3" s="4"/>
      <c r="AC3" s="4"/>
      <c r="AD3" s="4"/>
      <c r="AE3" s="4"/>
      <c r="AF3" s="4"/>
      <c r="AG3" s="4"/>
      <c r="AH3" s="4"/>
      <c r="AI3" s="4"/>
      <c r="AJ3" s="4"/>
      <c r="AK3" s="2"/>
      <c r="AL3" s="2"/>
      <c r="AM3" s="2"/>
      <c r="AN3" s="2"/>
    </row>
    <row r="5" spans="1:40" s="2" customFormat="1">
      <c r="A5" s="3" t="s">
        <v>2</v>
      </c>
      <c r="B5" s="2" t="s">
        <v>11</v>
      </c>
      <c r="F5" s="3" t="s">
        <v>14</v>
      </c>
      <c r="G5" s="3" t="s">
        <v>13</v>
      </c>
      <c r="I5" s="3" t="s">
        <v>2</v>
      </c>
      <c r="J5" s="2" t="s">
        <v>15</v>
      </c>
      <c r="M5" s="3" t="s">
        <v>14</v>
      </c>
      <c r="N5" s="3" t="s">
        <v>13</v>
      </c>
      <c r="AA5" s="3" t="s">
        <v>2</v>
      </c>
      <c r="AB5" s="2" t="s">
        <v>11</v>
      </c>
      <c r="AF5" s="3" t="s">
        <v>14</v>
      </c>
      <c r="AG5" s="3" t="s">
        <v>13</v>
      </c>
      <c r="AI5" s="3" t="s">
        <v>2</v>
      </c>
      <c r="AJ5" s="2" t="s">
        <v>15</v>
      </c>
      <c r="AM5" s="3" t="s">
        <v>14</v>
      </c>
      <c r="AN5" s="3" t="s">
        <v>13</v>
      </c>
    </row>
    <row r="6" spans="1:40" s="2" customFormat="1">
      <c r="A6" s="3">
        <v>1</v>
      </c>
      <c r="B6" s="38" t="s">
        <v>37</v>
      </c>
      <c r="C6" s="38"/>
      <c r="D6" s="38"/>
      <c r="E6" s="38"/>
      <c r="F6" s="40">
        <v>6</v>
      </c>
      <c r="G6" s="39">
        <f>Men!$N$3</f>
        <v>232</v>
      </c>
      <c r="I6" s="3">
        <v>1</v>
      </c>
      <c r="J6" s="38" t="s">
        <v>12</v>
      </c>
      <c r="K6" s="38"/>
      <c r="L6" s="38"/>
      <c r="M6" s="40">
        <v>6</v>
      </c>
      <c r="N6" s="39">
        <f>Women!$O$3</f>
        <v>82</v>
      </c>
      <c r="AA6" s="3">
        <v>1</v>
      </c>
      <c r="AB6" s="38" t="s">
        <v>12</v>
      </c>
      <c r="AC6" s="38"/>
      <c r="AD6" s="38"/>
      <c r="AE6" s="38"/>
      <c r="AF6" s="40">
        <v>6</v>
      </c>
      <c r="AG6" s="39">
        <v>259</v>
      </c>
      <c r="AI6" s="3">
        <v>1</v>
      </c>
      <c r="AJ6" s="38" t="s">
        <v>12</v>
      </c>
      <c r="AK6" s="38"/>
      <c r="AL6" s="38"/>
      <c r="AM6" s="40">
        <v>6</v>
      </c>
      <c r="AN6" s="39">
        <v>84</v>
      </c>
    </row>
    <row r="7" spans="1:40">
      <c r="A7" s="1">
        <v>2</v>
      </c>
      <c r="B7" s="34" t="s">
        <v>12</v>
      </c>
      <c r="C7" s="34"/>
      <c r="D7" s="34"/>
      <c r="E7" s="34"/>
      <c r="F7" s="42">
        <v>5</v>
      </c>
      <c r="G7" s="41">
        <f>Men!$O$3</f>
        <v>277</v>
      </c>
      <c r="I7" s="32">
        <v>2</v>
      </c>
      <c r="J7" s="34" t="s">
        <v>37</v>
      </c>
      <c r="K7" s="34"/>
      <c r="L7" s="34"/>
      <c r="M7" s="42">
        <v>5</v>
      </c>
      <c r="N7" s="41">
        <f>Women!$N$3</f>
        <v>158</v>
      </c>
      <c r="AA7" s="1">
        <v>2</v>
      </c>
      <c r="AB7" s="34" t="s">
        <v>37</v>
      </c>
      <c r="AC7" s="34"/>
      <c r="AD7" s="34"/>
      <c r="AE7" s="34"/>
      <c r="AF7" s="42">
        <v>5</v>
      </c>
      <c r="AG7" s="41">
        <v>319</v>
      </c>
      <c r="AI7" s="32">
        <v>2</v>
      </c>
      <c r="AJ7" s="34" t="s">
        <v>38</v>
      </c>
      <c r="AK7" s="34"/>
      <c r="AL7" s="34"/>
      <c r="AM7" s="42">
        <v>5</v>
      </c>
      <c r="AN7" s="41">
        <v>158</v>
      </c>
    </row>
    <row r="8" spans="1:40">
      <c r="A8" s="1">
        <v>3</v>
      </c>
      <c r="B8" s="34" t="s">
        <v>26</v>
      </c>
      <c r="C8" s="34"/>
      <c r="D8" s="34"/>
      <c r="E8" s="34"/>
      <c r="F8" s="42">
        <v>4</v>
      </c>
      <c r="G8" s="41">
        <f>Men!$P$3</f>
        <v>398</v>
      </c>
      <c r="I8" s="32">
        <v>3</v>
      </c>
      <c r="J8" s="34" t="s">
        <v>38</v>
      </c>
      <c r="K8" s="34"/>
      <c r="L8" s="34"/>
      <c r="M8" s="42">
        <v>4</v>
      </c>
      <c r="N8" s="41">
        <f>Women!$M$3</f>
        <v>165</v>
      </c>
      <c r="AA8" s="1">
        <v>3</v>
      </c>
      <c r="AB8" s="34" t="s">
        <v>26</v>
      </c>
      <c r="AC8" s="34"/>
      <c r="AD8" s="34"/>
      <c r="AE8" s="34"/>
      <c r="AF8" s="42">
        <v>4</v>
      </c>
      <c r="AG8" s="41">
        <v>400</v>
      </c>
      <c r="AI8" s="32">
        <v>3</v>
      </c>
      <c r="AJ8" s="20" t="s">
        <v>25</v>
      </c>
      <c r="AM8" s="1"/>
      <c r="AN8" s="8">
        <v>255</v>
      </c>
    </row>
    <row r="9" spans="1:40">
      <c r="A9" s="1">
        <v>4</v>
      </c>
      <c r="B9" s="20" t="s">
        <v>36</v>
      </c>
      <c r="F9" s="1"/>
      <c r="G9" s="8">
        <f>Men!$N$217</f>
        <v>613</v>
      </c>
      <c r="I9" s="32">
        <v>4</v>
      </c>
      <c r="J9" s="34" t="s">
        <v>26</v>
      </c>
      <c r="K9" s="34"/>
      <c r="L9" s="34"/>
      <c r="M9" s="42">
        <v>3</v>
      </c>
      <c r="N9" s="41">
        <f>Women!$P$3</f>
        <v>227</v>
      </c>
      <c r="AA9" s="1">
        <v>4</v>
      </c>
      <c r="AB9" s="34" t="s">
        <v>38</v>
      </c>
      <c r="AC9" s="34"/>
      <c r="AD9" s="34"/>
      <c r="AE9" s="34"/>
      <c r="AF9" s="42">
        <v>3</v>
      </c>
      <c r="AG9" s="41">
        <v>554</v>
      </c>
      <c r="AI9" s="32">
        <v>4</v>
      </c>
      <c r="AJ9" s="34" t="s">
        <v>37</v>
      </c>
      <c r="AK9" s="34"/>
      <c r="AL9" s="34"/>
      <c r="AM9" s="42">
        <v>4</v>
      </c>
      <c r="AN9" s="41">
        <v>282</v>
      </c>
    </row>
    <row r="10" spans="1:40">
      <c r="A10" s="1">
        <v>5</v>
      </c>
      <c r="B10" s="34" t="s">
        <v>38</v>
      </c>
      <c r="C10" s="34"/>
      <c r="D10" s="34"/>
      <c r="E10" s="34"/>
      <c r="F10" s="42">
        <v>3</v>
      </c>
      <c r="G10" s="41">
        <f>Men!$M$3</f>
        <v>706</v>
      </c>
      <c r="I10" s="32">
        <v>5</v>
      </c>
      <c r="J10" s="20" t="s">
        <v>25</v>
      </c>
      <c r="M10" s="1"/>
      <c r="N10" s="8">
        <f>Women!$O$136</f>
        <v>298</v>
      </c>
      <c r="AA10" s="1">
        <v>5</v>
      </c>
      <c r="AB10" s="34" t="s">
        <v>57</v>
      </c>
      <c r="AC10" s="34"/>
      <c r="AD10" s="34"/>
      <c r="AE10" s="34"/>
      <c r="AF10" s="42">
        <v>2</v>
      </c>
      <c r="AG10" s="41">
        <v>683</v>
      </c>
      <c r="AI10" s="32">
        <v>5</v>
      </c>
      <c r="AJ10" s="34" t="s">
        <v>57</v>
      </c>
      <c r="AK10" s="35"/>
      <c r="AL10" s="35"/>
      <c r="AM10" s="37">
        <v>3</v>
      </c>
      <c r="AN10" s="36">
        <v>295</v>
      </c>
    </row>
    <row r="11" spans="1:40">
      <c r="A11" s="1">
        <v>6</v>
      </c>
      <c r="B11" s="34" t="s">
        <v>57</v>
      </c>
      <c r="C11" s="34"/>
      <c r="D11" s="34"/>
      <c r="E11" s="34"/>
      <c r="F11" s="42">
        <v>2</v>
      </c>
      <c r="G11" s="41">
        <f>Men!$Q$3</f>
        <v>802</v>
      </c>
      <c r="I11" s="32">
        <v>6</v>
      </c>
      <c r="J11" s="34" t="s">
        <v>57</v>
      </c>
      <c r="K11" s="35"/>
      <c r="L11" s="35"/>
      <c r="M11" s="37">
        <v>2</v>
      </c>
      <c r="N11" s="36">
        <f>Women!$Q$3</f>
        <v>373</v>
      </c>
      <c r="AA11" s="1">
        <v>6</v>
      </c>
      <c r="AB11" s="20" t="s">
        <v>25</v>
      </c>
      <c r="AF11" s="1"/>
      <c r="AG11" s="8">
        <v>861</v>
      </c>
      <c r="AI11" s="32">
        <v>6</v>
      </c>
      <c r="AJ11" s="34" t="s">
        <v>26</v>
      </c>
      <c r="AK11" s="34"/>
      <c r="AL11" s="34"/>
      <c r="AM11" s="42">
        <v>2</v>
      </c>
      <c r="AN11" s="41">
        <v>308</v>
      </c>
    </row>
    <row r="12" spans="1:40">
      <c r="A12" s="1">
        <v>7</v>
      </c>
      <c r="B12" s="20" t="s">
        <v>25</v>
      </c>
      <c r="F12" s="1"/>
      <c r="G12" s="8">
        <f>Men!$O$217</f>
        <v>980</v>
      </c>
      <c r="I12" s="32">
        <v>7</v>
      </c>
      <c r="J12" s="20" t="s">
        <v>36</v>
      </c>
      <c r="M12" s="1"/>
      <c r="N12" s="8">
        <f>Women!$N$136</f>
        <v>409</v>
      </c>
      <c r="AA12" s="1">
        <v>6</v>
      </c>
      <c r="AB12" s="20" t="s">
        <v>36</v>
      </c>
      <c r="AF12" s="1"/>
      <c r="AG12" s="8">
        <v>866</v>
      </c>
      <c r="AI12" s="32">
        <v>7</v>
      </c>
      <c r="AJ12" s="20" t="s">
        <v>30</v>
      </c>
      <c r="AN12" s="8">
        <v>404</v>
      </c>
    </row>
    <row r="13" spans="1:40">
      <c r="A13" s="1">
        <v>8</v>
      </c>
      <c r="B13" s="20" t="s">
        <v>46</v>
      </c>
      <c r="F13" s="1"/>
      <c r="G13" s="8">
        <f>Men!$N$220</f>
        <v>1000</v>
      </c>
      <c r="I13" s="32">
        <v>8</v>
      </c>
      <c r="J13" s="20" t="s">
        <v>40</v>
      </c>
      <c r="M13" s="1"/>
      <c r="N13" s="8">
        <f>Women!$M$136</f>
        <v>462</v>
      </c>
      <c r="AA13" s="1">
        <v>8</v>
      </c>
      <c r="AB13" s="34" t="s">
        <v>58</v>
      </c>
      <c r="AC13" s="34"/>
      <c r="AD13" s="34"/>
      <c r="AE13" s="34"/>
      <c r="AF13" s="42">
        <v>1</v>
      </c>
      <c r="AG13" s="41">
        <v>1055</v>
      </c>
      <c r="AI13" s="32">
        <v>8</v>
      </c>
      <c r="AJ13" s="34" t="s">
        <v>58</v>
      </c>
      <c r="AK13" s="34"/>
      <c r="AL13" s="34"/>
      <c r="AM13" s="42">
        <v>1</v>
      </c>
      <c r="AN13" s="41">
        <v>416</v>
      </c>
    </row>
    <row r="14" spans="1:40">
      <c r="A14" s="1">
        <v>9</v>
      </c>
      <c r="B14" s="34" t="s">
        <v>58</v>
      </c>
      <c r="C14" s="34"/>
      <c r="D14" s="34"/>
      <c r="E14" s="34"/>
      <c r="F14" s="42">
        <v>1</v>
      </c>
      <c r="G14" s="41">
        <f>Men!$L$3</f>
        <v>1188</v>
      </c>
      <c r="I14" s="32">
        <v>9</v>
      </c>
      <c r="J14" s="20" t="s">
        <v>27</v>
      </c>
      <c r="N14" s="8">
        <f>Women!$P$136</f>
        <v>593</v>
      </c>
      <c r="AA14" s="1">
        <v>9</v>
      </c>
      <c r="AB14" s="20" t="s">
        <v>27</v>
      </c>
      <c r="AF14" s="32"/>
      <c r="AG14" s="8">
        <v>1087</v>
      </c>
      <c r="AI14" s="32">
        <v>9</v>
      </c>
      <c r="AJ14" s="20" t="s">
        <v>40</v>
      </c>
      <c r="AM14" s="1"/>
      <c r="AN14" s="8">
        <v>478</v>
      </c>
    </row>
    <row r="15" spans="1:40">
      <c r="A15" s="1">
        <v>10</v>
      </c>
      <c r="B15" s="20" t="s">
        <v>27</v>
      </c>
      <c r="F15" s="32"/>
      <c r="G15" s="8">
        <f>Men!$P$217</f>
        <v>1273</v>
      </c>
      <c r="I15" s="32">
        <v>10</v>
      </c>
      <c r="J15" s="20" t="s">
        <v>30</v>
      </c>
      <c r="N15" s="8">
        <f>Women!$O$139</f>
        <v>622</v>
      </c>
      <c r="AA15" s="1">
        <v>10</v>
      </c>
      <c r="AB15" s="20" t="s">
        <v>30</v>
      </c>
      <c r="AF15" s="1"/>
      <c r="AG15" s="8">
        <v>1399</v>
      </c>
      <c r="AI15" s="32">
        <v>10</v>
      </c>
      <c r="AJ15" s="20" t="s">
        <v>31</v>
      </c>
      <c r="AM15" s="1"/>
      <c r="AN15" s="8">
        <v>628</v>
      </c>
    </row>
    <row r="16" spans="1:40">
      <c r="A16" s="1">
        <v>11</v>
      </c>
      <c r="B16" s="20" t="s">
        <v>47</v>
      </c>
      <c r="F16" s="1"/>
      <c r="G16" s="8">
        <f>Men!$N$223</f>
        <v>1622</v>
      </c>
      <c r="I16" s="32">
        <v>11</v>
      </c>
      <c r="J16" s="20" t="s">
        <v>46</v>
      </c>
      <c r="M16" s="1"/>
      <c r="N16" s="8">
        <f>Women!$N$139</f>
        <v>652</v>
      </c>
      <c r="AA16" s="1">
        <v>11</v>
      </c>
      <c r="AB16" t="s">
        <v>40</v>
      </c>
      <c r="AF16" s="1"/>
      <c r="AG16" s="8">
        <v>1510</v>
      </c>
      <c r="AI16" s="32">
        <v>11</v>
      </c>
      <c r="AJ16" s="20" t="s">
        <v>56</v>
      </c>
      <c r="AN16" s="8">
        <v>704</v>
      </c>
    </row>
    <row r="17" spans="1:40">
      <c r="A17" s="1">
        <v>12</v>
      </c>
      <c r="B17" s="20" t="s">
        <v>30</v>
      </c>
      <c r="F17" s="1"/>
      <c r="G17" s="8">
        <f>Men!$O$220</f>
        <v>1701</v>
      </c>
      <c r="I17" s="32">
        <v>12</v>
      </c>
      <c r="J17" s="34" t="s">
        <v>58</v>
      </c>
      <c r="K17" s="34"/>
      <c r="L17" s="34"/>
      <c r="M17" s="42">
        <v>1</v>
      </c>
      <c r="N17" s="41">
        <f>Women!$L$3</f>
        <v>707</v>
      </c>
      <c r="AA17" s="1">
        <v>12</v>
      </c>
      <c r="AB17" s="20" t="s">
        <v>46</v>
      </c>
      <c r="AF17" s="1"/>
      <c r="AG17" s="8">
        <v>1772</v>
      </c>
      <c r="AI17" s="32">
        <v>12</v>
      </c>
      <c r="AJ17" s="20" t="s">
        <v>36</v>
      </c>
      <c r="AN17" s="8">
        <v>776</v>
      </c>
    </row>
    <row r="18" spans="1:40">
      <c r="A18" s="1">
        <v>13</v>
      </c>
      <c r="B18" s="20" t="s">
        <v>48</v>
      </c>
      <c r="F18" s="1"/>
      <c r="G18" s="8">
        <f>Men!$N$226</f>
        <v>1951</v>
      </c>
      <c r="I18" s="32">
        <v>13</v>
      </c>
      <c r="J18" s="20" t="s">
        <v>47</v>
      </c>
      <c r="M18" s="1"/>
      <c r="N18" s="8">
        <f>Women!$N$142</f>
        <v>809</v>
      </c>
      <c r="AA18" s="1">
        <v>13</v>
      </c>
      <c r="AB18" s="20" t="s">
        <v>31</v>
      </c>
      <c r="AF18" s="1"/>
      <c r="AG18" s="8">
        <v>1849</v>
      </c>
      <c r="AI18" s="32">
        <v>13</v>
      </c>
      <c r="AJ18" s="20" t="s">
        <v>27</v>
      </c>
      <c r="AN18" s="8">
        <v>806</v>
      </c>
    </row>
    <row r="19" spans="1:40">
      <c r="A19" s="1">
        <v>14</v>
      </c>
      <c r="B19" s="20" t="s">
        <v>29</v>
      </c>
      <c r="F19" s="1"/>
      <c r="G19" s="8">
        <f>Men!$P$220</f>
        <v>1968</v>
      </c>
      <c r="I19" s="32">
        <v>14</v>
      </c>
      <c r="J19" s="20" t="s">
        <v>31</v>
      </c>
      <c r="M19" s="1"/>
      <c r="N19" s="8">
        <f>Women!$O$142</f>
        <v>892</v>
      </c>
      <c r="AA19" s="1">
        <v>14</v>
      </c>
      <c r="AB19" s="20" t="s">
        <v>29</v>
      </c>
      <c r="AF19" s="1"/>
      <c r="AG19" s="8">
        <v>1872</v>
      </c>
      <c r="AI19" s="32">
        <v>14</v>
      </c>
      <c r="AJ19" s="20" t="s">
        <v>44</v>
      </c>
      <c r="AM19" s="1"/>
      <c r="AN19" s="8">
        <v>909</v>
      </c>
    </row>
    <row r="20" spans="1:40">
      <c r="A20" s="1"/>
      <c r="B20" s="20"/>
      <c r="F20" s="32"/>
      <c r="G20" s="8"/>
      <c r="I20" s="32"/>
      <c r="J20" s="20"/>
      <c r="N20" s="8"/>
      <c r="AA20" s="1">
        <v>15</v>
      </c>
      <c r="AB20" s="20" t="s">
        <v>56</v>
      </c>
      <c r="AF20" s="1"/>
      <c r="AG20" s="8">
        <v>1994</v>
      </c>
      <c r="AI20" s="32">
        <v>15</v>
      </c>
      <c r="AJ20" s="20" t="s">
        <v>41</v>
      </c>
      <c r="AM20" s="1"/>
      <c r="AN20" s="8">
        <v>942</v>
      </c>
    </row>
    <row r="21" spans="1:40">
      <c r="E21" s="10" t="s">
        <v>2</v>
      </c>
      <c r="F21" s="11" t="s">
        <v>16</v>
      </c>
      <c r="G21" s="11"/>
      <c r="H21" s="11"/>
      <c r="I21" s="12"/>
      <c r="J21" s="13" t="s">
        <v>14</v>
      </c>
      <c r="K21" s="14" t="s">
        <v>13</v>
      </c>
      <c r="M21" s="1"/>
      <c r="N21" s="1"/>
      <c r="AA21" s="1">
        <v>16</v>
      </c>
      <c r="AB21" s="20" t="s">
        <v>44</v>
      </c>
      <c r="AF21" s="1"/>
      <c r="AG21" s="8">
        <v>2338</v>
      </c>
      <c r="AI21" s="32">
        <v>16</v>
      </c>
      <c r="AJ21" s="20" t="s">
        <v>60</v>
      </c>
      <c r="AN21" s="8">
        <v>971</v>
      </c>
    </row>
    <row r="22" spans="1:40">
      <c r="A22" s="2"/>
      <c r="B22" s="2"/>
      <c r="C22" s="2"/>
      <c r="D22" s="2"/>
      <c r="E22" s="15">
        <v>1</v>
      </c>
      <c r="F22" s="2" t="s">
        <v>12</v>
      </c>
      <c r="G22" s="2"/>
      <c r="H22" s="2"/>
      <c r="I22" s="2"/>
      <c r="J22" s="27">
        <f t="shared" ref="J22:J27" si="0">VLOOKUP($F22,$B$6:$G$20,5,0)+VLOOKUP($F22,$J$6:$N$20,4,0)</f>
        <v>11</v>
      </c>
      <c r="K22" s="16">
        <f t="shared" ref="K22:K27" si="1">VLOOKUP($F22,$B$6:$G$20,6,0)+VLOOKUP($F22,$J$6:$N$20,5,0)</f>
        <v>359</v>
      </c>
      <c r="L22" s="2"/>
      <c r="M22" s="3"/>
      <c r="N22" s="3"/>
      <c r="AA22" s="1">
        <v>17</v>
      </c>
      <c r="AB22" s="20" t="s">
        <v>51</v>
      </c>
      <c r="AF22" s="32"/>
      <c r="AG22" s="8">
        <v>2457</v>
      </c>
      <c r="AI22" s="32">
        <v>17</v>
      </c>
      <c r="AJ22" s="20" t="s">
        <v>51</v>
      </c>
      <c r="AN22" s="8">
        <v>982</v>
      </c>
    </row>
    <row r="23" spans="1:40">
      <c r="E23" s="18">
        <v>2</v>
      </c>
      <c r="F23" s="33" t="s">
        <v>37</v>
      </c>
      <c r="G23" s="33"/>
      <c r="H23" s="33"/>
      <c r="I23" s="33"/>
      <c r="J23" s="46">
        <f t="shared" si="0"/>
        <v>11</v>
      </c>
      <c r="K23" s="48">
        <f t="shared" si="1"/>
        <v>390</v>
      </c>
      <c r="M23" s="1"/>
      <c r="N23" s="1"/>
      <c r="AA23" s="1">
        <v>18</v>
      </c>
      <c r="AB23" s="20" t="s">
        <v>47</v>
      </c>
      <c r="AF23" s="1"/>
      <c r="AG23" s="8">
        <v>2676</v>
      </c>
      <c r="AI23" s="32">
        <v>18</v>
      </c>
      <c r="AJ23" s="20" t="s">
        <v>29</v>
      </c>
      <c r="AN23" s="8">
        <v>1097</v>
      </c>
    </row>
    <row r="24" spans="1:40">
      <c r="E24" s="17">
        <v>3</v>
      </c>
      <c r="F24" s="20" t="s">
        <v>26</v>
      </c>
      <c r="G24" s="20"/>
      <c r="H24" s="20"/>
      <c r="I24" s="20"/>
      <c r="J24" s="30">
        <f t="shared" si="0"/>
        <v>7</v>
      </c>
      <c r="K24" s="31">
        <f t="shared" si="1"/>
        <v>625</v>
      </c>
      <c r="M24" s="1"/>
      <c r="N24" s="1"/>
      <c r="AA24" s="1">
        <v>19</v>
      </c>
      <c r="AB24" s="20" t="s">
        <v>33</v>
      </c>
      <c r="AF24" s="1"/>
      <c r="AG24" s="8">
        <v>2688</v>
      </c>
      <c r="AI24" s="32">
        <v>19</v>
      </c>
      <c r="AJ24" s="20" t="s">
        <v>52</v>
      </c>
      <c r="AN24" s="8">
        <v>1254</v>
      </c>
    </row>
    <row r="25" spans="1:40">
      <c r="E25" s="18">
        <v>4</v>
      </c>
      <c r="F25" s="33" t="s">
        <v>38</v>
      </c>
      <c r="G25" s="33"/>
      <c r="H25" s="33"/>
      <c r="I25" s="33"/>
      <c r="J25" s="46">
        <f t="shared" si="0"/>
        <v>7</v>
      </c>
      <c r="K25" s="48">
        <f t="shared" si="1"/>
        <v>871</v>
      </c>
      <c r="M25" s="1"/>
      <c r="N25" s="1"/>
      <c r="AA25" s="1">
        <v>20</v>
      </c>
      <c r="AB25" s="20" t="s">
        <v>60</v>
      </c>
      <c r="AF25" s="1"/>
      <c r="AG25" s="8">
        <v>2823</v>
      </c>
      <c r="AI25" s="32"/>
      <c r="AJ25" s="20"/>
      <c r="AM25" s="1"/>
      <c r="AN25" s="8"/>
    </row>
    <row r="26" spans="1:40">
      <c r="E26" s="43">
        <v>5</v>
      </c>
      <c r="F26" s="20" t="s">
        <v>57</v>
      </c>
      <c r="J26" s="8">
        <f t="shared" si="0"/>
        <v>4</v>
      </c>
      <c r="K26" s="47">
        <f t="shared" si="1"/>
        <v>1175</v>
      </c>
      <c r="M26" s="1"/>
      <c r="N26" s="1"/>
      <c r="AF26" s="1"/>
      <c r="AG26" s="1"/>
      <c r="AJ26" s="20"/>
      <c r="AM26" s="8"/>
      <c r="AN26" s="1"/>
    </row>
    <row r="27" spans="1:40">
      <c r="E27" s="18">
        <v>6</v>
      </c>
      <c r="F27" s="33" t="s">
        <v>58</v>
      </c>
      <c r="G27" s="33"/>
      <c r="H27" s="33"/>
      <c r="I27" s="33"/>
      <c r="J27" s="46">
        <f t="shared" si="0"/>
        <v>2</v>
      </c>
      <c r="K27" s="48">
        <f t="shared" si="1"/>
        <v>1895</v>
      </c>
      <c r="M27" s="1"/>
      <c r="N27" s="1"/>
      <c r="AE27" s="10" t="s">
        <v>2</v>
      </c>
      <c r="AF27" s="11" t="s">
        <v>16</v>
      </c>
      <c r="AG27" s="11"/>
      <c r="AH27" s="11"/>
      <c r="AI27" s="12"/>
      <c r="AJ27" s="13" t="s">
        <v>14</v>
      </c>
      <c r="AK27" s="14" t="s">
        <v>13</v>
      </c>
      <c r="AM27" s="1"/>
      <c r="AN27" s="1"/>
    </row>
    <row r="28" spans="1:40">
      <c r="F28" s="1"/>
      <c r="G28" s="1"/>
      <c r="M28" s="1"/>
      <c r="N28" s="1"/>
      <c r="O28" s="2"/>
      <c r="AA28" s="2"/>
      <c r="AB28" s="2"/>
      <c r="AC28" s="2"/>
      <c r="AD28" s="2"/>
      <c r="AE28" s="15">
        <v>1</v>
      </c>
      <c r="AF28" s="2" t="s">
        <v>12</v>
      </c>
      <c r="AG28" s="2"/>
      <c r="AH28" s="2"/>
      <c r="AI28" s="2"/>
      <c r="AJ28" s="27">
        <v>12</v>
      </c>
      <c r="AK28" s="16">
        <v>343</v>
      </c>
      <c r="AL28" s="2"/>
      <c r="AM28" s="3"/>
      <c r="AN28" s="3"/>
    </row>
    <row r="29" spans="1:40">
      <c r="A29" s="3" t="s">
        <v>2</v>
      </c>
      <c r="B29" s="2" t="s">
        <v>17</v>
      </c>
      <c r="C29" s="2"/>
      <c r="D29" s="2"/>
      <c r="E29" s="2"/>
      <c r="F29" s="3" t="s">
        <v>14</v>
      </c>
      <c r="G29" s="3" t="s">
        <v>13</v>
      </c>
      <c r="H29" s="2"/>
      <c r="I29" s="3" t="s">
        <v>2</v>
      </c>
      <c r="J29" s="2" t="s">
        <v>18</v>
      </c>
      <c r="K29" s="2"/>
      <c r="L29" s="2"/>
      <c r="M29" s="3" t="s">
        <v>14</v>
      </c>
      <c r="N29" s="3" t="s">
        <v>13</v>
      </c>
      <c r="AE29" s="18">
        <v>2</v>
      </c>
      <c r="AF29" s="33" t="s">
        <v>37</v>
      </c>
      <c r="AG29" s="33"/>
      <c r="AH29" s="33"/>
      <c r="AI29" s="33"/>
      <c r="AJ29" s="46">
        <v>9</v>
      </c>
      <c r="AK29" s="48">
        <v>601</v>
      </c>
      <c r="AM29" s="1"/>
      <c r="AN29" s="1"/>
    </row>
    <row r="30" spans="1:40">
      <c r="A30" s="3">
        <v>1</v>
      </c>
      <c r="B30" s="38" t="s">
        <v>37</v>
      </c>
      <c r="C30" s="38"/>
      <c r="D30" s="38"/>
      <c r="E30" s="38"/>
      <c r="F30" s="40">
        <v>6</v>
      </c>
      <c r="G30" s="39">
        <f>Men!$U$3</f>
        <v>56</v>
      </c>
      <c r="H30" s="2"/>
      <c r="I30" s="3">
        <v>1</v>
      </c>
      <c r="J30" s="38" t="s">
        <v>12</v>
      </c>
      <c r="K30" s="38"/>
      <c r="L30" s="38"/>
      <c r="M30" s="40">
        <v>6</v>
      </c>
      <c r="N30" s="40">
        <f>Women!$V$3</f>
        <v>30</v>
      </c>
      <c r="AE30" s="17">
        <v>3</v>
      </c>
      <c r="AF30" s="20" t="s">
        <v>38</v>
      </c>
      <c r="AG30" s="20"/>
      <c r="AH30" s="20"/>
      <c r="AI30" s="20"/>
      <c r="AJ30" s="30">
        <v>8</v>
      </c>
      <c r="AK30" s="31">
        <v>712</v>
      </c>
      <c r="AM30" s="1"/>
      <c r="AN30" s="1"/>
    </row>
    <row r="31" spans="1:40">
      <c r="A31" s="1">
        <v>2</v>
      </c>
      <c r="B31" s="34" t="s">
        <v>26</v>
      </c>
      <c r="C31" s="34"/>
      <c r="D31" s="34"/>
      <c r="E31" s="34"/>
      <c r="F31" s="42">
        <v>5</v>
      </c>
      <c r="G31" s="41">
        <f>Men!$W$3</f>
        <v>89</v>
      </c>
      <c r="I31" s="1">
        <v>2</v>
      </c>
      <c r="J31" s="34" t="s">
        <v>38</v>
      </c>
      <c r="K31" s="34"/>
      <c r="L31" s="34"/>
      <c r="M31" s="42">
        <v>5</v>
      </c>
      <c r="N31" s="42">
        <f>Women!$T$3</f>
        <v>33</v>
      </c>
      <c r="AE31" s="18">
        <v>4</v>
      </c>
      <c r="AF31" s="33" t="s">
        <v>26</v>
      </c>
      <c r="AG31" s="33"/>
      <c r="AH31" s="33"/>
      <c r="AI31" s="33"/>
      <c r="AJ31" s="46">
        <v>6</v>
      </c>
      <c r="AK31" s="48">
        <v>708</v>
      </c>
      <c r="AM31" s="1"/>
      <c r="AN31" s="1"/>
    </row>
    <row r="32" spans="1:40">
      <c r="A32" s="1">
        <v>3</v>
      </c>
      <c r="B32" s="34" t="s">
        <v>12</v>
      </c>
      <c r="C32" s="34"/>
      <c r="D32" s="34"/>
      <c r="E32" s="34"/>
      <c r="F32" s="42">
        <v>4</v>
      </c>
      <c r="G32" s="41">
        <f>Men!$V$3</f>
        <v>121</v>
      </c>
      <c r="I32" s="32">
        <v>3</v>
      </c>
      <c r="J32" s="34" t="s">
        <v>26</v>
      </c>
      <c r="K32" s="34"/>
      <c r="L32" s="34"/>
      <c r="M32" s="42">
        <v>4</v>
      </c>
      <c r="N32" s="42">
        <f>Women!$W$3</f>
        <v>39</v>
      </c>
      <c r="AE32" s="43">
        <v>5</v>
      </c>
      <c r="AF32" s="20" t="s">
        <v>57</v>
      </c>
      <c r="AJ32" s="8">
        <v>5</v>
      </c>
      <c r="AK32" s="47">
        <v>978</v>
      </c>
      <c r="AM32" s="1"/>
      <c r="AN32" s="1"/>
    </row>
    <row r="33" spans="1:40">
      <c r="A33" s="1">
        <v>4</v>
      </c>
      <c r="B33" s="34" t="s">
        <v>57</v>
      </c>
      <c r="C33" s="34"/>
      <c r="D33" s="34"/>
      <c r="E33" s="34"/>
      <c r="F33" s="37">
        <v>3</v>
      </c>
      <c r="G33" s="41">
        <f>Men!$X$3</f>
        <v>133</v>
      </c>
      <c r="I33" s="32">
        <v>4</v>
      </c>
      <c r="J33" s="34" t="s">
        <v>37</v>
      </c>
      <c r="K33" s="34"/>
      <c r="L33" s="34"/>
      <c r="M33" s="42">
        <v>3</v>
      </c>
      <c r="N33" s="42">
        <f>Women!$U$3</f>
        <v>45</v>
      </c>
      <c r="AE33" s="18">
        <v>6</v>
      </c>
      <c r="AF33" s="33" t="s">
        <v>58</v>
      </c>
      <c r="AG33" s="33"/>
      <c r="AH33" s="33"/>
      <c r="AI33" s="33"/>
      <c r="AJ33" s="46">
        <v>2</v>
      </c>
      <c r="AK33" s="48">
        <v>1471</v>
      </c>
      <c r="AM33" s="1"/>
      <c r="AN33" s="1"/>
    </row>
    <row r="34" spans="1:40">
      <c r="A34" s="1">
        <v>5</v>
      </c>
      <c r="B34" s="20" t="s">
        <v>36</v>
      </c>
      <c r="F34" s="1"/>
      <c r="G34" s="8">
        <f>Men!$U$217</f>
        <v>155</v>
      </c>
      <c r="I34" s="1">
        <v>5</v>
      </c>
      <c r="J34" t="s">
        <v>40</v>
      </c>
      <c r="N34" s="1">
        <f>Women!$T$136</f>
        <v>80</v>
      </c>
      <c r="AF34" s="1"/>
      <c r="AG34" s="1"/>
      <c r="AM34" s="1"/>
      <c r="AN34" s="1"/>
    </row>
    <row r="35" spans="1:40">
      <c r="A35" s="1">
        <v>6</v>
      </c>
      <c r="B35" s="34" t="s">
        <v>38</v>
      </c>
      <c r="C35" s="34"/>
      <c r="D35" s="34"/>
      <c r="E35" s="34"/>
      <c r="F35" s="42">
        <v>2</v>
      </c>
      <c r="G35" s="41">
        <f>Men!$T$3</f>
        <v>187</v>
      </c>
      <c r="I35" s="1">
        <v>6</v>
      </c>
      <c r="J35" s="20" t="s">
        <v>25</v>
      </c>
      <c r="N35" s="1">
        <f>Women!$V$136</f>
        <v>96</v>
      </c>
      <c r="O35" s="2"/>
      <c r="AA35" s="3" t="s">
        <v>2</v>
      </c>
      <c r="AB35" s="2" t="s">
        <v>17</v>
      </c>
      <c r="AC35" s="2"/>
      <c r="AD35" s="2"/>
      <c r="AE35" s="2"/>
      <c r="AF35" s="3" t="s">
        <v>14</v>
      </c>
      <c r="AG35" s="3" t="s">
        <v>13</v>
      </c>
      <c r="AH35" s="2"/>
      <c r="AI35" s="3" t="s">
        <v>2</v>
      </c>
      <c r="AJ35" s="2" t="s">
        <v>18</v>
      </c>
      <c r="AK35" s="2"/>
      <c r="AL35" s="2"/>
      <c r="AM35" s="3" t="s">
        <v>14</v>
      </c>
      <c r="AN35" s="3" t="s">
        <v>13</v>
      </c>
    </row>
    <row r="36" spans="1:40" s="2" customFormat="1">
      <c r="A36" s="1">
        <v>7</v>
      </c>
      <c r="B36" s="20" t="s">
        <v>46</v>
      </c>
      <c r="C36"/>
      <c r="D36"/>
      <c r="E36"/>
      <c r="F36" s="1"/>
      <c r="G36" s="8">
        <f>Men!$U$220</f>
        <v>218</v>
      </c>
      <c r="H36"/>
      <c r="I36" s="32">
        <v>7</v>
      </c>
      <c r="J36" s="20" t="s">
        <v>36</v>
      </c>
      <c r="K36"/>
      <c r="L36"/>
      <c r="M36"/>
      <c r="N36" s="1">
        <f>Women!$U$136</f>
        <v>109</v>
      </c>
      <c r="AA36" s="3">
        <v>1</v>
      </c>
      <c r="AB36" s="38" t="s">
        <v>37</v>
      </c>
      <c r="AC36" s="38"/>
      <c r="AD36" s="38"/>
      <c r="AE36" s="38"/>
      <c r="AF36" s="40">
        <v>6</v>
      </c>
      <c r="AG36" s="39">
        <v>76</v>
      </c>
      <c r="AI36" s="3">
        <v>1</v>
      </c>
      <c r="AJ36" s="38" t="s">
        <v>12</v>
      </c>
      <c r="AK36" s="38"/>
      <c r="AL36" s="38"/>
      <c r="AM36" s="40">
        <v>6</v>
      </c>
      <c r="AN36" s="40">
        <v>46</v>
      </c>
    </row>
    <row r="37" spans="1:40">
      <c r="A37" s="1">
        <v>8</v>
      </c>
      <c r="B37" s="20" t="s">
        <v>25</v>
      </c>
      <c r="G37" s="8">
        <f>Men!$V$217</f>
        <v>313</v>
      </c>
      <c r="H37" s="1"/>
      <c r="I37" s="1">
        <v>8</v>
      </c>
      <c r="J37" s="34" t="s">
        <v>57</v>
      </c>
      <c r="K37" s="35"/>
      <c r="L37" s="35"/>
      <c r="M37" s="42">
        <v>2</v>
      </c>
      <c r="N37" s="37">
        <f>Women!$X$3</f>
        <v>131</v>
      </c>
      <c r="AA37" s="1">
        <v>2</v>
      </c>
      <c r="AB37" s="34" t="s">
        <v>12</v>
      </c>
      <c r="AC37" s="34"/>
      <c r="AD37" s="34"/>
      <c r="AE37" s="34"/>
      <c r="AF37" s="42">
        <v>5</v>
      </c>
      <c r="AG37" s="41">
        <v>78</v>
      </c>
      <c r="AI37" s="1">
        <v>2</v>
      </c>
      <c r="AJ37" s="34" t="s">
        <v>38</v>
      </c>
      <c r="AK37" s="34"/>
      <c r="AL37" s="34"/>
      <c r="AM37" s="42">
        <v>5</v>
      </c>
      <c r="AN37" s="42">
        <v>47</v>
      </c>
    </row>
    <row r="38" spans="1:40">
      <c r="A38" s="1">
        <v>9</v>
      </c>
      <c r="B38" s="34" t="s">
        <v>58</v>
      </c>
      <c r="C38" s="34"/>
      <c r="D38" s="34"/>
      <c r="E38" s="34"/>
      <c r="F38" s="42">
        <v>1</v>
      </c>
      <c r="G38" s="41">
        <f>Men!$S$3</f>
        <v>316</v>
      </c>
      <c r="H38" s="1"/>
      <c r="I38" s="32">
        <v>9</v>
      </c>
      <c r="J38" s="20" t="s">
        <v>41</v>
      </c>
      <c r="N38" s="1">
        <f>Women!$T$139</f>
        <v>151</v>
      </c>
      <c r="AA38" s="1">
        <v>3</v>
      </c>
      <c r="AB38" s="34" t="s">
        <v>26</v>
      </c>
      <c r="AC38" s="34"/>
      <c r="AD38" s="34"/>
      <c r="AE38" s="34"/>
      <c r="AF38" s="42">
        <v>4</v>
      </c>
      <c r="AG38" s="41">
        <v>98</v>
      </c>
      <c r="AI38" s="32">
        <v>3</v>
      </c>
      <c r="AJ38" s="34" t="s">
        <v>26</v>
      </c>
      <c r="AK38" s="34"/>
      <c r="AL38" s="34"/>
      <c r="AM38" s="42">
        <v>4</v>
      </c>
      <c r="AN38" s="42">
        <v>54</v>
      </c>
    </row>
    <row r="39" spans="1:40">
      <c r="A39" s="1">
        <v>10</v>
      </c>
      <c r="B39" s="20" t="s">
        <v>27</v>
      </c>
      <c r="F39" s="32"/>
      <c r="G39" s="8">
        <f>Men!$W$217</f>
        <v>328</v>
      </c>
      <c r="I39" s="1">
        <v>10</v>
      </c>
      <c r="J39" s="20" t="s">
        <v>46</v>
      </c>
      <c r="N39" s="1">
        <f>Women!$U$139</f>
        <v>158</v>
      </c>
      <c r="AA39" s="1">
        <v>4</v>
      </c>
      <c r="AB39" s="34" t="s">
        <v>57</v>
      </c>
      <c r="AC39" s="34"/>
      <c r="AD39" s="34"/>
      <c r="AE39" s="34"/>
      <c r="AF39" s="37">
        <v>3</v>
      </c>
      <c r="AG39" s="41">
        <v>123</v>
      </c>
      <c r="AI39" s="32">
        <v>4</v>
      </c>
      <c r="AJ39" s="34" t="s">
        <v>57</v>
      </c>
      <c r="AK39" s="35"/>
      <c r="AL39" s="35"/>
      <c r="AM39" s="42">
        <v>3</v>
      </c>
      <c r="AN39" s="37">
        <v>69</v>
      </c>
    </row>
    <row r="40" spans="1:40">
      <c r="A40" s="1">
        <v>11</v>
      </c>
      <c r="B40" t="s">
        <v>40</v>
      </c>
      <c r="G40" s="8">
        <f>Men!$T$217</f>
        <v>365</v>
      </c>
      <c r="I40" s="32">
        <v>11</v>
      </c>
      <c r="J40" s="34" t="s">
        <v>58</v>
      </c>
      <c r="K40" s="34"/>
      <c r="L40" s="34"/>
      <c r="M40" s="42">
        <v>1</v>
      </c>
      <c r="N40" s="42">
        <f>Women!$S$3</f>
        <v>169</v>
      </c>
      <c r="AA40" s="1">
        <v>5</v>
      </c>
      <c r="AB40" s="34" t="s">
        <v>38</v>
      </c>
      <c r="AC40" s="34"/>
      <c r="AD40" s="34"/>
      <c r="AE40" s="34"/>
      <c r="AF40" s="42">
        <v>2</v>
      </c>
      <c r="AG40" s="41">
        <v>176</v>
      </c>
      <c r="AI40" s="1">
        <v>5</v>
      </c>
      <c r="AJ40" s="34" t="s">
        <v>37</v>
      </c>
      <c r="AK40" s="34"/>
      <c r="AL40" s="34"/>
      <c r="AM40" s="42">
        <v>2</v>
      </c>
      <c r="AN40" s="42">
        <v>70</v>
      </c>
    </row>
    <row r="41" spans="1:40">
      <c r="A41" s="1">
        <v>12</v>
      </c>
      <c r="B41" s="20" t="s">
        <v>30</v>
      </c>
      <c r="F41" s="1"/>
      <c r="G41" s="8">
        <f>Men!$V$220</f>
        <v>430</v>
      </c>
      <c r="I41" s="1">
        <v>12</v>
      </c>
      <c r="J41" s="20" t="s">
        <v>27</v>
      </c>
      <c r="N41" s="1">
        <f>Women!$W$136</f>
        <v>173</v>
      </c>
      <c r="AA41" s="1">
        <v>6</v>
      </c>
      <c r="AB41" s="34" t="s">
        <v>58</v>
      </c>
      <c r="AC41" s="34"/>
      <c r="AD41" s="34"/>
      <c r="AE41" s="34"/>
      <c r="AF41" s="42">
        <v>1</v>
      </c>
      <c r="AG41" s="41">
        <v>202</v>
      </c>
      <c r="AI41" s="1">
        <v>6</v>
      </c>
      <c r="AJ41" s="34" t="s">
        <v>58</v>
      </c>
      <c r="AK41" s="34"/>
      <c r="AL41" s="34"/>
      <c r="AM41" s="42">
        <v>1</v>
      </c>
      <c r="AN41" s="42">
        <v>81</v>
      </c>
    </row>
    <row r="42" spans="1:40">
      <c r="A42" s="1">
        <v>13</v>
      </c>
      <c r="B42" s="20" t="s">
        <v>47</v>
      </c>
      <c r="F42" s="1"/>
      <c r="G42" s="8">
        <f>Men!$U$223</f>
        <v>463</v>
      </c>
      <c r="I42" s="32">
        <v>13</v>
      </c>
      <c r="J42" s="20" t="s">
        <v>30</v>
      </c>
      <c r="N42" s="1">
        <f>Women!$V$139</f>
        <v>188</v>
      </c>
      <c r="AA42" s="1">
        <v>7</v>
      </c>
      <c r="AB42" s="20" t="s">
        <v>36</v>
      </c>
      <c r="AF42" s="1"/>
      <c r="AG42" s="8">
        <v>222</v>
      </c>
      <c r="AI42" s="32">
        <v>7</v>
      </c>
      <c r="AJ42" t="s">
        <v>40</v>
      </c>
      <c r="AN42" s="1">
        <v>85</v>
      </c>
    </row>
    <row r="43" spans="1:40" s="2" customFormat="1">
      <c r="A43" s="1">
        <v>14</v>
      </c>
      <c r="B43" s="20" t="s">
        <v>56</v>
      </c>
      <c r="C43"/>
      <c r="D43"/>
      <c r="E43"/>
      <c r="F43" s="1"/>
      <c r="G43" s="8">
        <f>Men!$X$217</f>
        <v>487</v>
      </c>
      <c r="H43"/>
      <c r="I43" s="1">
        <v>14</v>
      </c>
      <c r="J43" s="20" t="s">
        <v>47</v>
      </c>
      <c r="K43"/>
      <c r="L43"/>
      <c r="M43"/>
      <c r="N43" s="1">
        <f>Women!$U$142</f>
        <v>209</v>
      </c>
      <c r="O43"/>
      <c r="AA43" s="1">
        <v>8</v>
      </c>
      <c r="AB43" s="20" t="s">
        <v>27</v>
      </c>
      <c r="AC43"/>
      <c r="AD43"/>
      <c r="AE43"/>
      <c r="AF43" s="32"/>
      <c r="AG43" s="8">
        <v>250</v>
      </c>
      <c r="AH43" s="1"/>
      <c r="AI43" s="1">
        <v>8</v>
      </c>
      <c r="AJ43" s="20" t="s">
        <v>25</v>
      </c>
      <c r="AK43"/>
      <c r="AL43"/>
      <c r="AM43"/>
      <c r="AN43" s="1">
        <v>91</v>
      </c>
    </row>
    <row r="44" spans="1:40" s="2" customFormat="1">
      <c r="A44" s="1">
        <v>15</v>
      </c>
      <c r="B44" s="20" t="s">
        <v>29</v>
      </c>
      <c r="C44"/>
      <c r="D44"/>
      <c r="E44"/>
      <c r="F44"/>
      <c r="G44" s="8">
        <f>Men!$W$220</f>
        <v>493</v>
      </c>
      <c r="H44"/>
      <c r="I44" s="32">
        <v>15</v>
      </c>
      <c r="J44" s="20" t="s">
        <v>48</v>
      </c>
      <c r="K44"/>
      <c r="L44"/>
      <c r="M44"/>
      <c r="N44" s="1">
        <f>Women!$U$145</f>
        <v>250</v>
      </c>
      <c r="O44"/>
      <c r="AA44" s="1">
        <v>9</v>
      </c>
      <c r="AB44" s="20" t="s">
        <v>25</v>
      </c>
      <c r="AC44"/>
      <c r="AD44"/>
      <c r="AE44"/>
      <c r="AF44"/>
      <c r="AG44" s="8">
        <v>303</v>
      </c>
      <c r="AH44" s="1"/>
      <c r="AI44" s="32">
        <v>9</v>
      </c>
      <c r="AJ44" s="20" t="s">
        <v>30</v>
      </c>
      <c r="AK44"/>
      <c r="AL44"/>
      <c r="AM44"/>
      <c r="AN44" s="1">
        <v>130</v>
      </c>
    </row>
    <row r="45" spans="1:40">
      <c r="A45" s="1">
        <v>16</v>
      </c>
      <c r="B45" s="20" t="s">
        <v>48</v>
      </c>
      <c r="F45" s="1"/>
      <c r="G45" s="8">
        <f>Men!$U$226</f>
        <v>581</v>
      </c>
      <c r="I45" s="1">
        <v>16</v>
      </c>
      <c r="J45" s="20" t="s">
        <v>29</v>
      </c>
      <c r="N45" s="1">
        <f>Women!$W$139</f>
        <v>256</v>
      </c>
      <c r="AA45" s="1">
        <v>10</v>
      </c>
      <c r="AB45" t="s">
        <v>40</v>
      </c>
      <c r="AG45" s="8">
        <v>355</v>
      </c>
      <c r="AI45" s="1">
        <v>10</v>
      </c>
      <c r="AJ45" s="20" t="s">
        <v>31</v>
      </c>
      <c r="AN45" s="1">
        <v>168</v>
      </c>
    </row>
    <row r="46" spans="1:40">
      <c r="A46" s="1">
        <v>17</v>
      </c>
      <c r="B46" s="20" t="s">
        <v>51</v>
      </c>
      <c r="F46" s="1"/>
      <c r="G46" s="8">
        <f>Men!$S$217</f>
        <v>606</v>
      </c>
      <c r="I46" s="32">
        <v>17</v>
      </c>
      <c r="J46" s="20" t="s">
        <v>927</v>
      </c>
      <c r="N46" s="1">
        <f>Women!$U$148</f>
        <v>284</v>
      </c>
      <c r="AA46" s="1">
        <v>11</v>
      </c>
      <c r="AB46" s="20" t="s">
        <v>29</v>
      </c>
      <c r="AG46" s="8">
        <v>412</v>
      </c>
      <c r="AI46" s="32">
        <v>11</v>
      </c>
      <c r="AJ46" s="20" t="s">
        <v>36</v>
      </c>
      <c r="AN46" s="1">
        <v>195</v>
      </c>
    </row>
    <row r="47" spans="1:40">
      <c r="A47" s="1">
        <v>18</v>
      </c>
      <c r="B47" s="20" t="s">
        <v>33</v>
      </c>
      <c r="G47" s="8">
        <f>Men!$W$223</f>
        <v>637</v>
      </c>
      <c r="I47" s="1">
        <v>18</v>
      </c>
      <c r="J47" s="20" t="s">
        <v>31</v>
      </c>
      <c r="N47" s="1">
        <f>Women!$V$142</f>
        <v>286</v>
      </c>
      <c r="AA47" s="1">
        <v>12</v>
      </c>
      <c r="AB47" s="20" t="s">
        <v>46</v>
      </c>
      <c r="AF47" s="1"/>
      <c r="AG47" s="8">
        <v>442</v>
      </c>
      <c r="AI47" s="1">
        <v>12</v>
      </c>
      <c r="AJ47" t="s">
        <v>56</v>
      </c>
      <c r="AN47" s="1">
        <v>197</v>
      </c>
    </row>
    <row r="48" spans="1:40">
      <c r="A48" s="1">
        <v>19</v>
      </c>
      <c r="B48" s="20" t="s">
        <v>927</v>
      </c>
      <c r="F48" s="1"/>
      <c r="G48" s="8">
        <f>Men!$U$229</f>
        <v>664</v>
      </c>
      <c r="I48" s="32">
        <v>19</v>
      </c>
      <c r="J48" s="20" t="s">
        <v>44</v>
      </c>
      <c r="M48" s="1"/>
      <c r="N48" s="1">
        <f>Women!$V$145</f>
        <v>329</v>
      </c>
      <c r="AA48" s="1">
        <v>12</v>
      </c>
      <c r="AB48" s="20" t="s">
        <v>56</v>
      </c>
      <c r="AF48" s="1"/>
      <c r="AG48" s="8">
        <v>442</v>
      </c>
      <c r="AI48" s="32">
        <v>13</v>
      </c>
      <c r="AJ48" s="20" t="s">
        <v>41</v>
      </c>
      <c r="AN48" s="1">
        <v>208</v>
      </c>
    </row>
    <row r="49" spans="1:40">
      <c r="A49" s="1">
        <v>20</v>
      </c>
      <c r="B49" s="20" t="s">
        <v>936</v>
      </c>
      <c r="F49" s="1"/>
      <c r="G49" s="8">
        <f>Men!$U$232</f>
        <v>747</v>
      </c>
      <c r="I49" s="1">
        <v>19</v>
      </c>
      <c r="J49" s="20" t="s">
        <v>33</v>
      </c>
      <c r="M49" s="1"/>
      <c r="N49" s="1">
        <f>Women!$W$142</f>
        <v>329</v>
      </c>
      <c r="AA49" s="1">
        <v>14</v>
      </c>
      <c r="AB49" s="20" t="s">
        <v>30</v>
      </c>
      <c r="AF49" s="1"/>
      <c r="AG49" s="8">
        <v>462</v>
      </c>
      <c r="AI49" s="1">
        <v>14</v>
      </c>
      <c r="AJ49" s="20" t="s">
        <v>27</v>
      </c>
      <c r="AN49" s="1">
        <v>213</v>
      </c>
    </row>
    <row r="50" spans="1:40">
      <c r="A50" s="1">
        <v>21</v>
      </c>
      <c r="B50" s="20" t="s">
        <v>52</v>
      </c>
      <c r="F50" s="1"/>
      <c r="G50" s="8">
        <f>Men!$S$220</f>
        <v>812</v>
      </c>
      <c r="I50" s="32">
        <v>21</v>
      </c>
      <c r="J50" s="20" t="s">
        <v>51</v>
      </c>
      <c r="M50" s="1"/>
      <c r="N50" s="1">
        <f>Women!$S$136</f>
        <v>352</v>
      </c>
      <c r="AA50" s="1">
        <v>15</v>
      </c>
      <c r="AB50" s="20" t="s">
        <v>51</v>
      </c>
      <c r="AF50" s="1"/>
      <c r="AG50" s="8">
        <v>548</v>
      </c>
      <c r="AI50" s="32">
        <v>15</v>
      </c>
      <c r="AJ50" s="20" t="s">
        <v>44</v>
      </c>
      <c r="AM50" s="1"/>
      <c r="AN50" s="1">
        <v>219</v>
      </c>
    </row>
    <row r="51" spans="1:40">
      <c r="A51" s="1">
        <v>22</v>
      </c>
      <c r="B51" s="20" t="s">
        <v>60</v>
      </c>
      <c r="F51" s="1"/>
      <c r="G51" s="8">
        <f>Men!$X$220</f>
        <v>823</v>
      </c>
      <c r="I51" s="1">
        <v>22</v>
      </c>
      <c r="J51" s="20" t="s">
        <v>52</v>
      </c>
      <c r="N51" s="1">
        <f>Women!$S$139</f>
        <v>382</v>
      </c>
      <c r="AA51" s="1">
        <v>16</v>
      </c>
      <c r="AB51" s="20" t="s">
        <v>41</v>
      </c>
      <c r="AG51" s="8">
        <v>570</v>
      </c>
      <c r="AI51" s="1">
        <v>16</v>
      </c>
      <c r="AJ51" s="20" t="s">
        <v>51</v>
      </c>
      <c r="AM51" s="1"/>
      <c r="AN51" s="1">
        <v>236</v>
      </c>
    </row>
    <row r="52" spans="1:40">
      <c r="A52" s="1">
        <v>23</v>
      </c>
      <c r="B52" s="20" t="s">
        <v>34</v>
      </c>
      <c r="G52" s="8">
        <f>Men!$W$226</f>
        <v>836</v>
      </c>
      <c r="I52" s="32"/>
      <c r="J52" s="20"/>
      <c r="M52" s="1"/>
      <c r="N52" s="1"/>
      <c r="AA52" s="1">
        <v>17</v>
      </c>
      <c r="AB52" s="20" t="s">
        <v>33</v>
      </c>
      <c r="AG52" s="8">
        <v>582</v>
      </c>
      <c r="AI52" s="32">
        <v>17</v>
      </c>
      <c r="AJ52" s="20" t="s">
        <v>60</v>
      </c>
      <c r="AN52" s="1">
        <v>264</v>
      </c>
    </row>
    <row r="53" spans="1:40">
      <c r="A53" s="1">
        <v>24</v>
      </c>
      <c r="B53" s="20" t="s">
        <v>937</v>
      </c>
      <c r="F53" s="1"/>
      <c r="G53" s="8">
        <f>Men!$U$235</f>
        <v>891</v>
      </c>
      <c r="I53" s="1"/>
      <c r="J53" s="20"/>
      <c r="M53" s="1"/>
      <c r="N53" s="1"/>
      <c r="AA53" s="1">
        <v>18</v>
      </c>
      <c r="AB53" s="20" t="s">
        <v>31</v>
      </c>
      <c r="AG53" s="8">
        <v>608</v>
      </c>
      <c r="AI53" s="1">
        <v>18</v>
      </c>
      <c r="AJ53" s="20" t="s">
        <v>45</v>
      </c>
      <c r="AM53" s="1"/>
      <c r="AN53" s="1">
        <v>282</v>
      </c>
    </row>
    <row r="54" spans="1:40">
      <c r="A54" s="1"/>
      <c r="B54" s="20"/>
      <c r="F54" s="1"/>
      <c r="G54" s="8"/>
      <c r="I54" s="1"/>
      <c r="J54" s="20"/>
      <c r="N54" s="1"/>
      <c r="AA54" s="1">
        <v>19</v>
      </c>
      <c r="AB54" s="20" t="s">
        <v>60</v>
      </c>
      <c r="AF54" s="1"/>
      <c r="AG54" s="8">
        <v>652</v>
      </c>
      <c r="AI54" s="32">
        <v>19</v>
      </c>
      <c r="AJ54" s="20" t="s">
        <v>46</v>
      </c>
      <c r="AN54" s="1">
        <v>287</v>
      </c>
    </row>
    <row r="55" spans="1:40">
      <c r="E55" s="10" t="s">
        <v>2</v>
      </c>
      <c r="F55" s="11" t="s">
        <v>42</v>
      </c>
      <c r="G55" s="11"/>
      <c r="H55" s="11"/>
      <c r="I55" s="12"/>
      <c r="J55" s="13" t="s">
        <v>14</v>
      </c>
      <c r="K55" s="14" t="s">
        <v>13</v>
      </c>
      <c r="M55" s="1"/>
      <c r="N55" s="1"/>
      <c r="AA55" s="1">
        <v>20</v>
      </c>
      <c r="AB55" s="20" t="s">
        <v>44</v>
      </c>
      <c r="AF55" s="1"/>
      <c r="AG55" s="8">
        <v>713</v>
      </c>
      <c r="AI55" s="1">
        <v>20</v>
      </c>
      <c r="AJ55" s="20" t="s">
        <v>29</v>
      </c>
      <c r="AN55" s="1">
        <v>313</v>
      </c>
    </row>
    <row r="56" spans="1:40">
      <c r="A56" s="2"/>
      <c r="B56" s="2"/>
      <c r="C56" s="2"/>
      <c r="D56" s="2"/>
      <c r="E56" s="15">
        <v>1</v>
      </c>
      <c r="F56" s="2" t="s">
        <v>12</v>
      </c>
      <c r="G56" s="2"/>
      <c r="H56" s="2"/>
      <c r="I56" s="2"/>
      <c r="J56" s="27">
        <f t="shared" ref="J56:J61" si="2">VLOOKUP($F56,$B$30:$G$54,5,0)+VLOOKUP($F56,$J$30:$N$54,4,0)</f>
        <v>10</v>
      </c>
      <c r="K56" s="16">
        <f t="shared" ref="K56:K61" si="3">VLOOKUP($F56,$B$30:$G$54,6,0)+VLOOKUP($F56,$J$30:$N$54,5,0)</f>
        <v>151</v>
      </c>
      <c r="L56" s="2"/>
      <c r="M56" s="3"/>
      <c r="N56" s="3"/>
      <c r="AA56" s="1">
        <v>21</v>
      </c>
      <c r="AB56" s="20" t="s">
        <v>47</v>
      </c>
      <c r="AF56" s="1"/>
      <c r="AG56" s="8">
        <v>744</v>
      </c>
      <c r="AI56" s="32">
        <v>21</v>
      </c>
      <c r="AJ56" s="20" t="s">
        <v>63</v>
      </c>
      <c r="AN56" s="1">
        <v>333</v>
      </c>
    </row>
    <row r="57" spans="1:40">
      <c r="E57" s="17">
        <v>2</v>
      </c>
      <c r="F57" s="20" t="s">
        <v>37</v>
      </c>
      <c r="G57" s="20"/>
      <c r="H57" s="20"/>
      <c r="I57" s="20"/>
      <c r="J57" s="30">
        <f t="shared" si="2"/>
        <v>9</v>
      </c>
      <c r="K57" s="31">
        <f t="shared" si="3"/>
        <v>101</v>
      </c>
      <c r="M57" s="1"/>
      <c r="N57" s="1"/>
      <c r="AA57" s="1">
        <v>22</v>
      </c>
      <c r="AB57" t="s">
        <v>34</v>
      </c>
      <c r="AG57" s="8">
        <v>829</v>
      </c>
      <c r="AI57" s="1">
        <v>22</v>
      </c>
      <c r="AJ57" s="20" t="s">
        <v>65</v>
      </c>
      <c r="AN57" s="1">
        <v>338</v>
      </c>
    </row>
    <row r="58" spans="1:40">
      <c r="E58" s="17">
        <v>3</v>
      </c>
      <c r="F58" s="20" t="s">
        <v>26</v>
      </c>
      <c r="G58" s="20"/>
      <c r="H58" s="20"/>
      <c r="I58" s="20"/>
      <c r="J58" s="30">
        <f t="shared" si="2"/>
        <v>9</v>
      </c>
      <c r="K58" s="31">
        <f t="shared" si="3"/>
        <v>128</v>
      </c>
      <c r="M58" s="1"/>
      <c r="N58" s="1"/>
      <c r="AA58" s="1">
        <v>23</v>
      </c>
      <c r="AB58" s="20" t="s">
        <v>52</v>
      </c>
      <c r="AF58" s="1"/>
      <c r="AG58" s="8">
        <v>844</v>
      </c>
      <c r="AI58" s="32">
        <v>23</v>
      </c>
      <c r="AJ58" s="20" t="s">
        <v>67</v>
      </c>
      <c r="AM58" s="1"/>
      <c r="AN58" s="1">
        <v>370</v>
      </c>
    </row>
    <row r="59" spans="1:40">
      <c r="E59" s="17">
        <v>4</v>
      </c>
      <c r="F59" s="20" t="s">
        <v>38</v>
      </c>
      <c r="G59" s="20"/>
      <c r="H59" s="20"/>
      <c r="I59" s="20"/>
      <c r="J59" s="30">
        <f t="shared" si="2"/>
        <v>7</v>
      </c>
      <c r="K59" s="31">
        <f t="shared" si="3"/>
        <v>220</v>
      </c>
      <c r="M59" s="1"/>
      <c r="N59" s="1"/>
      <c r="AA59" s="1">
        <v>24</v>
      </c>
      <c r="AB59" s="20" t="s">
        <v>63</v>
      </c>
      <c r="AF59" s="1"/>
      <c r="AG59" s="8">
        <v>867</v>
      </c>
      <c r="AI59" s="1">
        <v>24</v>
      </c>
      <c r="AJ59" s="20" t="s">
        <v>33</v>
      </c>
      <c r="AM59" s="1"/>
      <c r="AN59" s="1">
        <v>395</v>
      </c>
    </row>
    <row r="60" spans="1:40">
      <c r="E60" s="17">
        <v>5</v>
      </c>
      <c r="F60" s="20" t="s">
        <v>57</v>
      </c>
      <c r="J60" s="8">
        <f t="shared" si="2"/>
        <v>5</v>
      </c>
      <c r="K60" s="47">
        <f t="shared" si="3"/>
        <v>264</v>
      </c>
      <c r="M60" s="1"/>
      <c r="N60" s="1"/>
      <c r="AA60" s="1">
        <v>25</v>
      </c>
      <c r="AB60" s="20" t="s">
        <v>45</v>
      </c>
      <c r="AF60" s="1"/>
      <c r="AG60" s="8">
        <v>905</v>
      </c>
      <c r="AI60" s="1">
        <v>25</v>
      </c>
      <c r="AJ60" s="20" t="s">
        <v>64</v>
      </c>
      <c r="AN60" s="1">
        <v>401</v>
      </c>
    </row>
    <row r="61" spans="1:40">
      <c r="E61" s="18">
        <v>6</v>
      </c>
      <c r="F61" s="33" t="s">
        <v>58</v>
      </c>
      <c r="G61" s="33"/>
      <c r="H61" s="33"/>
      <c r="I61" s="33"/>
      <c r="J61" s="46">
        <f t="shared" si="2"/>
        <v>2</v>
      </c>
      <c r="K61" s="48">
        <f t="shared" si="3"/>
        <v>485</v>
      </c>
      <c r="M61" s="1"/>
      <c r="N61" s="1"/>
      <c r="AA61" s="1">
        <v>26</v>
      </c>
      <c r="AB61" s="20" t="s">
        <v>48</v>
      </c>
      <c r="AF61" s="1"/>
      <c r="AG61" s="8">
        <v>931</v>
      </c>
      <c r="AI61" s="32">
        <v>26</v>
      </c>
      <c r="AJ61" s="20" t="s">
        <v>47</v>
      </c>
      <c r="AN61" s="1">
        <v>408</v>
      </c>
    </row>
    <row r="62" spans="1:40">
      <c r="A62" s="19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2"/>
      <c r="AA62" s="1">
        <v>27</v>
      </c>
      <c r="AB62" s="20" t="s">
        <v>62</v>
      </c>
      <c r="AG62" s="8">
        <v>950</v>
      </c>
      <c r="AI62" s="1">
        <v>27</v>
      </c>
      <c r="AJ62" s="20" t="s">
        <v>52</v>
      </c>
      <c r="AN62" s="1">
        <v>409</v>
      </c>
    </row>
    <row r="63" spans="1:40">
      <c r="AA63" s="1">
        <v>28</v>
      </c>
      <c r="AB63" s="20" t="s">
        <v>64</v>
      </c>
      <c r="AF63" s="1"/>
      <c r="AG63" s="8">
        <v>1072</v>
      </c>
      <c r="AI63" s="1">
        <v>28</v>
      </c>
      <c r="AJ63" s="20" t="s">
        <v>66</v>
      </c>
      <c r="AN63" s="1">
        <v>454</v>
      </c>
    </row>
    <row r="64" spans="1:40">
      <c r="A64" s="4" t="s">
        <v>70</v>
      </c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AA64" s="1"/>
      <c r="AI64" s="1">
        <v>29</v>
      </c>
      <c r="AJ64" s="20" t="s">
        <v>53</v>
      </c>
      <c r="AN64" s="1">
        <v>479</v>
      </c>
    </row>
    <row r="65" spans="1:40">
      <c r="AF65" s="1"/>
      <c r="AG65" s="1"/>
      <c r="AI65" s="1">
        <v>30</v>
      </c>
      <c r="AJ65" s="20" t="s">
        <v>68</v>
      </c>
      <c r="AM65" s="1"/>
      <c r="AN65" s="1">
        <v>497</v>
      </c>
    </row>
    <row r="66" spans="1:40">
      <c r="A66" s="3" t="s">
        <v>2</v>
      </c>
      <c r="B66" s="2" t="s">
        <v>11</v>
      </c>
      <c r="C66" s="2"/>
      <c r="D66" s="2"/>
      <c r="E66" s="2"/>
      <c r="F66" s="3" t="s">
        <v>14</v>
      </c>
      <c r="G66" s="3" t="s">
        <v>13</v>
      </c>
      <c r="H66" s="2"/>
      <c r="I66" s="3" t="s">
        <v>2</v>
      </c>
      <c r="J66" s="2" t="s">
        <v>15</v>
      </c>
      <c r="K66" s="2"/>
      <c r="L66" s="2"/>
      <c r="M66" s="3" t="s">
        <v>14</v>
      </c>
      <c r="N66" s="3" t="s">
        <v>13</v>
      </c>
      <c r="AF66" s="1"/>
      <c r="AG66" s="1"/>
      <c r="AI66" s="1">
        <v>30</v>
      </c>
      <c r="AJ66" s="20" t="s">
        <v>69</v>
      </c>
      <c r="AN66" s="1">
        <v>497</v>
      </c>
    </row>
    <row r="67" spans="1:40">
      <c r="A67" s="3">
        <v>1</v>
      </c>
      <c r="B67" s="38" t="s">
        <v>12</v>
      </c>
      <c r="C67" s="38"/>
      <c r="D67" s="38"/>
      <c r="E67" s="38"/>
      <c r="F67" s="40">
        <f>VLOOKUP($B67,$B$6:$G$20,5,0)+VLOOKUP($B67,$AB$6:$AG$26,5,0)</f>
        <v>11</v>
      </c>
      <c r="G67" s="40">
        <f t="shared" ref="G67:G79" si="4">VLOOKUP($B67,$B$6:$G$20,6,0)+VLOOKUP($B67,$AB$6:$AG$26,6,0)</f>
        <v>536</v>
      </c>
      <c r="H67" s="2"/>
      <c r="I67" s="3">
        <v>1</v>
      </c>
      <c r="J67" s="38" t="s">
        <v>12</v>
      </c>
      <c r="K67" s="38"/>
      <c r="L67" s="38"/>
      <c r="M67" s="40">
        <f>VLOOKUP($J67,$J$6:$N$20,4,0)+VLOOKUP($J67,$AJ$6:$AN$26,4,0)</f>
        <v>12</v>
      </c>
      <c r="N67" s="40">
        <f t="shared" ref="N67:N77" si="5">VLOOKUP($J67,$J$6:$N$20,5,0)+VLOOKUP($J67,$AJ$6:$AN$26,5,0)</f>
        <v>166</v>
      </c>
      <c r="AF67" s="1"/>
      <c r="AG67" s="1"/>
      <c r="AI67" s="1">
        <v>32</v>
      </c>
      <c r="AJ67" s="20" t="s">
        <v>54</v>
      </c>
      <c r="AM67" s="1"/>
      <c r="AN67" s="1">
        <v>506</v>
      </c>
    </row>
    <row r="68" spans="1:40">
      <c r="A68" s="1">
        <v>2</v>
      </c>
      <c r="B68" s="34" t="s">
        <v>37</v>
      </c>
      <c r="C68" s="34"/>
      <c r="D68" s="34"/>
      <c r="E68" s="34"/>
      <c r="F68" s="42">
        <f>VLOOKUP($B68,$B$6:$G$20,5,0)+VLOOKUP($B68,$AB$6:$AG$26,5,0)</f>
        <v>11</v>
      </c>
      <c r="G68" s="41">
        <f t="shared" si="4"/>
        <v>551</v>
      </c>
      <c r="I68" s="32">
        <v>2</v>
      </c>
      <c r="J68" s="34" t="s">
        <v>38</v>
      </c>
      <c r="K68" s="34"/>
      <c r="L68" s="34"/>
      <c r="M68" s="42">
        <f>VLOOKUP($J68,$J$6:$N$20,4,0)+VLOOKUP($J68,$AJ$6:$AN$26,4,0)</f>
        <v>9</v>
      </c>
      <c r="N68" s="41">
        <f t="shared" si="5"/>
        <v>323</v>
      </c>
      <c r="O68" s="19"/>
      <c r="AF68" s="1"/>
      <c r="AG68" s="1"/>
      <c r="AI68" s="1">
        <v>33</v>
      </c>
      <c r="AJ68" s="20" t="s">
        <v>55</v>
      </c>
      <c r="AM68" s="1"/>
      <c r="AN68" s="1">
        <v>526</v>
      </c>
    </row>
    <row r="69" spans="1:40">
      <c r="A69" s="1">
        <v>3</v>
      </c>
      <c r="B69" s="34" t="s">
        <v>26</v>
      </c>
      <c r="C69" s="34"/>
      <c r="D69" s="34"/>
      <c r="E69" s="34"/>
      <c r="F69" s="42">
        <f>VLOOKUP($B69,$B$6:$G$20,5,0)+VLOOKUP($B69,$AB$6:$AG$26,5,0)</f>
        <v>8</v>
      </c>
      <c r="G69" s="41">
        <f t="shared" si="4"/>
        <v>798</v>
      </c>
      <c r="I69" s="32">
        <v>3</v>
      </c>
      <c r="J69" s="34" t="s">
        <v>37</v>
      </c>
      <c r="K69" s="34"/>
      <c r="L69" s="34"/>
      <c r="M69" s="42">
        <f>VLOOKUP($J69,$J$6:$N$20,4,0)+VLOOKUP($J69,$AJ$6:$AN$26,4,0)</f>
        <v>9</v>
      </c>
      <c r="N69" s="41">
        <f t="shared" si="5"/>
        <v>440</v>
      </c>
      <c r="AF69" s="1"/>
      <c r="AG69" s="1"/>
      <c r="AN69" s="1"/>
    </row>
    <row r="70" spans="1:40">
      <c r="A70" s="1">
        <v>4</v>
      </c>
      <c r="B70" s="34" t="s">
        <v>38</v>
      </c>
      <c r="C70" s="34"/>
      <c r="D70" s="34"/>
      <c r="E70" s="34"/>
      <c r="F70" s="42">
        <f>VLOOKUP($B70,$B$6:$G$20,5,0)+VLOOKUP($B70,$AB$6:$AG$26,5,0)</f>
        <v>6</v>
      </c>
      <c r="G70" s="41">
        <f t="shared" si="4"/>
        <v>1260</v>
      </c>
      <c r="I70" s="32">
        <v>4</v>
      </c>
      <c r="J70" s="34" t="s">
        <v>26</v>
      </c>
      <c r="K70" s="34"/>
      <c r="L70" s="34"/>
      <c r="M70" s="42">
        <f>VLOOKUP($J70,$J$6:$N$20,4,0)+VLOOKUP($J70,$AJ$6:$AN$26,4,0)</f>
        <v>5</v>
      </c>
      <c r="N70" s="41">
        <f t="shared" si="5"/>
        <v>535</v>
      </c>
      <c r="AE70" s="10" t="s">
        <v>2</v>
      </c>
      <c r="AF70" s="11" t="s">
        <v>42</v>
      </c>
      <c r="AG70" s="11"/>
      <c r="AH70" s="11"/>
      <c r="AI70" s="12"/>
      <c r="AJ70" s="13" t="s">
        <v>14</v>
      </c>
      <c r="AK70" s="14" t="s">
        <v>13</v>
      </c>
      <c r="AM70" s="1"/>
      <c r="AN70" s="1"/>
    </row>
    <row r="71" spans="1:40">
      <c r="A71" s="1">
        <v>5</v>
      </c>
      <c r="B71" s="20" t="s">
        <v>36</v>
      </c>
      <c r="F71" s="1"/>
      <c r="G71" s="8">
        <f t="shared" si="4"/>
        <v>1479</v>
      </c>
      <c r="I71" s="32">
        <v>5</v>
      </c>
      <c r="J71" s="20" t="s">
        <v>25</v>
      </c>
      <c r="M71" s="1"/>
      <c r="N71" s="8">
        <f t="shared" si="5"/>
        <v>553</v>
      </c>
      <c r="AA71" s="2"/>
      <c r="AB71" s="2"/>
      <c r="AC71" s="2"/>
      <c r="AD71" s="2"/>
      <c r="AE71" s="15">
        <v>1</v>
      </c>
      <c r="AF71" s="2" t="s">
        <v>12</v>
      </c>
      <c r="AG71" s="2"/>
      <c r="AH71" s="2"/>
      <c r="AI71" s="2"/>
      <c r="AJ71" s="27">
        <v>11</v>
      </c>
      <c r="AK71" s="16">
        <v>124</v>
      </c>
      <c r="AL71" s="2"/>
      <c r="AM71" s="3"/>
      <c r="AN71" s="3"/>
    </row>
    <row r="72" spans="1:40">
      <c r="A72" s="1">
        <v>6</v>
      </c>
      <c r="B72" s="34" t="s">
        <v>57</v>
      </c>
      <c r="C72" s="34"/>
      <c r="D72" s="34"/>
      <c r="E72" s="34"/>
      <c r="F72" s="42">
        <f>VLOOKUP($B72,$B$6:$G$20,5,0)+VLOOKUP($B72,$AB$6:$AG$26,5,0)</f>
        <v>4</v>
      </c>
      <c r="G72" s="41">
        <f t="shared" si="4"/>
        <v>1485</v>
      </c>
      <c r="I72" s="32">
        <v>6</v>
      </c>
      <c r="J72" s="34" t="s">
        <v>57</v>
      </c>
      <c r="K72" s="35"/>
      <c r="L72" s="35"/>
      <c r="M72" s="37">
        <f>VLOOKUP($J72,$J$6:$N$20,4,0)+VLOOKUP($J72,$AJ$6:$AN$26,4,0)</f>
        <v>5</v>
      </c>
      <c r="N72" s="36">
        <f t="shared" si="5"/>
        <v>668</v>
      </c>
      <c r="O72" s="2"/>
      <c r="AE72" s="17">
        <v>2</v>
      </c>
      <c r="AF72" s="20" t="s">
        <v>37</v>
      </c>
      <c r="AG72" s="20"/>
      <c r="AH72" s="20"/>
      <c r="AI72" s="20"/>
      <c r="AJ72" s="30">
        <v>8</v>
      </c>
      <c r="AK72" s="31">
        <v>146</v>
      </c>
      <c r="AM72" s="1"/>
      <c r="AN72" s="1"/>
    </row>
    <row r="73" spans="1:40">
      <c r="A73" s="1">
        <v>7</v>
      </c>
      <c r="B73" s="20" t="s">
        <v>25</v>
      </c>
      <c r="F73" s="1"/>
      <c r="G73" s="8">
        <f t="shared" si="4"/>
        <v>1841</v>
      </c>
      <c r="I73" s="32">
        <v>7</v>
      </c>
      <c r="J73" s="20" t="s">
        <v>40</v>
      </c>
      <c r="M73" s="1"/>
      <c r="N73" s="8">
        <f t="shared" si="5"/>
        <v>940</v>
      </c>
      <c r="O73" s="2"/>
      <c r="AE73" s="17">
        <v>2</v>
      </c>
      <c r="AF73" s="20" t="s">
        <v>26</v>
      </c>
      <c r="AG73" s="20"/>
      <c r="AH73" s="20"/>
      <c r="AI73" s="20"/>
      <c r="AJ73" s="30">
        <v>8</v>
      </c>
      <c r="AK73" s="31">
        <v>152</v>
      </c>
      <c r="AM73" s="1"/>
      <c r="AN73" s="1"/>
    </row>
    <row r="74" spans="1:40">
      <c r="A74" s="1">
        <v>8</v>
      </c>
      <c r="B74" s="34" t="s">
        <v>58</v>
      </c>
      <c r="C74" s="34"/>
      <c r="D74" s="34"/>
      <c r="E74" s="34"/>
      <c r="F74" s="42">
        <f>VLOOKUP($B74,$B$6:$G$20,5,0)+VLOOKUP($B74,$AB$6:$AG$26,5,0)</f>
        <v>2</v>
      </c>
      <c r="G74" s="41">
        <f t="shared" si="4"/>
        <v>2243</v>
      </c>
      <c r="I74" s="32">
        <v>8</v>
      </c>
      <c r="J74" s="20" t="s">
        <v>30</v>
      </c>
      <c r="N74" s="8">
        <f t="shared" si="5"/>
        <v>1026</v>
      </c>
      <c r="AE74" s="17">
        <v>4</v>
      </c>
      <c r="AF74" s="20" t="s">
        <v>38</v>
      </c>
      <c r="AG74" s="20"/>
      <c r="AH74" s="20"/>
      <c r="AI74" s="20"/>
      <c r="AJ74" s="30">
        <v>7</v>
      </c>
      <c r="AK74" s="31">
        <v>223</v>
      </c>
      <c r="AM74" s="1"/>
      <c r="AN74" s="1"/>
    </row>
    <row r="75" spans="1:40">
      <c r="A75" s="1">
        <v>9</v>
      </c>
      <c r="B75" s="20" t="s">
        <v>27</v>
      </c>
      <c r="F75" s="32"/>
      <c r="G75" s="8">
        <f t="shared" si="4"/>
        <v>2360</v>
      </c>
      <c r="I75" s="32">
        <v>9</v>
      </c>
      <c r="J75" s="34" t="s">
        <v>58</v>
      </c>
      <c r="K75" s="34"/>
      <c r="L75" s="34"/>
      <c r="M75" s="42">
        <f>VLOOKUP($J75,$J$6:$N$20,4,0)+VLOOKUP($J75,$AJ$6:$AN$26,4,0)</f>
        <v>2</v>
      </c>
      <c r="N75" s="41">
        <f t="shared" si="5"/>
        <v>1123</v>
      </c>
      <c r="AE75" s="17">
        <v>5</v>
      </c>
      <c r="AF75" s="20" t="s">
        <v>57</v>
      </c>
      <c r="AJ75" s="8">
        <v>6</v>
      </c>
      <c r="AK75" s="47">
        <v>192</v>
      </c>
      <c r="AM75" s="1"/>
      <c r="AN75" s="1"/>
    </row>
    <row r="76" spans="1:40">
      <c r="A76" s="1">
        <v>10</v>
      </c>
      <c r="B76" s="20" t="s">
        <v>46</v>
      </c>
      <c r="F76" s="1"/>
      <c r="G76" s="8">
        <f t="shared" si="4"/>
        <v>2772</v>
      </c>
      <c r="I76" s="32">
        <v>10</v>
      </c>
      <c r="J76" s="20" t="s">
        <v>27</v>
      </c>
      <c r="N76" s="8">
        <f t="shared" si="5"/>
        <v>1399</v>
      </c>
      <c r="AE76" s="18">
        <v>6</v>
      </c>
      <c r="AF76" s="33" t="s">
        <v>58</v>
      </c>
      <c r="AG76" s="33"/>
      <c r="AH76" s="33"/>
      <c r="AI76" s="33"/>
      <c r="AJ76" s="46">
        <v>2</v>
      </c>
      <c r="AK76" s="48">
        <v>283</v>
      </c>
      <c r="AM76" s="1"/>
      <c r="AN76" s="1"/>
    </row>
    <row r="77" spans="1:40">
      <c r="A77" s="1">
        <v>11</v>
      </c>
      <c r="B77" s="20" t="s">
        <v>30</v>
      </c>
      <c r="F77" s="1"/>
      <c r="G77" s="8">
        <f t="shared" si="4"/>
        <v>3100</v>
      </c>
      <c r="I77" s="32">
        <v>11</v>
      </c>
      <c r="J77" s="20" t="s">
        <v>31</v>
      </c>
      <c r="M77" s="1"/>
      <c r="N77" s="8">
        <f t="shared" si="5"/>
        <v>1520</v>
      </c>
      <c r="AA77" s="19"/>
      <c r="AB77" s="19"/>
      <c r="AC77" s="19"/>
      <c r="AD77" s="19"/>
      <c r="AE77" s="19"/>
      <c r="AF77" s="19"/>
      <c r="AG77" s="19"/>
      <c r="AH77" s="19"/>
      <c r="AI77" s="19"/>
      <c r="AJ77" s="19"/>
      <c r="AK77" s="19"/>
      <c r="AL77" s="19"/>
      <c r="AM77" s="19"/>
      <c r="AN77" s="19"/>
    </row>
    <row r="78" spans="1:40">
      <c r="A78" s="1">
        <v>12</v>
      </c>
      <c r="B78" s="20" t="s">
        <v>29</v>
      </c>
      <c r="F78" s="1"/>
      <c r="G78" s="8">
        <f t="shared" si="4"/>
        <v>3840</v>
      </c>
      <c r="I78" s="32"/>
      <c r="J78" s="20"/>
      <c r="N78" s="8"/>
    </row>
    <row r="79" spans="1:40">
      <c r="A79" s="1">
        <v>13</v>
      </c>
      <c r="B79" s="20" t="s">
        <v>47</v>
      </c>
      <c r="F79" s="1"/>
      <c r="G79" s="8">
        <f t="shared" si="4"/>
        <v>4298</v>
      </c>
      <c r="I79" s="32"/>
      <c r="J79" s="20"/>
      <c r="M79" s="1"/>
      <c r="N79" s="8"/>
    </row>
    <row r="80" spans="1:40">
      <c r="A80" s="1"/>
      <c r="B80" s="20"/>
      <c r="F80" s="1"/>
      <c r="G80" s="8"/>
      <c r="I80" s="32"/>
      <c r="J80" s="20"/>
      <c r="N80" s="8"/>
    </row>
    <row r="81" spans="1:15">
      <c r="E81" s="10" t="s">
        <v>2</v>
      </c>
      <c r="F81" s="11" t="s">
        <v>16</v>
      </c>
      <c r="G81" s="11"/>
      <c r="H81" s="11"/>
      <c r="I81" s="12"/>
      <c r="J81" s="13" t="s">
        <v>14</v>
      </c>
      <c r="K81" s="14" t="s">
        <v>13</v>
      </c>
      <c r="M81" s="1"/>
      <c r="N81" s="1"/>
    </row>
    <row r="82" spans="1:15">
      <c r="A82" s="2"/>
      <c r="B82" s="2"/>
      <c r="C82" s="2"/>
      <c r="D82" s="2"/>
      <c r="E82" s="15">
        <v>1</v>
      </c>
      <c r="F82" s="2" t="s">
        <v>12</v>
      </c>
      <c r="G82" s="2"/>
      <c r="H82" s="2"/>
      <c r="I82" s="2"/>
      <c r="J82" s="27">
        <f t="shared" ref="J82:J87" si="6">VLOOKUP($F82,$B$67:$G$80,5,0)+VLOOKUP($F82,$J$67:$N$80,4,0)</f>
        <v>23</v>
      </c>
      <c r="K82" s="52">
        <f t="shared" ref="K82:K87" si="7">VLOOKUP($F82,$B$67:$G$80,6,0)+VLOOKUP($F82,$J$67:$N$80,5,0)</f>
        <v>702</v>
      </c>
      <c r="L82" s="2"/>
      <c r="M82" s="3"/>
      <c r="N82" s="3"/>
    </row>
    <row r="83" spans="1:15">
      <c r="E83" s="18">
        <v>2</v>
      </c>
      <c r="F83" s="33" t="s">
        <v>37</v>
      </c>
      <c r="G83" s="33"/>
      <c r="H83" s="33"/>
      <c r="I83" s="33"/>
      <c r="J83" s="46">
        <f t="shared" si="6"/>
        <v>20</v>
      </c>
      <c r="K83" s="53">
        <f t="shared" si="7"/>
        <v>991</v>
      </c>
      <c r="M83" s="1"/>
      <c r="N83" s="1"/>
    </row>
    <row r="84" spans="1:15">
      <c r="E84" s="17">
        <v>3</v>
      </c>
      <c r="F84" s="20" t="s">
        <v>38</v>
      </c>
      <c r="G84" s="20"/>
      <c r="H84" s="20"/>
      <c r="I84" s="20"/>
      <c r="J84" s="30">
        <f t="shared" si="6"/>
        <v>15</v>
      </c>
      <c r="K84" s="54">
        <f t="shared" si="7"/>
        <v>1583</v>
      </c>
      <c r="M84" s="1"/>
      <c r="N84" s="1"/>
    </row>
    <row r="85" spans="1:15">
      <c r="E85" s="18">
        <v>4</v>
      </c>
      <c r="F85" s="33" t="s">
        <v>26</v>
      </c>
      <c r="G85" s="33"/>
      <c r="H85" s="33"/>
      <c r="I85" s="33"/>
      <c r="J85" s="46">
        <f t="shared" si="6"/>
        <v>13</v>
      </c>
      <c r="K85" s="53">
        <f t="shared" si="7"/>
        <v>1333</v>
      </c>
      <c r="M85" s="1"/>
      <c r="N85" s="1"/>
    </row>
    <row r="86" spans="1:15">
      <c r="E86" s="43">
        <v>5</v>
      </c>
      <c r="F86" s="20" t="s">
        <v>57</v>
      </c>
      <c r="J86" s="8">
        <f t="shared" si="6"/>
        <v>9</v>
      </c>
      <c r="K86" s="55">
        <f t="shared" si="7"/>
        <v>2153</v>
      </c>
      <c r="M86" s="1"/>
      <c r="N86" s="1"/>
    </row>
    <row r="87" spans="1:15">
      <c r="E87" s="18">
        <v>6</v>
      </c>
      <c r="F87" s="33" t="s">
        <v>58</v>
      </c>
      <c r="G87" s="33"/>
      <c r="H87" s="33"/>
      <c r="I87" s="33"/>
      <c r="J87" s="46">
        <f t="shared" si="6"/>
        <v>4</v>
      </c>
      <c r="K87" s="53">
        <f t="shared" si="7"/>
        <v>3366</v>
      </c>
      <c r="M87" s="1"/>
      <c r="N87" s="1"/>
    </row>
    <row r="88" spans="1:15">
      <c r="F88" s="1"/>
      <c r="G88" s="1"/>
      <c r="M88" s="1"/>
      <c r="N88" s="1"/>
    </row>
    <row r="89" spans="1:15">
      <c r="A89" s="3" t="s">
        <v>2</v>
      </c>
      <c r="B89" s="2" t="s">
        <v>17</v>
      </c>
      <c r="C89" s="2"/>
      <c r="D89" s="2"/>
      <c r="E89" s="2"/>
      <c r="F89" s="3" t="s">
        <v>14</v>
      </c>
      <c r="G89" s="3" t="s">
        <v>13</v>
      </c>
      <c r="H89" s="2"/>
      <c r="I89" s="3" t="s">
        <v>2</v>
      </c>
      <c r="J89" s="2" t="s">
        <v>18</v>
      </c>
      <c r="K89" s="2"/>
      <c r="L89" s="2"/>
      <c r="M89" s="3" t="s">
        <v>14</v>
      </c>
      <c r="N89" s="3" t="s">
        <v>13</v>
      </c>
    </row>
    <row r="90" spans="1:15">
      <c r="A90" s="3">
        <v>1</v>
      </c>
      <c r="B90" s="38" t="s">
        <v>37</v>
      </c>
      <c r="C90" s="38"/>
      <c r="D90" s="38"/>
      <c r="E90" s="38"/>
      <c r="F90" s="40">
        <f>VLOOKUP($B90,$B$30:$G$54,5,0)+VLOOKUP($B90,$AB$36:$AG$69,5,0)</f>
        <v>12</v>
      </c>
      <c r="G90" s="39">
        <f t="shared" ref="G90:G110" si="8">VLOOKUP($B90,$B$30:$G$54,6,0)+VLOOKUP($B90,$AB$36:$AG$69,6,0)</f>
        <v>132</v>
      </c>
      <c r="H90" s="2"/>
      <c r="I90" s="3">
        <v>1</v>
      </c>
      <c r="J90" s="38" t="s">
        <v>12</v>
      </c>
      <c r="K90" s="38"/>
      <c r="L90" s="38"/>
      <c r="M90" s="40">
        <f>VLOOKUP($J90,$J$30:$N$54,4,0)+VLOOKUP($J90,$AJ$36:$AN$69,4,0)</f>
        <v>12</v>
      </c>
      <c r="N90" s="40">
        <f t="shared" ref="N90:N108" si="9">VLOOKUP($J90,$J$30:$N$54,5,0)+VLOOKUP($J90,$AJ$36:$AN$69,5,0)</f>
        <v>76</v>
      </c>
    </row>
    <row r="91" spans="1:15">
      <c r="A91" s="1">
        <v>2</v>
      </c>
      <c r="B91" s="34" t="s">
        <v>26</v>
      </c>
      <c r="C91" s="34"/>
      <c r="D91" s="34"/>
      <c r="E91" s="34"/>
      <c r="F91" s="42">
        <f>VLOOKUP($B91,$B$30:$G$54,5,0)+VLOOKUP($B91,$AB$36:$AG$69,5,0)</f>
        <v>9</v>
      </c>
      <c r="G91" s="41">
        <f t="shared" si="8"/>
        <v>187</v>
      </c>
      <c r="I91" s="1">
        <v>2</v>
      </c>
      <c r="J91" s="34" t="s">
        <v>38</v>
      </c>
      <c r="K91" s="34"/>
      <c r="L91" s="34"/>
      <c r="M91" s="42">
        <f>VLOOKUP($J91,$J$30:$N$54,4,0)+VLOOKUP($J91,$AJ$36:$AN$69,4,0)</f>
        <v>10</v>
      </c>
      <c r="N91" s="42">
        <f t="shared" si="9"/>
        <v>80</v>
      </c>
    </row>
    <row r="92" spans="1:15">
      <c r="A92" s="1">
        <v>3</v>
      </c>
      <c r="B92" s="34" t="s">
        <v>12</v>
      </c>
      <c r="C92" s="34"/>
      <c r="D92" s="34"/>
      <c r="E92" s="34"/>
      <c r="F92" s="42">
        <f>VLOOKUP($B92,$B$30:$G$54,5,0)+VLOOKUP($B92,$AB$36:$AG$69,5,0)</f>
        <v>9</v>
      </c>
      <c r="G92" s="41">
        <f t="shared" si="8"/>
        <v>199</v>
      </c>
      <c r="I92" s="32">
        <v>3</v>
      </c>
      <c r="J92" s="34" t="s">
        <v>26</v>
      </c>
      <c r="K92" s="34"/>
      <c r="L92" s="34"/>
      <c r="M92" s="42">
        <f>VLOOKUP($J92,$J$30:$N$54,4,0)+VLOOKUP($J92,$AJ$36:$AN$69,4,0)</f>
        <v>8</v>
      </c>
      <c r="N92" s="42">
        <f t="shared" si="9"/>
        <v>93</v>
      </c>
    </row>
    <row r="93" spans="1:15">
      <c r="A93" s="1">
        <v>4</v>
      </c>
      <c r="B93" s="34" t="s">
        <v>57</v>
      </c>
      <c r="C93" s="34"/>
      <c r="D93" s="34"/>
      <c r="E93" s="34"/>
      <c r="F93" s="37">
        <f>VLOOKUP($B93,$B$30:$G$54,5,0)+VLOOKUP($B93,$AB$36:$AG$69,5,0)</f>
        <v>6</v>
      </c>
      <c r="G93" s="41">
        <f t="shared" si="8"/>
        <v>256</v>
      </c>
      <c r="I93" s="32">
        <v>4</v>
      </c>
      <c r="J93" s="34" t="s">
        <v>37</v>
      </c>
      <c r="K93" s="34"/>
      <c r="L93" s="34"/>
      <c r="M93" s="42">
        <f>VLOOKUP($J93,$J$30:$N$54,4,0)+VLOOKUP($J93,$AJ$36:$AN$69,4,0)</f>
        <v>5</v>
      </c>
      <c r="N93" s="42">
        <f t="shared" si="9"/>
        <v>115</v>
      </c>
    </row>
    <row r="94" spans="1:15">
      <c r="A94" s="1">
        <v>5</v>
      </c>
      <c r="B94" s="34" t="s">
        <v>38</v>
      </c>
      <c r="C94" s="34"/>
      <c r="D94" s="34"/>
      <c r="E94" s="34"/>
      <c r="F94" s="42">
        <f>VLOOKUP($B94,$B$30:$G$54,5,0)+VLOOKUP($B94,$AB$36:$AG$69,5,0)</f>
        <v>4</v>
      </c>
      <c r="G94" s="41">
        <f t="shared" si="8"/>
        <v>363</v>
      </c>
      <c r="I94" s="1">
        <v>5</v>
      </c>
      <c r="J94" t="s">
        <v>40</v>
      </c>
      <c r="N94" s="8">
        <f t="shared" si="9"/>
        <v>165</v>
      </c>
    </row>
    <row r="95" spans="1:15">
      <c r="A95" s="1">
        <v>6</v>
      </c>
      <c r="B95" s="20" t="s">
        <v>36</v>
      </c>
      <c r="F95" s="1"/>
      <c r="G95" s="8">
        <f t="shared" si="8"/>
        <v>377</v>
      </c>
      <c r="I95" s="1">
        <v>6</v>
      </c>
      <c r="J95" s="20" t="s">
        <v>25</v>
      </c>
      <c r="N95" s="8">
        <f t="shared" si="9"/>
        <v>187</v>
      </c>
      <c r="O95" s="2"/>
    </row>
    <row r="96" spans="1:15">
      <c r="A96" s="1">
        <v>7</v>
      </c>
      <c r="B96" s="34" t="s">
        <v>58</v>
      </c>
      <c r="C96" s="34"/>
      <c r="D96" s="34"/>
      <c r="E96" s="34"/>
      <c r="F96" s="42">
        <f>VLOOKUP($B96,$B$30:$G$54,5,0)+VLOOKUP($B96,$AB$36:$AG$69,5,0)</f>
        <v>2</v>
      </c>
      <c r="G96" s="41">
        <f t="shared" si="8"/>
        <v>518</v>
      </c>
      <c r="I96" s="32">
        <v>7</v>
      </c>
      <c r="J96" s="34" t="s">
        <v>57</v>
      </c>
      <c r="K96" s="35"/>
      <c r="L96" s="35"/>
      <c r="M96" s="42">
        <f>VLOOKUP($J96,$J$30:$N$54,4,0)+VLOOKUP($J96,$AJ$36:$AN$69,4,0)</f>
        <v>5</v>
      </c>
      <c r="N96" s="37">
        <f t="shared" si="9"/>
        <v>200</v>
      </c>
    </row>
    <row r="97" spans="1:15">
      <c r="A97" s="1">
        <v>8</v>
      </c>
      <c r="B97" s="20" t="s">
        <v>27</v>
      </c>
      <c r="F97" s="32"/>
      <c r="G97" s="8">
        <f t="shared" si="8"/>
        <v>578</v>
      </c>
      <c r="H97" s="1"/>
      <c r="I97" s="1">
        <v>8</v>
      </c>
      <c r="J97" s="34" t="s">
        <v>58</v>
      </c>
      <c r="K97" s="34"/>
      <c r="L97" s="34"/>
      <c r="M97" s="42">
        <f>VLOOKUP($J97,$J$30:$N$54,4,0)+VLOOKUP($J97,$AJ$36:$AN$69,4,0)</f>
        <v>2</v>
      </c>
      <c r="N97" s="42">
        <f t="shared" si="9"/>
        <v>250</v>
      </c>
    </row>
    <row r="98" spans="1:15">
      <c r="A98" s="1">
        <v>9</v>
      </c>
      <c r="B98" s="20" t="s">
        <v>25</v>
      </c>
      <c r="G98" s="8">
        <f t="shared" si="8"/>
        <v>616</v>
      </c>
      <c r="H98" s="1"/>
      <c r="I98" s="32">
        <v>9</v>
      </c>
      <c r="J98" s="20" t="s">
        <v>36</v>
      </c>
      <c r="N98" s="8">
        <f t="shared" si="9"/>
        <v>304</v>
      </c>
    </row>
    <row r="99" spans="1:15">
      <c r="A99" s="1">
        <v>10</v>
      </c>
      <c r="B99" s="20" t="s">
        <v>46</v>
      </c>
      <c r="F99" s="1"/>
      <c r="G99" s="8">
        <f t="shared" si="8"/>
        <v>660</v>
      </c>
      <c r="I99" s="1">
        <v>10</v>
      </c>
      <c r="J99" s="20" t="s">
        <v>30</v>
      </c>
      <c r="N99" s="8">
        <f t="shared" si="9"/>
        <v>318</v>
      </c>
    </row>
    <row r="100" spans="1:15">
      <c r="A100" s="1">
        <v>11</v>
      </c>
      <c r="B100" t="s">
        <v>40</v>
      </c>
      <c r="G100" s="8">
        <f t="shared" si="8"/>
        <v>720</v>
      </c>
      <c r="I100" s="32">
        <v>11</v>
      </c>
      <c r="J100" s="20" t="s">
        <v>41</v>
      </c>
      <c r="N100" s="8">
        <f t="shared" si="9"/>
        <v>359</v>
      </c>
    </row>
    <row r="101" spans="1:15">
      <c r="A101" s="1">
        <v>12</v>
      </c>
      <c r="B101" s="20" t="s">
        <v>30</v>
      </c>
      <c r="F101" s="1"/>
      <c r="G101" s="8">
        <f t="shared" si="8"/>
        <v>892</v>
      </c>
      <c r="I101" s="1">
        <v>12</v>
      </c>
      <c r="J101" s="20" t="s">
        <v>27</v>
      </c>
      <c r="N101" s="8">
        <f t="shared" si="9"/>
        <v>386</v>
      </c>
    </row>
    <row r="102" spans="1:15">
      <c r="A102" s="1">
        <v>12</v>
      </c>
      <c r="B102" s="20" t="s">
        <v>29</v>
      </c>
      <c r="G102" s="8">
        <f t="shared" si="8"/>
        <v>905</v>
      </c>
      <c r="I102" s="32">
        <v>13</v>
      </c>
      <c r="J102" s="20" t="s">
        <v>46</v>
      </c>
      <c r="N102" s="8">
        <f t="shared" si="9"/>
        <v>445</v>
      </c>
      <c r="O102" s="2"/>
    </row>
    <row r="103" spans="1:15">
      <c r="A103" s="1">
        <v>14</v>
      </c>
      <c r="B103" s="20" t="s">
        <v>56</v>
      </c>
      <c r="F103" s="1"/>
      <c r="G103" s="8">
        <f t="shared" si="8"/>
        <v>929</v>
      </c>
      <c r="I103" s="1">
        <v>14</v>
      </c>
      <c r="J103" s="20" t="s">
        <v>31</v>
      </c>
      <c r="N103" s="8">
        <f t="shared" si="9"/>
        <v>454</v>
      </c>
      <c r="O103" s="2"/>
    </row>
    <row r="104" spans="1:15">
      <c r="A104" s="1">
        <v>15</v>
      </c>
      <c r="B104" s="20" t="s">
        <v>51</v>
      </c>
      <c r="F104" s="1"/>
      <c r="G104" s="8">
        <f t="shared" si="8"/>
        <v>1154</v>
      </c>
      <c r="I104" s="32">
        <v>15</v>
      </c>
      <c r="J104" s="20" t="s">
        <v>44</v>
      </c>
      <c r="M104" s="1"/>
      <c r="N104" s="8">
        <f t="shared" si="9"/>
        <v>548</v>
      </c>
    </row>
    <row r="105" spans="1:15">
      <c r="A105" s="1">
        <v>16</v>
      </c>
      <c r="B105" s="20" t="s">
        <v>47</v>
      </c>
      <c r="F105" s="1"/>
      <c r="G105" s="8">
        <f t="shared" si="8"/>
        <v>1207</v>
      </c>
      <c r="I105" s="1">
        <v>16</v>
      </c>
      <c r="J105" s="20" t="s">
        <v>29</v>
      </c>
      <c r="N105" s="8">
        <f t="shared" si="9"/>
        <v>569</v>
      </c>
    </row>
    <row r="106" spans="1:15">
      <c r="A106" s="1">
        <v>17</v>
      </c>
      <c r="B106" s="20" t="s">
        <v>33</v>
      </c>
      <c r="G106" s="8">
        <f t="shared" si="8"/>
        <v>1219</v>
      </c>
      <c r="I106" s="32">
        <v>17</v>
      </c>
      <c r="J106" s="20" t="s">
        <v>51</v>
      </c>
      <c r="M106" s="1"/>
      <c r="N106" s="8">
        <f t="shared" si="9"/>
        <v>588</v>
      </c>
    </row>
    <row r="107" spans="1:15">
      <c r="A107" s="1">
        <v>18</v>
      </c>
      <c r="B107" s="20" t="s">
        <v>60</v>
      </c>
      <c r="F107" s="1"/>
      <c r="G107" s="8">
        <f t="shared" si="8"/>
        <v>1475</v>
      </c>
      <c r="I107" s="1">
        <v>18</v>
      </c>
      <c r="J107" s="20" t="s">
        <v>33</v>
      </c>
      <c r="M107" s="1"/>
      <c r="N107" s="8">
        <f t="shared" si="9"/>
        <v>724</v>
      </c>
    </row>
    <row r="108" spans="1:15">
      <c r="A108" s="1">
        <v>19</v>
      </c>
      <c r="B108" s="20" t="s">
        <v>48</v>
      </c>
      <c r="F108" s="1"/>
      <c r="G108" s="8">
        <f t="shared" si="8"/>
        <v>1512</v>
      </c>
      <c r="I108" s="32">
        <v>19</v>
      </c>
      <c r="J108" s="20" t="s">
        <v>52</v>
      </c>
      <c r="N108" s="8">
        <f t="shared" si="9"/>
        <v>791</v>
      </c>
    </row>
    <row r="109" spans="1:15">
      <c r="A109" s="1">
        <v>20</v>
      </c>
      <c r="B109" s="20" t="s">
        <v>52</v>
      </c>
      <c r="F109" s="1"/>
      <c r="G109" s="8">
        <f t="shared" si="8"/>
        <v>1656</v>
      </c>
      <c r="I109" s="1"/>
      <c r="N109" s="8"/>
    </row>
    <row r="110" spans="1:15">
      <c r="A110" s="1">
        <v>21</v>
      </c>
      <c r="B110" s="20" t="s">
        <v>34</v>
      </c>
      <c r="G110" s="8">
        <f t="shared" si="8"/>
        <v>1665</v>
      </c>
      <c r="I110" s="32"/>
      <c r="J110" s="20"/>
      <c r="N110" s="8"/>
    </row>
    <row r="111" spans="1:15">
      <c r="A111" s="1"/>
      <c r="B111" s="20"/>
      <c r="F111" s="1"/>
      <c r="G111" s="8"/>
      <c r="I111" s="1"/>
      <c r="J111" s="20"/>
      <c r="M111" s="1"/>
      <c r="N111" s="8"/>
    </row>
    <row r="112" spans="1:15">
      <c r="E112" s="10" t="s">
        <v>2</v>
      </c>
      <c r="F112" s="11" t="s">
        <v>42</v>
      </c>
      <c r="G112" s="11"/>
      <c r="H112" s="11"/>
      <c r="I112" s="12"/>
      <c r="J112" s="13" t="s">
        <v>14</v>
      </c>
      <c r="K112" s="14" t="s">
        <v>13</v>
      </c>
      <c r="M112" s="1"/>
      <c r="N112" s="1"/>
    </row>
    <row r="113" spans="1:15">
      <c r="A113" s="2"/>
      <c r="B113" s="2"/>
      <c r="C113" s="2"/>
      <c r="D113" s="2"/>
      <c r="E113" s="15">
        <v>1</v>
      </c>
      <c r="F113" s="2" t="s">
        <v>12</v>
      </c>
      <c r="G113" s="2"/>
      <c r="H113" s="2"/>
      <c r="I113" s="2"/>
      <c r="J113" s="27">
        <f t="shared" ref="J113:J118" si="10">VLOOKUP($F113,$B$90:$G$111,5,0)+VLOOKUP($F113,$J$90:$N$111,4,0)</f>
        <v>21</v>
      </c>
      <c r="K113" s="16">
        <f t="shared" ref="K113:K118" si="11">VLOOKUP($F113,$B$90:$G$111,6,0)+VLOOKUP($F113,$J$90:$N$111,5,0)</f>
        <v>275</v>
      </c>
      <c r="L113" s="2"/>
      <c r="M113" s="3"/>
      <c r="N113" s="3"/>
    </row>
    <row r="114" spans="1:15">
      <c r="E114" s="17">
        <v>2</v>
      </c>
      <c r="F114" s="20" t="s">
        <v>37</v>
      </c>
      <c r="G114" s="20"/>
      <c r="H114" s="20"/>
      <c r="I114" s="20"/>
      <c r="J114" s="30">
        <f t="shared" si="10"/>
        <v>17</v>
      </c>
      <c r="K114" s="31">
        <f t="shared" si="11"/>
        <v>247</v>
      </c>
      <c r="M114" s="1"/>
      <c r="N114" s="1"/>
    </row>
    <row r="115" spans="1:15">
      <c r="E115" s="17">
        <v>2</v>
      </c>
      <c r="F115" s="20" t="s">
        <v>26</v>
      </c>
      <c r="G115" s="20"/>
      <c r="H115" s="20"/>
      <c r="I115" s="20"/>
      <c r="J115" s="30">
        <f t="shared" si="10"/>
        <v>17</v>
      </c>
      <c r="K115" s="31">
        <f t="shared" si="11"/>
        <v>280</v>
      </c>
      <c r="M115" s="1"/>
      <c r="N115" s="1"/>
    </row>
    <row r="116" spans="1:15">
      <c r="E116" s="17">
        <v>4</v>
      </c>
      <c r="F116" s="20" t="s">
        <v>38</v>
      </c>
      <c r="G116" s="20"/>
      <c r="H116" s="20"/>
      <c r="I116" s="20"/>
      <c r="J116" s="30">
        <f t="shared" si="10"/>
        <v>14</v>
      </c>
      <c r="K116" s="31">
        <f t="shared" si="11"/>
        <v>443</v>
      </c>
      <c r="M116" s="1"/>
      <c r="N116" s="1"/>
    </row>
    <row r="117" spans="1:15">
      <c r="E117" s="17">
        <v>5</v>
      </c>
      <c r="F117" s="20" t="s">
        <v>57</v>
      </c>
      <c r="J117" s="8">
        <f t="shared" si="10"/>
        <v>11</v>
      </c>
      <c r="K117" s="47">
        <f t="shared" si="11"/>
        <v>456</v>
      </c>
      <c r="M117" s="1"/>
      <c r="N117" s="1"/>
    </row>
    <row r="118" spans="1:15">
      <c r="E118" s="18">
        <v>6</v>
      </c>
      <c r="F118" s="33" t="s">
        <v>58</v>
      </c>
      <c r="G118" s="33"/>
      <c r="H118" s="33"/>
      <c r="I118" s="33"/>
      <c r="J118" s="46">
        <f t="shared" si="10"/>
        <v>4</v>
      </c>
      <c r="K118" s="48">
        <f t="shared" si="11"/>
        <v>768</v>
      </c>
      <c r="M118" s="1"/>
      <c r="N118" s="1"/>
    </row>
    <row r="119" spans="1:15">
      <c r="A119" s="19"/>
      <c r="B119" s="19"/>
      <c r="C119" s="19"/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</row>
  </sheetData>
  <sortState ref="B90:G110">
    <sortCondition ref="G90:G110"/>
  </sortState>
  <phoneticPr fontId="0" type="noConversion"/>
  <pageMargins left="0.47244094488188981" right="0.74803149606299213" top="0.23622047244094491" bottom="0.23622047244094491" header="0.51181102362204722" footer="0.51181102362204722"/>
  <pageSetup paperSize="9" scale="82" fitToHeight="0" orientation="portrait" r:id="rId1"/>
  <headerFooter alignWithMargins="0">
    <oddFooter>&amp;Lpaul.holgate@bt.com
07764 237659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X151"/>
  <sheetViews>
    <sheetView zoomScale="75" workbookViewId="0">
      <pane xSplit="11" ySplit="4" topLeftCell="L5" activePane="bottomRight" state="frozen"/>
      <selection pane="topRight" activeCell="L1" sqref="L1"/>
      <selection pane="bottomLeft" activeCell="A4" sqref="A4"/>
      <selection pane="bottomRight"/>
    </sheetView>
  </sheetViews>
  <sheetFormatPr defaultRowHeight="13.2"/>
  <cols>
    <col min="1" max="1" width="7.109375" bestFit="1" customWidth="1"/>
    <col min="2" max="2" width="6.6640625" customWidth="1"/>
    <col min="3" max="4" width="5.33203125" bestFit="1" customWidth="1"/>
    <col min="5" max="5" width="5.88671875" bestFit="1" customWidth="1"/>
    <col min="6" max="6" width="8.109375" bestFit="1" customWidth="1"/>
    <col min="7" max="7" width="11.44140625" bestFit="1" customWidth="1"/>
    <col min="8" max="8" width="26.5546875" bestFit="1" customWidth="1"/>
    <col min="9" max="9" width="6" style="1" customWidth="1"/>
    <col min="10" max="10" width="6.5546875" style="1" customWidth="1"/>
    <col min="11" max="11" width="5.44140625" style="1" bestFit="1" customWidth="1"/>
    <col min="12" max="13" width="8.5546875" style="1" bestFit="1" customWidth="1"/>
    <col min="14" max="14" width="8.33203125" style="1" bestFit="1" customWidth="1"/>
    <col min="15" max="16" width="8.5546875" style="1" bestFit="1" customWidth="1"/>
    <col min="17" max="17" width="8.5546875" style="1" customWidth="1"/>
    <col min="18" max="18" width="1.6640625" style="1" customWidth="1"/>
    <col min="19" max="23" width="8.5546875" style="1" bestFit="1" customWidth="1"/>
    <col min="24" max="24" width="8.5546875" style="1" customWidth="1"/>
  </cols>
  <sheetData>
    <row r="1" spans="1:24" ht="49.95" customHeight="1">
      <c r="A1" s="50" t="s">
        <v>59</v>
      </c>
      <c r="B1" s="49"/>
      <c r="C1" s="49"/>
      <c r="D1" s="49"/>
      <c r="E1" s="49"/>
      <c r="F1" s="49"/>
      <c r="G1" s="49"/>
      <c r="H1" s="49"/>
      <c r="I1" s="49"/>
      <c r="J1" s="49"/>
      <c r="K1" s="4"/>
      <c r="L1" s="4"/>
      <c r="M1" s="4"/>
      <c r="N1" s="4"/>
      <c r="O1"/>
      <c r="P1"/>
      <c r="Q1"/>
      <c r="R1"/>
      <c r="S1"/>
      <c r="T1"/>
      <c r="U1"/>
      <c r="V1"/>
      <c r="W1"/>
      <c r="X1"/>
    </row>
    <row r="2" spans="1:24" s="2" customFormat="1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3" t="s">
        <v>49</v>
      </c>
      <c r="M2" s="3" t="s">
        <v>39</v>
      </c>
      <c r="N2" s="3" t="s">
        <v>35</v>
      </c>
      <c r="O2" s="3" t="s">
        <v>1</v>
      </c>
      <c r="P2" s="3" t="s">
        <v>28</v>
      </c>
      <c r="Q2" s="4" t="s">
        <v>50</v>
      </c>
      <c r="R2" s="3"/>
      <c r="S2" s="3" t="s">
        <v>49</v>
      </c>
      <c r="T2" s="3" t="s">
        <v>39</v>
      </c>
      <c r="U2" s="3" t="s">
        <v>35</v>
      </c>
      <c r="V2" s="3" t="s">
        <v>1</v>
      </c>
      <c r="W2" s="3" t="s">
        <v>28</v>
      </c>
      <c r="X2" s="3" t="s">
        <v>50</v>
      </c>
    </row>
    <row r="3" spans="1:24">
      <c r="A3" s="4" t="s">
        <v>71</v>
      </c>
      <c r="B3" s="4"/>
      <c r="C3" s="4"/>
      <c r="D3" s="4"/>
      <c r="E3" s="4"/>
      <c r="F3" s="4"/>
      <c r="G3" s="4"/>
      <c r="H3" s="4"/>
      <c r="I3" s="4"/>
      <c r="J3" s="4"/>
      <c r="K3" s="4"/>
      <c r="L3" s="5">
        <f>SUM(SMALL(L$5:L$135,{1,2,3,4,5,6,7,8}))</f>
        <v>707</v>
      </c>
      <c r="M3" s="5">
        <f>SUM(SMALL(M$5:M$135,{1,2,3,4,5,6,7,8}))</f>
        <v>165</v>
      </c>
      <c r="N3" s="5">
        <f>SUM(SMALL(N$5:N$135,{1,2,3,4,5,6,7,8}))</f>
        <v>158</v>
      </c>
      <c r="O3" s="5">
        <f>SUM(SMALL(O$5:O$135,{1,2,3,4,5,6,7,8}))</f>
        <v>82</v>
      </c>
      <c r="P3" s="5">
        <f>SUM(SMALL(P$5:P$135,{1,2,3,4,5,6,7,8}))</f>
        <v>227</v>
      </c>
      <c r="Q3" s="5">
        <f>SUM(SMALL(Q$5:Q$135,{1,2,3,4,5,6,7,8}))</f>
        <v>373</v>
      </c>
      <c r="R3" s="3"/>
      <c r="S3" s="5">
        <f>SUM(SMALL(S$5:S$135,{1,2,3,4}))</f>
        <v>169</v>
      </c>
      <c r="T3" s="5">
        <f>SUM(SMALL(T$5:T$135,{1,2,3,4}))</f>
        <v>33</v>
      </c>
      <c r="U3" s="5">
        <f>SUM(SMALL(U$5:U$135,{1,2,3,4}))</f>
        <v>45</v>
      </c>
      <c r="V3" s="5">
        <f>SUM(SMALL(V$5:V$135,{1,2,3,4}))</f>
        <v>30</v>
      </c>
      <c r="W3" s="5">
        <f>SUM(SMALL(W$5:W$135,{1,2,3,4}))</f>
        <v>39</v>
      </c>
      <c r="X3" s="5">
        <f>SUM(SMALL(X$5:X$135,{1,2,3,4}))</f>
        <v>131</v>
      </c>
    </row>
    <row r="4" spans="1:24" s="2" customFormat="1">
      <c r="A4" s="3" t="s">
        <v>20</v>
      </c>
      <c r="B4" s="3" t="s">
        <v>2</v>
      </c>
      <c r="C4" s="3" t="s">
        <v>19</v>
      </c>
      <c r="D4" s="3" t="s">
        <v>3</v>
      </c>
      <c r="E4" s="3" t="s">
        <v>4</v>
      </c>
      <c r="F4" s="3" t="s">
        <v>5</v>
      </c>
      <c r="G4" s="2" t="s">
        <v>6</v>
      </c>
      <c r="H4" s="2" t="s">
        <v>7</v>
      </c>
      <c r="I4" s="3" t="s">
        <v>8</v>
      </c>
      <c r="J4" s="3" t="s">
        <v>9</v>
      </c>
      <c r="K4" s="3" t="s">
        <v>10</v>
      </c>
      <c r="L4" s="5">
        <f>COUNT(SMALL(L$5:L$135,{1,2,3,4,5,6,7,8}))</f>
        <v>8</v>
      </c>
      <c r="M4" s="5">
        <f>COUNT(SMALL(M$5:M$135,{1,2,3,4,5,6,7,8}))</f>
        <v>8</v>
      </c>
      <c r="N4" s="5">
        <f>COUNT(SMALL(N$5:N$135,{1,2,3,4,5,6,7,8}))</f>
        <v>8</v>
      </c>
      <c r="O4" s="5">
        <f>COUNT(SMALL(O$5:O$135,{1,2,3,4,5,6,7,8}))</f>
        <v>8</v>
      </c>
      <c r="P4" s="5">
        <f>COUNT(SMALL(P$5:P$135,{1,2,3,4,5,6,7,8}))</f>
        <v>8</v>
      </c>
      <c r="Q4" s="5">
        <f>COUNT(SMALL(Q$5:Q$135,{1,2,3,4,5,6,7,8}))</f>
        <v>8</v>
      </c>
      <c r="R4" s="3"/>
      <c r="S4" s="5">
        <f>COUNT(SMALL(S$5:S$135,{1,2,3,4}))</f>
        <v>4</v>
      </c>
      <c r="T4" s="5">
        <f>COUNT(SMALL(T$5:T$135,{1,2,3,4}))</f>
        <v>4</v>
      </c>
      <c r="U4" s="5">
        <f>COUNT(SMALL(U$5:U$135,{1,2,3,4}))</f>
        <v>4</v>
      </c>
      <c r="V4" s="5">
        <f>COUNT(SMALL(V$5:V$135,{1,2,3,4}))</f>
        <v>4</v>
      </c>
      <c r="W4" s="5">
        <f>COUNT(SMALL(W$5:W$135,{1,2,3,4}))</f>
        <v>4</v>
      </c>
      <c r="X4" s="5">
        <f>COUNT(SMALL(X$5:X$135,{1,2,3,4}))</f>
        <v>4</v>
      </c>
    </row>
    <row r="5" spans="1:24" ht="14.4">
      <c r="A5" s="45">
        <v>43</v>
      </c>
      <c r="B5" s="45">
        <v>1</v>
      </c>
      <c r="C5" s="45"/>
      <c r="D5" s="45"/>
      <c r="E5">
        <v>490</v>
      </c>
      <c r="F5" s="56" t="s">
        <v>72</v>
      </c>
      <c r="G5" s="44" t="s">
        <v>401</v>
      </c>
      <c r="H5" s="44" t="s">
        <v>402</v>
      </c>
      <c r="I5" s="45" t="s">
        <v>403</v>
      </c>
      <c r="J5" s="45" t="s">
        <v>39</v>
      </c>
      <c r="K5" s="45" t="s">
        <v>0</v>
      </c>
      <c r="L5" s="9"/>
      <c r="M5" s="9">
        <f>$B5</f>
        <v>1</v>
      </c>
      <c r="N5" s="9"/>
      <c r="O5" s="9"/>
      <c r="P5" s="9"/>
      <c r="Q5" s="9"/>
      <c r="R5" s="32"/>
      <c r="S5" s="9"/>
      <c r="T5" s="9"/>
      <c r="U5" s="9"/>
      <c r="V5" s="9"/>
      <c r="W5" s="9"/>
      <c r="X5" s="9"/>
    </row>
    <row r="6" spans="1:24" ht="14.4">
      <c r="A6" s="45">
        <v>47</v>
      </c>
      <c r="B6" s="45">
        <v>2</v>
      </c>
      <c r="C6" s="45"/>
      <c r="D6" s="45"/>
      <c r="E6">
        <v>4</v>
      </c>
      <c r="F6" s="56" t="s">
        <v>73</v>
      </c>
      <c r="G6" s="44" t="s">
        <v>404</v>
      </c>
      <c r="H6" s="44" t="s">
        <v>405</v>
      </c>
      <c r="I6" s="45" t="s">
        <v>403</v>
      </c>
      <c r="J6" s="45" t="s">
        <v>1</v>
      </c>
      <c r="K6" s="45" t="s">
        <v>0</v>
      </c>
      <c r="L6" s="9"/>
      <c r="M6" s="9"/>
      <c r="N6" s="9"/>
      <c r="O6" s="9">
        <f>$B6</f>
        <v>2</v>
      </c>
      <c r="P6" s="9"/>
      <c r="Q6" s="9"/>
      <c r="R6" s="32"/>
      <c r="S6" s="9"/>
      <c r="T6" s="9"/>
      <c r="U6" s="9"/>
      <c r="V6" s="9"/>
      <c r="W6" s="9"/>
      <c r="X6" s="9"/>
    </row>
    <row r="7" spans="1:24" ht="14.4">
      <c r="A7" s="45">
        <v>62</v>
      </c>
      <c r="B7" s="45">
        <v>3</v>
      </c>
      <c r="C7" s="45"/>
      <c r="D7" s="45"/>
      <c r="E7">
        <v>5</v>
      </c>
      <c r="F7" s="56" t="s">
        <v>74</v>
      </c>
      <c r="G7" s="44" t="s">
        <v>406</v>
      </c>
      <c r="H7" s="44" t="s">
        <v>407</v>
      </c>
      <c r="I7" s="45" t="s">
        <v>403</v>
      </c>
      <c r="J7" s="45" t="s">
        <v>1</v>
      </c>
      <c r="K7" s="45" t="s">
        <v>0</v>
      </c>
      <c r="L7" s="9"/>
      <c r="M7" s="9"/>
      <c r="N7" s="9"/>
      <c r="O7" s="9">
        <f>$B7</f>
        <v>3</v>
      </c>
      <c r="P7" s="9"/>
      <c r="Q7" s="9"/>
      <c r="R7" s="32"/>
      <c r="S7" s="9"/>
      <c r="T7" s="9"/>
      <c r="U7" s="9"/>
      <c r="V7" s="9"/>
      <c r="W7" s="9"/>
      <c r="X7" s="9"/>
    </row>
    <row r="8" spans="1:24" ht="14.4">
      <c r="A8" s="45">
        <v>65</v>
      </c>
      <c r="B8" s="45">
        <v>4</v>
      </c>
      <c r="C8" s="45">
        <v>1</v>
      </c>
      <c r="D8" s="45">
        <v>1</v>
      </c>
      <c r="E8">
        <v>306</v>
      </c>
      <c r="F8" s="56" t="s">
        <v>103</v>
      </c>
      <c r="G8" s="44" t="s">
        <v>408</v>
      </c>
      <c r="H8" s="44" t="s">
        <v>409</v>
      </c>
      <c r="I8" s="45" t="s">
        <v>410</v>
      </c>
      <c r="J8" s="45" t="s">
        <v>28</v>
      </c>
      <c r="K8" s="45" t="s">
        <v>0</v>
      </c>
      <c r="L8" s="9"/>
      <c r="M8" s="9"/>
      <c r="N8" s="9"/>
      <c r="O8" s="9"/>
      <c r="P8" s="9">
        <f>$B8</f>
        <v>4</v>
      </c>
      <c r="Q8" s="9"/>
      <c r="R8" s="32"/>
      <c r="S8" s="9"/>
      <c r="T8" s="9"/>
      <c r="U8" s="9"/>
      <c r="V8" s="9"/>
      <c r="W8" s="9">
        <f>$D8</f>
        <v>1</v>
      </c>
      <c r="X8" s="9"/>
    </row>
    <row r="9" spans="1:24" ht="14.4">
      <c r="A9" s="45">
        <v>71</v>
      </c>
      <c r="B9" s="45">
        <v>5</v>
      </c>
      <c r="C9" s="45"/>
      <c r="D9" s="45"/>
      <c r="E9">
        <v>639</v>
      </c>
      <c r="F9" s="56" t="s">
        <v>75</v>
      </c>
      <c r="G9" s="44" t="s">
        <v>411</v>
      </c>
      <c r="H9" s="44" t="s">
        <v>412</v>
      </c>
      <c r="I9" s="45" t="s">
        <v>403</v>
      </c>
      <c r="J9" s="45" t="s">
        <v>35</v>
      </c>
      <c r="K9" s="45" t="s">
        <v>0</v>
      </c>
      <c r="L9" s="9"/>
      <c r="M9" s="9"/>
      <c r="N9" s="9">
        <f>$B9</f>
        <v>5</v>
      </c>
      <c r="O9" s="9"/>
      <c r="P9" s="9"/>
      <c r="Q9" s="9"/>
      <c r="R9" s="32"/>
      <c r="S9" s="9"/>
      <c r="T9" s="9"/>
      <c r="U9" s="9"/>
      <c r="V9" s="9"/>
      <c r="W9" s="9"/>
      <c r="X9" s="9"/>
    </row>
    <row r="10" spans="1:24" ht="14.4">
      <c r="A10" s="45">
        <v>80</v>
      </c>
      <c r="B10" s="45">
        <v>6</v>
      </c>
      <c r="C10" s="45">
        <v>1</v>
      </c>
      <c r="D10" s="45">
        <v>2</v>
      </c>
      <c r="E10">
        <v>2</v>
      </c>
      <c r="F10" s="56" t="s">
        <v>104</v>
      </c>
      <c r="G10" s="44" t="s">
        <v>413</v>
      </c>
      <c r="H10" s="44" t="s">
        <v>414</v>
      </c>
      <c r="I10" s="45" t="s">
        <v>415</v>
      </c>
      <c r="J10" s="45" t="s">
        <v>1</v>
      </c>
      <c r="K10" s="45" t="s">
        <v>0</v>
      </c>
      <c r="L10" s="9"/>
      <c r="M10" s="9"/>
      <c r="N10" s="9"/>
      <c r="O10" s="9">
        <f>$B10</f>
        <v>6</v>
      </c>
      <c r="P10" s="9"/>
      <c r="Q10" s="9"/>
      <c r="R10" s="32"/>
      <c r="S10" s="9"/>
      <c r="T10" s="9"/>
      <c r="U10" s="9"/>
      <c r="V10" s="9">
        <f>$D10</f>
        <v>2</v>
      </c>
      <c r="W10" s="9"/>
      <c r="X10" s="9"/>
    </row>
    <row r="11" spans="1:24" ht="14.4">
      <c r="A11" s="45">
        <v>83</v>
      </c>
      <c r="B11" s="45">
        <v>7</v>
      </c>
      <c r="C11" s="45">
        <v>1</v>
      </c>
      <c r="D11" s="45">
        <v>3</v>
      </c>
      <c r="E11">
        <v>334</v>
      </c>
      <c r="F11" s="56" t="s">
        <v>105</v>
      </c>
      <c r="G11" s="44" t="s">
        <v>416</v>
      </c>
      <c r="H11" s="44" t="s">
        <v>417</v>
      </c>
      <c r="I11" s="45" t="s">
        <v>418</v>
      </c>
      <c r="J11" s="45" t="s">
        <v>28</v>
      </c>
      <c r="K11" s="45" t="s">
        <v>0</v>
      </c>
      <c r="L11" s="9"/>
      <c r="M11" s="9"/>
      <c r="N11" s="9"/>
      <c r="O11" s="9"/>
      <c r="P11" s="9">
        <f>$B11</f>
        <v>7</v>
      </c>
      <c r="Q11" s="9"/>
      <c r="R11" s="32"/>
      <c r="S11" s="9"/>
      <c r="T11" s="9"/>
      <c r="U11" s="9"/>
      <c r="V11" s="9"/>
      <c r="W11" s="9">
        <f>$D11</f>
        <v>3</v>
      </c>
      <c r="X11" s="9"/>
    </row>
    <row r="12" spans="1:24" ht="14.4">
      <c r="A12" s="45">
        <v>87</v>
      </c>
      <c r="B12" s="45">
        <v>8</v>
      </c>
      <c r="C12" s="45"/>
      <c r="D12" s="45"/>
      <c r="E12">
        <v>92</v>
      </c>
      <c r="F12" s="56" t="s">
        <v>76</v>
      </c>
      <c r="G12" s="44" t="s">
        <v>419</v>
      </c>
      <c r="H12" s="44" t="s">
        <v>420</v>
      </c>
      <c r="I12" s="45" t="s">
        <v>403</v>
      </c>
      <c r="J12" s="45" t="s">
        <v>1</v>
      </c>
      <c r="K12" s="45" t="s">
        <v>0</v>
      </c>
      <c r="L12" s="9"/>
      <c r="M12" s="9"/>
      <c r="N12" s="9"/>
      <c r="O12" s="9">
        <f>$B12</f>
        <v>8</v>
      </c>
      <c r="P12" s="9"/>
      <c r="Q12" s="9"/>
      <c r="R12" s="32"/>
      <c r="S12" s="9"/>
      <c r="T12" s="9"/>
      <c r="U12" s="9"/>
      <c r="V12" s="9"/>
      <c r="W12" s="9"/>
      <c r="X12" s="9"/>
    </row>
    <row r="13" spans="1:24" ht="14.4">
      <c r="A13" s="45">
        <v>89</v>
      </c>
      <c r="B13" s="45">
        <v>9</v>
      </c>
      <c r="C13" s="45"/>
      <c r="D13" s="45"/>
      <c r="E13">
        <v>1</v>
      </c>
      <c r="F13" s="56" t="s">
        <v>77</v>
      </c>
      <c r="G13" s="44" t="s">
        <v>421</v>
      </c>
      <c r="H13" s="44" t="s">
        <v>422</v>
      </c>
      <c r="I13" s="45" t="s">
        <v>403</v>
      </c>
      <c r="J13" s="45" t="s">
        <v>1</v>
      </c>
      <c r="K13" s="45" t="s">
        <v>0</v>
      </c>
      <c r="L13" s="9"/>
      <c r="M13" s="9"/>
      <c r="N13" s="9"/>
      <c r="O13" s="9">
        <f>$B13</f>
        <v>9</v>
      </c>
      <c r="P13" s="9"/>
      <c r="Q13" s="9"/>
      <c r="R13" s="32"/>
      <c r="S13" s="9"/>
      <c r="T13" s="9"/>
      <c r="U13" s="9"/>
      <c r="V13" s="9"/>
      <c r="W13" s="9"/>
      <c r="X13" s="9"/>
    </row>
    <row r="14" spans="1:24" ht="14.4">
      <c r="A14" s="45">
        <v>92</v>
      </c>
      <c r="B14" s="45">
        <v>10</v>
      </c>
      <c r="C14" s="45"/>
      <c r="D14" s="45"/>
      <c r="E14">
        <v>584</v>
      </c>
      <c r="F14" s="56" t="s">
        <v>78</v>
      </c>
      <c r="G14" s="44" t="s">
        <v>406</v>
      </c>
      <c r="H14" s="44" t="s">
        <v>423</v>
      </c>
      <c r="I14" s="45" t="s">
        <v>403</v>
      </c>
      <c r="J14" s="45" t="s">
        <v>35</v>
      </c>
      <c r="K14" s="45" t="s">
        <v>0</v>
      </c>
      <c r="L14" s="9"/>
      <c r="M14" s="9"/>
      <c r="N14" s="9">
        <f>$B14</f>
        <v>10</v>
      </c>
      <c r="O14" s="9"/>
      <c r="P14" s="9"/>
      <c r="Q14" s="9"/>
      <c r="R14" s="32"/>
      <c r="S14" s="9"/>
      <c r="T14" s="9"/>
      <c r="U14" s="9"/>
      <c r="V14" s="9"/>
      <c r="W14" s="9"/>
      <c r="X14" s="9"/>
    </row>
    <row r="15" spans="1:24" ht="14.4">
      <c r="A15" s="45">
        <v>93</v>
      </c>
      <c r="B15" s="45">
        <v>11</v>
      </c>
      <c r="C15" s="45">
        <v>2</v>
      </c>
      <c r="D15" s="45">
        <v>4</v>
      </c>
      <c r="E15">
        <v>434</v>
      </c>
      <c r="F15" s="56" t="s">
        <v>106</v>
      </c>
      <c r="G15" s="44" t="s">
        <v>424</v>
      </c>
      <c r="H15" s="44" t="s">
        <v>425</v>
      </c>
      <c r="I15" s="45" t="s">
        <v>410</v>
      </c>
      <c r="J15" s="45" t="s">
        <v>39</v>
      </c>
      <c r="K15" s="45" t="s">
        <v>0</v>
      </c>
      <c r="L15" s="9"/>
      <c r="M15" s="9">
        <f>$B15</f>
        <v>11</v>
      </c>
      <c r="N15" s="9"/>
      <c r="O15" s="9"/>
      <c r="P15" s="9"/>
      <c r="Q15" s="9"/>
      <c r="R15" s="32"/>
      <c r="S15" s="9"/>
      <c r="T15" s="9">
        <f>$D15</f>
        <v>4</v>
      </c>
      <c r="U15" s="9"/>
      <c r="V15" s="9"/>
      <c r="W15" s="9"/>
      <c r="X15" s="9"/>
    </row>
    <row r="16" spans="1:24" ht="14.4">
      <c r="A16" s="45">
        <v>95</v>
      </c>
      <c r="B16" s="45">
        <v>12</v>
      </c>
      <c r="C16" s="45">
        <v>2</v>
      </c>
      <c r="D16" s="45">
        <v>5</v>
      </c>
      <c r="E16">
        <v>594</v>
      </c>
      <c r="F16" s="56" t="s">
        <v>107</v>
      </c>
      <c r="G16" s="44" t="s">
        <v>426</v>
      </c>
      <c r="H16" s="44" t="s">
        <v>427</v>
      </c>
      <c r="I16" s="45" t="s">
        <v>418</v>
      </c>
      <c r="J16" s="45" t="s">
        <v>35</v>
      </c>
      <c r="K16" s="45" t="s">
        <v>0</v>
      </c>
      <c r="L16" s="9"/>
      <c r="M16" s="9"/>
      <c r="N16" s="9">
        <f>$B16</f>
        <v>12</v>
      </c>
      <c r="O16" s="9"/>
      <c r="P16" s="9"/>
      <c r="Q16" s="9"/>
      <c r="R16" s="32"/>
      <c r="S16" s="9"/>
      <c r="T16" s="9"/>
      <c r="U16" s="9">
        <f>$D16</f>
        <v>5</v>
      </c>
      <c r="V16" s="9"/>
      <c r="W16" s="9"/>
      <c r="X16" s="9"/>
    </row>
    <row r="17" spans="1:24" ht="14.4">
      <c r="A17" s="45">
        <v>98</v>
      </c>
      <c r="B17" s="45">
        <v>13</v>
      </c>
      <c r="C17" s="45"/>
      <c r="D17" s="45"/>
      <c r="E17">
        <v>968</v>
      </c>
      <c r="F17" s="56" t="s">
        <v>79</v>
      </c>
      <c r="G17" s="44" t="s">
        <v>428</v>
      </c>
      <c r="H17" s="44" t="s">
        <v>429</v>
      </c>
      <c r="I17" s="45" t="s">
        <v>403</v>
      </c>
      <c r="J17" s="45" t="s">
        <v>50</v>
      </c>
      <c r="K17" s="45" t="s">
        <v>0</v>
      </c>
      <c r="L17" s="9"/>
      <c r="M17" s="9"/>
      <c r="N17" s="9"/>
      <c r="O17" s="9"/>
      <c r="P17" s="9"/>
      <c r="Q17" s="9">
        <f>$B17</f>
        <v>13</v>
      </c>
      <c r="R17" s="32"/>
      <c r="S17" s="9"/>
      <c r="T17" s="9"/>
      <c r="U17" s="9"/>
      <c r="V17" s="9"/>
      <c r="W17" s="9"/>
      <c r="X17" s="9"/>
    </row>
    <row r="18" spans="1:24" ht="14.4">
      <c r="A18" s="45">
        <v>102</v>
      </c>
      <c r="B18" s="45">
        <v>14</v>
      </c>
      <c r="C18" s="45">
        <v>3</v>
      </c>
      <c r="D18" s="45">
        <v>6</v>
      </c>
      <c r="E18">
        <v>7</v>
      </c>
      <c r="F18" s="56" t="s">
        <v>108</v>
      </c>
      <c r="G18" s="44" t="s">
        <v>430</v>
      </c>
      <c r="H18" s="44" t="s">
        <v>431</v>
      </c>
      <c r="I18" s="45" t="s">
        <v>418</v>
      </c>
      <c r="J18" s="45" t="s">
        <v>1</v>
      </c>
      <c r="K18" s="45" t="s">
        <v>0</v>
      </c>
      <c r="L18" s="9"/>
      <c r="M18" s="9"/>
      <c r="N18" s="9"/>
      <c r="O18" s="9">
        <f>$B18</f>
        <v>14</v>
      </c>
      <c r="P18" s="9"/>
      <c r="Q18" s="9"/>
      <c r="R18" s="32"/>
      <c r="S18" s="9"/>
      <c r="T18" s="9"/>
      <c r="U18" s="9"/>
      <c r="V18" s="9">
        <f>$D18</f>
        <v>6</v>
      </c>
      <c r="W18" s="9"/>
      <c r="X18" s="9"/>
    </row>
    <row r="19" spans="1:24" ht="14.4">
      <c r="A19" s="45">
        <v>104</v>
      </c>
      <c r="B19" s="45">
        <v>15</v>
      </c>
      <c r="C19" s="45"/>
      <c r="D19" s="45"/>
      <c r="E19">
        <v>941</v>
      </c>
      <c r="F19" s="56" t="s">
        <v>80</v>
      </c>
      <c r="G19" s="44" t="s">
        <v>432</v>
      </c>
      <c r="H19" s="44" t="s">
        <v>433</v>
      </c>
      <c r="I19" s="45" t="s">
        <v>403</v>
      </c>
      <c r="J19" s="45" t="s">
        <v>50</v>
      </c>
      <c r="K19" s="45" t="s">
        <v>0</v>
      </c>
      <c r="L19" s="9"/>
      <c r="M19" s="9"/>
      <c r="N19" s="9"/>
      <c r="O19" s="9"/>
      <c r="P19" s="9"/>
      <c r="Q19" s="9">
        <f>$B19</f>
        <v>15</v>
      </c>
      <c r="R19" s="32"/>
      <c r="S19" s="9"/>
      <c r="T19" s="9"/>
      <c r="U19" s="9"/>
      <c r="V19" s="9"/>
      <c r="W19" s="9"/>
      <c r="X19" s="9"/>
    </row>
    <row r="20" spans="1:24" ht="14.4">
      <c r="A20" s="45">
        <v>105</v>
      </c>
      <c r="B20" s="45">
        <v>16</v>
      </c>
      <c r="C20" s="45">
        <v>4</v>
      </c>
      <c r="D20" s="45">
        <v>7</v>
      </c>
      <c r="E20">
        <v>464</v>
      </c>
      <c r="F20" s="56" t="s">
        <v>109</v>
      </c>
      <c r="G20" s="44" t="s">
        <v>434</v>
      </c>
      <c r="H20" s="44" t="s">
        <v>435</v>
      </c>
      <c r="I20" s="45" t="s">
        <v>418</v>
      </c>
      <c r="J20" s="45" t="s">
        <v>39</v>
      </c>
      <c r="K20" s="45" t="s">
        <v>0</v>
      </c>
      <c r="L20" s="9"/>
      <c r="M20" s="9">
        <f>$B20</f>
        <v>16</v>
      </c>
      <c r="N20" s="9"/>
      <c r="O20" s="9"/>
      <c r="P20" s="9"/>
      <c r="Q20" s="9"/>
      <c r="R20" s="32"/>
      <c r="S20" s="9"/>
      <c r="T20" s="9">
        <f>$D20</f>
        <v>7</v>
      </c>
      <c r="U20" s="9"/>
      <c r="V20" s="9"/>
      <c r="W20" s="9"/>
      <c r="X20" s="9"/>
    </row>
    <row r="21" spans="1:24" ht="14.4">
      <c r="A21" s="45">
        <v>110</v>
      </c>
      <c r="B21" s="45">
        <v>17</v>
      </c>
      <c r="C21" s="45"/>
      <c r="D21" s="45"/>
      <c r="E21">
        <v>2151</v>
      </c>
      <c r="F21" s="56" t="s">
        <v>81</v>
      </c>
      <c r="G21" s="44" t="s">
        <v>436</v>
      </c>
      <c r="H21" s="44" t="s">
        <v>437</v>
      </c>
      <c r="I21" s="45" t="s">
        <v>403</v>
      </c>
      <c r="J21" s="45" t="s">
        <v>35</v>
      </c>
      <c r="K21" s="45" t="s">
        <v>0</v>
      </c>
      <c r="L21" s="9"/>
      <c r="M21" s="9"/>
      <c r="N21" s="9">
        <f>$B21</f>
        <v>17</v>
      </c>
      <c r="O21" s="9"/>
      <c r="P21" s="9"/>
      <c r="Q21" s="9"/>
      <c r="R21" s="32"/>
      <c r="S21" s="9"/>
      <c r="T21" s="9"/>
      <c r="U21" s="9"/>
      <c r="V21" s="9"/>
      <c r="W21" s="9"/>
      <c r="X21" s="9"/>
    </row>
    <row r="22" spans="1:24" ht="14.4">
      <c r="A22" s="45">
        <v>113</v>
      </c>
      <c r="B22" s="45">
        <v>18</v>
      </c>
      <c r="C22" s="45">
        <v>3</v>
      </c>
      <c r="D22" s="45">
        <v>8</v>
      </c>
      <c r="E22">
        <v>10</v>
      </c>
      <c r="F22" s="56" t="s">
        <v>110</v>
      </c>
      <c r="G22" s="44" t="s">
        <v>438</v>
      </c>
      <c r="H22" s="44" t="s">
        <v>439</v>
      </c>
      <c r="I22" s="45" t="s">
        <v>410</v>
      </c>
      <c r="J22" s="45" t="s">
        <v>1</v>
      </c>
      <c r="K22" s="45" t="s">
        <v>0</v>
      </c>
      <c r="L22" s="9"/>
      <c r="M22" s="9"/>
      <c r="N22" s="9"/>
      <c r="O22" s="9">
        <f>$B22</f>
        <v>18</v>
      </c>
      <c r="P22" s="9"/>
      <c r="Q22" s="9"/>
      <c r="R22" s="32"/>
      <c r="S22" s="9"/>
      <c r="T22" s="9"/>
      <c r="U22" s="9"/>
      <c r="V22" s="9">
        <f>$D22</f>
        <v>8</v>
      </c>
      <c r="W22" s="9"/>
      <c r="X22" s="9"/>
    </row>
    <row r="23" spans="1:24" ht="14.4">
      <c r="A23" s="45">
        <v>118</v>
      </c>
      <c r="B23" s="45">
        <v>19</v>
      </c>
      <c r="C23" s="45">
        <v>4</v>
      </c>
      <c r="D23" s="45">
        <v>9</v>
      </c>
      <c r="E23">
        <v>2162</v>
      </c>
      <c r="F23" s="56" t="s">
        <v>111</v>
      </c>
      <c r="G23" s="44" t="s">
        <v>434</v>
      </c>
      <c r="H23" s="44" t="s">
        <v>440</v>
      </c>
      <c r="I23" s="45" t="s">
        <v>410</v>
      </c>
      <c r="J23" s="45" t="s">
        <v>35</v>
      </c>
      <c r="K23" s="45" t="s">
        <v>0</v>
      </c>
      <c r="L23" s="9"/>
      <c r="M23" s="9"/>
      <c r="N23" s="9">
        <f>$B23</f>
        <v>19</v>
      </c>
      <c r="O23" s="9"/>
      <c r="P23" s="9"/>
      <c r="Q23" s="9"/>
      <c r="R23" s="32"/>
      <c r="S23" s="9"/>
      <c r="T23" s="9"/>
      <c r="U23" s="9">
        <f>$D23</f>
        <v>9</v>
      </c>
      <c r="V23" s="9"/>
      <c r="W23" s="9"/>
      <c r="X23" s="9"/>
    </row>
    <row r="24" spans="1:24" ht="14.4">
      <c r="A24" s="45">
        <v>119</v>
      </c>
      <c r="B24" s="45">
        <v>20</v>
      </c>
      <c r="C24" s="45">
        <v>5</v>
      </c>
      <c r="D24" s="45">
        <v>10</v>
      </c>
      <c r="E24">
        <v>458</v>
      </c>
      <c r="F24" s="56" t="s">
        <v>112</v>
      </c>
      <c r="G24" s="44" t="s">
        <v>441</v>
      </c>
      <c r="H24" s="44" t="s">
        <v>442</v>
      </c>
      <c r="I24" s="45" t="s">
        <v>418</v>
      </c>
      <c r="J24" s="45" t="s">
        <v>39</v>
      </c>
      <c r="K24" s="45" t="s">
        <v>0</v>
      </c>
      <c r="L24" s="9"/>
      <c r="M24" s="9">
        <f>$B24</f>
        <v>20</v>
      </c>
      <c r="N24" s="9"/>
      <c r="O24" s="9"/>
      <c r="P24" s="9"/>
      <c r="Q24" s="9"/>
      <c r="R24" s="32"/>
      <c r="S24" s="9"/>
      <c r="T24" s="9">
        <f>$D24</f>
        <v>10</v>
      </c>
      <c r="U24" s="9"/>
      <c r="V24" s="9"/>
      <c r="W24" s="9"/>
      <c r="X24" s="9"/>
    </row>
    <row r="25" spans="1:24" ht="14.4">
      <c r="A25" s="45">
        <v>121</v>
      </c>
      <c r="B25" s="45">
        <v>21</v>
      </c>
      <c r="C25" s="45">
        <v>6</v>
      </c>
      <c r="D25" s="45">
        <v>11</v>
      </c>
      <c r="E25">
        <v>917</v>
      </c>
      <c r="F25" s="56" t="s">
        <v>113</v>
      </c>
      <c r="G25" s="44" t="s">
        <v>443</v>
      </c>
      <c r="H25" s="44" t="s">
        <v>444</v>
      </c>
      <c r="I25" s="45" t="s">
        <v>418</v>
      </c>
      <c r="J25" s="45" t="s">
        <v>50</v>
      </c>
      <c r="K25" s="45" t="s">
        <v>0</v>
      </c>
      <c r="L25" s="9"/>
      <c r="M25" s="9"/>
      <c r="N25" s="9"/>
      <c r="O25" s="9"/>
      <c r="P25" s="9"/>
      <c r="Q25" s="9">
        <f>$B25</f>
        <v>21</v>
      </c>
      <c r="R25" s="32"/>
      <c r="S25" s="9"/>
      <c r="T25" s="9"/>
      <c r="U25" s="9"/>
      <c r="V25" s="9"/>
      <c r="W25" s="9"/>
      <c r="X25" s="9">
        <f>$D25</f>
        <v>11</v>
      </c>
    </row>
    <row r="26" spans="1:24" ht="14.4">
      <c r="A26" s="45">
        <v>122</v>
      </c>
      <c r="B26" s="45">
        <v>22</v>
      </c>
      <c r="C26" s="45"/>
      <c r="D26" s="45"/>
      <c r="E26">
        <v>8</v>
      </c>
      <c r="F26" s="56" t="s">
        <v>82</v>
      </c>
      <c r="G26" s="44" t="s">
        <v>445</v>
      </c>
      <c r="H26" s="44" t="s">
        <v>446</v>
      </c>
      <c r="I26" s="45" t="s">
        <v>403</v>
      </c>
      <c r="J26" s="45" t="s">
        <v>1</v>
      </c>
      <c r="K26" s="45" t="s">
        <v>0</v>
      </c>
      <c r="L26" s="9"/>
      <c r="M26" s="9"/>
      <c r="N26" s="9"/>
      <c r="O26" s="9">
        <f>$B26</f>
        <v>22</v>
      </c>
      <c r="P26" s="9"/>
      <c r="Q26" s="9"/>
      <c r="R26" s="32"/>
      <c r="S26" s="9"/>
      <c r="T26" s="9"/>
      <c r="U26" s="9"/>
      <c r="V26" s="9"/>
      <c r="W26" s="9"/>
      <c r="X26" s="9"/>
    </row>
    <row r="27" spans="1:24" ht="14.4">
      <c r="A27" s="45">
        <v>124</v>
      </c>
      <c r="B27" s="45">
        <v>23</v>
      </c>
      <c r="C27" s="45">
        <v>5</v>
      </c>
      <c r="D27" s="45">
        <v>12</v>
      </c>
      <c r="E27">
        <v>473</v>
      </c>
      <c r="F27" s="56" t="s">
        <v>114</v>
      </c>
      <c r="G27" s="44" t="s">
        <v>447</v>
      </c>
      <c r="H27" s="44" t="s">
        <v>448</v>
      </c>
      <c r="I27" s="45" t="s">
        <v>410</v>
      </c>
      <c r="J27" s="45" t="s">
        <v>39</v>
      </c>
      <c r="K27" s="45" t="s">
        <v>0</v>
      </c>
      <c r="L27" s="9"/>
      <c r="M27" s="9">
        <f>$B27</f>
        <v>23</v>
      </c>
      <c r="N27" s="9"/>
      <c r="O27" s="9"/>
      <c r="P27" s="9"/>
      <c r="Q27" s="9"/>
      <c r="R27" s="32"/>
      <c r="S27" s="9"/>
      <c r="T27" s="9">
        <f>$D27</f>
        <v>12</v>
      </c>
      <c r="U27" s="9"/>
      <c r="V27" s="9"/>
      <c r="W27" s="9"/>
      <c r="X27" s="9"/>
    </row>
    <row r="28" spans="1:24" ht="14.4">
      <c r="A28" s="45">
        <v>128</v>
      </c>
      <c r="B28" s="45">
        <v>24</v>
      </c>
      <c r="C28" s="45">
        <v>7</v>
      </c>
      <c r="D28" s="45">
        <v>13</v>
      </c>
      <c r="E28">
        <v>476</v>
      </c>
      <c r="F28" s="56" t="s">
        <v>115</v>
      </c>
      <c r="G28" s="44" t="s">
        <v>449</v>
      </c>
      <c r="H28" s="44" t="s">
        <v>450</v>
      </c>
      <c r="I28" s="45" t="s">
        <v>418</v>
      </c>
      <c r="J28" s="45" t="s">
        <v>39</v>
      </c>
      <c r="K28" s="45" t="s">
        <v>0</v>
      </c>
      <c r="L28" s="9"/>
      <c r="M28" s="9">
        <f>$B28</f>
        <v>24</v>
      </c>
      <c r="N28" s="9"/>
      <c r="O28" s="9"/>
      <c r="P28" s="9"/>
      <c r="Q28" s="9"/>
      <c r="R28" s="32"/>
      <c r="S28" s="9"/>
      <c r="T28" s="9">
        <f>$D28</f>
        <v>13</v>
      </c>
      <c r="U28" s="9"/>
      <c r="V28" s="9"/>
      <c r="W28" s="9"/>
      <c r="X28" s="9"/>
    </row>
    <row r="29" spans="1:24" ht="14.4">
      <c r="A29" s="45">
        <v>133</v>
      </c>
      <c r="B29" s="45">
        <v>25</v>
      </c>
      <c r="C29" s="45">
        <v>8</v>
      </c>
      <c r="D29" s="45">
        <v>14</v>
      </c>
      <c r="E29">
        <v>47</v>
      </c>
      <c r="F29" s="56" t="s">
        <v>102</v>
      </c>
      <c r="G29" s="44" t="s">
        <v>459</v>
      </c>
      <c r="H29" s="44" t="s">
        <v>460</v>
      </c>
      <c r="I29" s="45" t="s">
        <v>418</v>
      </c>
      <c r="J29" s="45" t="s">
        <v>1</v>
      </c>
      <c r="K29" s="45" t="s">
        <v>0</v>
      </c>
      <c r="L29" s="9"/>
      <c r="M29" s="9"/>
      <c r="N29" s="9"/>
      <c r="O29" s="9">
        <f>$B29</f>
        <v>25</v>
      </c>
      <c r="P29" s="9"/>
      <c r="Q29" s="9"/>
      <c r="R29" s="32"/>
      <c r="S29" s="9"/>
      <c r="T29" s="9"/>
      <c r="U29" s="9"/>
      <c r="V29" s="9">
        <f>$D29</f>
        <v>14</v>
      </c>
      <c r="W29" s="9"/>
      <c r="X29" s="9"/>
    </row>
    <row r="30" spans="1:24" ht="14.4">
      <c r="A30" s="45">
        <v>139</v>
      </c>
      <c r="B30" s="45">
        <v>26</v>
      </c>
      <c r="C30" s="45"/>
      <c r="D30" s="45"/>
      <c r="E30">
        <v>387</v>
      </c>
      <c r="F30" s="56" t="s">
        <v>318</v>
      </c>
      <c r="G30" s="44" t="s">
        <v>461</v>
      </c>
      <c r="H30" s="44" t="s">
        <v>462</v>
      </c>
      <c r="I30" s="45" t="s">
        <v>403</v>
      </c>
      <c r="J30" s="45" t="s">
        <v>28</v>
      </c>
      <c r="K30" s="45" t="s">
        <v>0</v>
      </c>
      <c r="L30" s="9"/>
      <c r="M30" s="9"/>
      <c r="N30" s="9"/>
      <c r="O30" s="9"/>
      <c r="P30" s="9">
        <f>$B30</f>
        <v>26</v>
      </c>
      <c r="Q30" s="9"/>
      <c r="R30" s="32"/>
      <c r="S30" s="9"/>
      <c r="T30" s="9"/>
      <c r="U30" s="9"/>
      <c r="V30" s="9"/>
      <c r="W30" s="9"/>
      <c r="X30" s="9"/>
    </row>
    <row r="31" spans="1:24" ht="14.4">
      <c r="A31" s="45">
        <v>140</v>
      </c>
      <c r="B31" s="45">
        <v>27</v>
      </c>
      <c r="C31" s="45">
        <v>9</v>
      </c>
      <c r="D31" s="45">
        <v>15</v>
      </c>
      <c r="E31">
        <v>637</v>
      </c>
      <c r="F31" s="56" t="s">
        <v>319</v>
      </c>
      <c r="G31" s="44" t="s">
        <v>451</v>
      </c>
      <c r="H31" s="44" t="s">
        <v>452</v>
      </c>
      <c r="I31" s="45" t="s">
        <v>418</v>
      </c>
      <c r="J31" s="45" t="s">
        <v>35</v>
      </c>
      <c r="K31" s="45" t="s">
        <v>0</v>
      </c>
      <c r="L31" s="9"/>
      <c r="M31" s="9"/>
      <c r="N31" s="9">
        <f>$B31</f>
        <v>27</v>
      </c>
      <c r="O31" s="9"/>
      <c r="P31" s="9"/>
      <c r="Q31" s="9"/>
      <c r="R31" s="32"/>
      <c r="S31" s="9"/>
      <c r="T31" s="9"/>
      <c r="U31" s="9">
        <f>$D31</f>
        <v>15</v>
      </c>
      <c r="V31" s="9"/>
      <c r="W31" s="9"/>
      <c r="X31" s="9"/>
    </row>
    <row r="32" spans="1:24" ht="14.4">
      <c r="A32" s="45">
        <v>142</v>
      </c>
      <c r="B32" s="45">
        <v>28</v>
      </c>
      <c r="C32" s="45">
        <v>1</v>
      </c>
      <c r="D32" s="45">
        <v>16</v>
      </c>
      <c r="E32">
        <v>2159</v>
      </c>
      <c r="F32" s="56" t="s">
        <v>118</v>
      </c>
      <c r="G32" s="44" t="s">
        <v>453</v>
      </c>
      <c r="H32" s="44" t="s">
        <v>454</v>
      </c>
      <c r="I32" s="45" t="s">
        <v>455</v>
      </c>
      <c r="J32" s="45" t="s">
        <v>35</v>
      </c>
      <c r="K32" s="45" t="s">
        <v>0</v>
      </c>
      <c r="L32" s="9"/>
      <c r="M32" s="9"/>
      <c r="N32" s="9">
        <f>$B32</f>
        <v>28</v>
      </c>
      <c r="O32" s="9"/>
      <c r="P32" s="9"/>
      <c r="Q32" s="9"/>
      <c r="R32" s="32"/>
      <c r="S32" s="9"/>
      <c r="T32" s="9"/>
      <c r="U32" s="9">
        <f>$D32</f>
        <v>16</v>
      </c>
      <c r="V32" s="9"/>
      <c r="W32" s="9"/>
      <c r="X32" s="9"/>
    </row>
    <row r="33" spans="1:24" ht="14.4">
      <c r="A33" s="45">
        <v>143</v>
      </c>
      <c r="B33" s="45">
        <v>29</v>
      </c>
      <c r="C33" s="45">
        <v>1</v>
      </c>
      <c r="D33" s="45"/>
      <c r="E33">
        <v>305</v>
      </c>
      <c r="F33" s="56" t="s">
        <v>119</v>
      </c>
      <c r="G33" s="44" t="s">
        <v>456</v>
      </c>
      <c r="H33" s="44" t="s">
        <v>457</v>
      </c>
      <c r="I33" s="45" t="s">
        <v>458</v>
      </c>
      <c r="J33" s="45" t="s">
        <v>28</v>
      </c>
      <c r="K33" s="45" t="s">
        <v>0</v>
      </c>
      <c r="L33" s="9"/>
      <c r="M33" s="9"/>
      <c r="N33" s="9"/>
      <c r="O33" s="9"/>
      <c r="P33" s="9">
        <f>$B33</f>
        <v>29</v>
      </c>
      <c r="Q33" s="9"/>
      <c r="R33" s="32"/>
      <c r="S33" s="9"/>
      <c r="T33" s="9"/>
      <c r="U33" s="9"/>
      <c r="V33" s="9"/>
      <c r="W33" s="9"/>
      <c r="X33" s="9"/>
    </row>
    <row r="34" spans="1:24" ht="14.4">
      <c r="A34" s="45">
        <v>153</v>
      </c>
      <c r="B34" s="45">
        <v>30</v>
      </c>
      <c r="C34" s="45">
        <v>10</v>
      </c>
      <c r="D34" s="45">
        <v>17</v>
      </c>
      <c r="E34">
        <v>405</v>
      </c>
      <c r="F34" s="56" t="s">
        <v>120</v>
      </c>
      <c r="G34" s="44" t="s">
        <v>463</v>
      </c>
      <c r="H34" s="44" t="s">
        <v>464</v>
      </c>
      <c r="I34" s="45" t="s">
        <v>418</v>
      </c>
      <c r="J34" s="45" t="s">
        <v>28</v>
      </c>
      <c r="K34" s="45" t="s">
        <v>0</v>
      </c>
      <c r="L34" s="9"/>
      <c r="M34" s="9"/>
      <c r="N34" s="9"/>
      <c r="O34" s="9"/>
      <c r="P34" s="9">
        <f>$B34</f>
        <v>30</v>
      </c>
      <c r="Q34" s="9"/>
      <c r="R34" s="32"/>
      <c r="S34" s="9"/>
      <c r="T34" s="9"/>
      <c r="U34" s="9"/>
      <c r="V34" s="9"/>
      <c r="W34" s="9">
        <f>$D34</f>
        <v>17</v>
      </c>
      <c r="X34" s="9"/>
    </row>
    <row r="35" spans="1:24" ht="14.4">
      <c r="A35" s="45">
        <v>155</v>
      </c>
      <c r="B35" s="45">
        <v>31</v>
      </c>
      <c r="C35" s="45">
        <v>11</v>
      </c>
      <c r="D35" s="45">
        <v>18</v>
      </c>
      <c r="E35">
        <v>390</v>
      </c>
      <c r="F35" s="56" t="s">
        <v>121</v>
      </c>
      <c r="G35" s="44" t="s">
        <v>465</v>
      </c>
      <c r="H35" s="44" t="s">
        <v>466</v>
      </c>
      <c r="I35" s="45" t="s">
        <v>418</v>
      </c>
      <c r="J35" s="45" t="s">
        <v>28</v>
      </c>
      <c r="K35" s="45" t="s">
        <v>0</v>
      </c>
      <c r="L35" s="9"/>
      <c r="M35" s="9"/>
      <c r="N35" s="9"/>
      <c r="O35" s="9"/>
      <c r="P35" s="9">
        <f>$B35</f>
        <v>31</v>
      </c>
      <c r="Q35" s="9"/>
      <c r="R35" s="32"/>
      <c r="S35" s="9"/>
      <c r="T35" s="9"/>
      <c r="U35" s="9"/>
      <c r="V35" s="9"/>
      <c r="W35" s="9">
        <f>$D35</f>
        <v>18</v>
      </c>
      <c r="X35" s="9"/>
    </row>
    <row r="36" spans="1:24" ht="14.4">
      <c r="A36" s="45">
        <v>156</v>
      </c>
      <c r="B36" s="45">
        <v>32</v>
      </c>
      <c r="C36" s="45"/>
      <c r="D36" s="45"/>
      <c r="E36">
        <v>31</v>
      </c>
      <c r="F36" s="56" t="s">
        <v>84</v>
      </c>
      <c r="G36" s="44" t="s">
        <v>467</v>
      </c>
      <c r="H36" s="44" t="s">
        <v>468</v>
      </c>
      <c r="I36" s="45" t="s">
        <v>403</v>
      </c>
      <c r="J36" s="45" t="s">
        <v>1</v>
      </c>
      <c r="K36" s="45" t="s">
        <v>0</v>
      </c>
      <c r="L36" s="9"/>
      <c r="M36" s="9"/>
      <c r="N36" s="9"/>
      <c r="O36" s="9">
        <f>$B36</f>
        <v>32</v>
      </c>
      <c r="P36" s="9"/>
      <c r="Q36" s="9"/>
      <c r="R36" s="32"/>
      <c r="S36" s="9"/>
      <c r="T36" s="9"/>
      <c r="U36" s="9"/>
      <c r="V36" s="9"/>
      <c r="W36" s="9"/>
      <c r="X36" s="9"/>
    </row>
    <row r="37" spans="1:24" ht="14.4">
      <c r="A37" s="45">
        <v>157</v>
      </c>
      <c r="B37" s="45">
        <v>33</v>
      </c>
      <c r="C37" s="45">
        <v>6</v>
      </c>
      <c r="D37" s="45">
        <v>19</v>
      </c>
      <c r="E37">
        <v>431</v>
      </c>
      <c r="F37" s="56" t="s">
        <v>122</v>
      </c>
      <c r="G37" s="44" t="s">
        <v>459</v>
      </c>
      <c r="H37" s="44" t="s">
        <v>469</v>
      </c>
      <c r="I37" s="45" t="s">
        <v>410</v>
      </c>
      <c r="J37" s="45" t="s">
        <v>39</v>
      </c>
      <c r="K37" s="45" t="s">
        <v>0</v>
      </c>
      <c r="L37" s="9"/>
      <c r="M37" s="9">
        <f>$B37</f>
        <v>33</v>
      </c>
      <c r="N37" s="9"/>
      <c r="O37" s="9"/>
      <c r="P37" s="9"/>
      <c r="Q37" s="9"/>
      <c r="R37" s="32"/>
      <c r="S37" s="9"/>
      <c r="T37" s="9">
        <f>$D37</f>
        <v>19</v>
      </c>
      <c r="U37" s="9"/>
      <c r="V37" s="9"/>
      <c r="W37" s="9"/>
      <c r="X37" s="9"/>
    </row>
    <row r="38" spans="1:24" ht="14.4">
      <c r="A38" s="45">
        <v>159</v>
      </c>
      <c r="B38" s="45">
        <v>34</v>
      </c>
      <c r="C38" s="45"/>
      <c r="D38" s="45"/>
      <c r="E38">
        <v>30</v>
      </c>
      <c r="F38" s="56" t="s">
        <v>85</v>
      </c>
      <c r="G38" s="44" t="s">
        <v>470</v>
      </c>
      <c r="H38" s="44" t="s">
        <v>471</v>
      </c>
      <c r="I38" s="45" t="s">
        <v>403</v>
      </c>
      <c r="J38" s="45" t="s">
        <v>1</v>
      </c>
      <c r="K38" s="45" t="s">
        <v>0</v>
      </c>
      <c r="L38" s="9"/>
      <c r="M38" s="9"/>
      <c r="N38" s="9"/>
      <c r="O38" s="9">
        <f>$B38</f>
        <v>34</v>
      </c>
      <c r="P38" s="9"/>
      <c r="Q38" s="9"/>
      <c r="R38" s="32"/>
      <c r="S38" s="9"/>
      <c r="T38" s="9"/>
      <c r="U38" s="9"/>
      <c r="V38" s="9"/>
      <c r="W38" s="9"/>
      <c r="X38" s="9"/>
    </row>
    <row r="39" spans="1:24" ht="14.4">
      <c r="A39" s="45">
        <v>161</v>
      </c>
      <c r="B39" s="45">
        <v>35</v>
      </c>
      <c r="C39" s="45">
        <v>7</v>
      </c>
      <c r="D39" s="45">
        <v>20</v>
      </c>
      <c r="E39">
        <v>70</v>
      </c>
      <c r="F39" s="56" t="s">
        <v>123</v>
      </c>
      <c r="G39" s="44" t="s">
        <v>472</v>
      </c>
      <c r="H39" s="44" t="s">
        <v>473</v>
      </c>
      <c r="I39" s="45" t="s">
        <v>410</v>
      </c>
      <c r="J39" s="45" t="s">
        <v>1</v>
      </c>
      <c r="K39" s="45" t="s">
        <v>0</v>
      </c>
      <c r="L39" s="9"/>
      <c r="M39" s="9"/>
      <c r="N39" s="9"/>
      <c r="O39" s="9">
        <f>$B39</f>
        <v>35</v>
      </c>
      <c r="P39" s="9"/>
      <c r="Q39" s="9"/>
      <c r="R39" s="32"/>
      <c r="S39" s="9"/>
      <c r="T39" s="9"/>
      <c r="U39" s="9"/>
      <c r="V39" s="9">
        <f>$D39</f>
        <v>20</v>
      </c>
      <c r="W39" s="9"/>
      <c r="X39" s="9"/>
    </row>
    <row r="40" spans="1:24" ht="14.4">
      <c r="A40" s="45">
        <v>164</v>
      </c>
      <c r="B40" s="45">
        <v>36</v>
      </c>
      <c r="C40" s="45">
        <v>2</v>
      </c>
      <c r="D40" s="45">
        <v>21</v>
      </c>
      <c r="E40">
        <v>48</v>
      </c>
      <c r="F40" s="56" t="s">
        <v>124</v>
      </c>
      <c r="G40" s="44" t="s">
        <v>474</v>
      </c>
      <c r="H40" s="44" t="s">
        <v>475</v>
      </c>
      <c r="I40" s="45" t="s">
        <v>415</v>
      </c>
      <c r="J40" s="45" t="s">
        <v>1</v>
      </c>
      <c r="K40" s="45" t="s">
        <v>0</v>
      </c>
      <c r="L40" s="9"/>
      <c r="M40" s="9"/>
      <c r="N40" s="9"/>
      <c r="O40" s="9">
        <f>$B40</f>
        <v>36</v>
      </c>
      <c r="P40" s="9"/>
      <c r="Q40" s="9"/>
      <c r="R40" s="32"/>
      <c r="S40" s="9"/>
      <c r="T40" s="9"/>
      <c r="U40" s="9"/>
      <c r="V40" s="9">
        <f>$D40</f>
        <v>21</v>
      </c>
      <c r="W40" s="9"/>
      <c r="X40" s="9"/>
    </row>
    <row r="41" spans="1:24" ht="14.4">
      <c r="A41" s="45">
        <v>166</v>
      </c>
      <c r="B41" s="45">
        <v>37</v>
      </c>
      <c r="C41" s="45">
        <v>12</v>
      </c>
      <c r="D41" s="45">
        <v>22</v>
      </c>
      <c r="E41">
        <v>442</v>
      </c>
      <c r="F41" s="56" t="s">
        <v>125</v>
      </c>
      <c r="G41" s="44" t="s">
        <v>926</v>
      </c>
      <c r="H41" s="44" t="s">
        <v>477</v>
      </c>
      <c r="I41" s="45" t="s">
        <v>418</v>
      </c>
      <c r="J41" s="45" t="s">
        <v>39</v>
      </c>
      <c r="K41" s="45" t="s">
        <v>0</v>
      </c>
      <c r="L41" s="9"/>
      <c r="M41" s="9">
        <f>$B41</f>
        <v>37</v>
      </c>
      <c r="N41" s="9"/>
      <c r="O41" s="9"/>
      <c r="P41" s="9"/>
      <c r="Q41" s="9"/>
      <c r="R41" s="32"/>
      <c r="S41" s="9"/>
      <c r="T41" s="9">
        <f>$D41</f>
        <v>22</v>
      </c>
      <c r="U41" s="9"/>
      <c r="V41" s="9"/>
      <c r="W41" s="9"/>
      <c r="X41" s="9"/>
    </row>
    <row r="42" spans="1:24" ht="14.4">
      <c r="A42" s="45">
        <v>170</v>
      </c>
      <c r="B42" s="45">
        <v>38</v>
      </c>
      <c r="C42" s="45">
        <v>8</v>
      </c>
      <c r="D42" s="45">
        <v>23</v>
      </c>
      <c r="E42">
        <v>929</v>
      </c>
      <c r="F42" s="56" t="s">
        <v>126</v>
      </c>
      <c r="G42" s="44" t="s">
        <v>478</v>
      </c>
      <c r="H42" s="44" t="s">
        <v>479</v>
      </c>
      <c r="I42" s="45" t="s">
        <v>410</v>
      </c>
      <c r="J42" s="45" t="s">
        <v>50</v>
      </c>
      <c r="K42" s="45" t="s">
        <v>0</v>
      </c>
      <c r="L42" s="9"/>
      <c r="M42" s="9"/>
      <c r="N42" s="9"/>
      <c r="O42" s="9"/>
      <c r="P42" s="9"/>
      <c r="Q42" s="9">
        <f>$B42</f>
        <v>38</v>
      </c>
      <c r="R42" s="32"/>
      <c r="S42" s="9"/>
      <c r="T42" s="9"/>
      <c r="U42" s="9"/>
      <c r="V42" s="9"/>
      <c r="W42" s="9"/>
      <c r="X42" s="9">
        <f>$D42</f>
        <v>23</v>
      </c>
    </row>
    <row r="43" spans="1:24" ht="14.4">
      <c r="A43" s="45">
        <v>171</v>
      </c>
      <c r="B43" s="45">
        <v>39</v>
      </c>
      <c r="C43" s="45">
        <v>13</v>
      </c>
      <c r="D43" s="45">
        <v>24</v>
      </c>
      <c r="E43">
        <v>86</v>
      </c>
      <c r="F43" s="56" t="s">
        <v>127</v>
      </c>
      <c r="G43" s="44" t="s">
        <v>480</v>
      </c>
      <c r="H43" s="44" t="s">
        <v>481</v>
      </c>
      <c r="I43" s="45" t="s">
        <v>418</v>
      </c>
      <c r="J43" s="45" t="s">
        <v>1</v>
      </c>
      <c r="K43" s="45" t="s">
        <v>0</v>
      </c>
      <c r="L43" s="9"/>
      <c r="M43" s="9"/>
      <c r="N43" s="9"/>
      <c r="O43" s="9">
        <f>$B43</f>
        <v>39</v>
      </c>
      <c r="P43" s="9"/>
      <c r="Q43" s="9"/>
      <c r="R43" s="32"/>
      <c r="S43" s="9"/>
      <c r="T43" s="9"/>
      <c r="U43" s="9"/>
      <c r="V43" s="9">
        <f>$D43</f>
        <v>24</v>
      </c>
      <c r="W43" s="9"/>
      <c r="X43" s="9"/>
    </row>
    <row r="44" spans="1:24" ht="14.4">
      <c r="A44" s="45">
        <v>174</v>
      </c>
      <c r="B44" s="45">
        <v>40</v>
      </c>
      <c r="C44" s="45">
        <v>3</v>
      </c>
      <c r="D44" s="45">
        <v>25</v>
      </c>
      <c r="E44">
        <v>543</v>
      </c>
      <c r="F44" s="56" t="s">
        <v>128</v>
      </c>
      <c r="G44" s="44" t="s">
        <v>482</v>
      </c>
      <c r="H44" s="44" t="s">
        <v>483</v>
      </c>
      <c r="I44" s="45" t="s">
        <v>415</v>
      </c>
      <c r="J44" s="45" t="s">
        <v>35</v>
      </c>
      <c r="K44" s="45" t="s">
        <v>0</v>
      </c>
      <c r="L44" s="9"/>
      <c r="M44" s="9"/>
      <c r="N44" s="9">
        <f>$B44</f>
        <v>40</v>
      </c>
      <c r="O44" s="9"/>
      <c r="P44" s="9"/>
      <c r="Q44" s="9"/>
      <c r="R44" s="32"/>
      <c r="S44" s="9"/>
      <c r="T44" s="9"/>
      <c r="U44" s="9">
        <f>$D44</f>
        <v>25</v>
      </c>
      <c r="V44" s="9"/>
      <c r="W44" s="9"/>
      <c r="X44" s="9"/>
    </row>
    <row r="45" spans="1:24" ht="14.4">
      <c r="A45" s="45">
        <v>175</v>
      </c>
      <c r="B45" s="45">
        <v>41</v>
      </c>
      <c r="C45" s="45">
        <v>4</v>
      </c>
      <c r="D45" s="45">
        <v>26</v>
      </c>
      <c r="E45">
        <v>470</v>
      </c>
      <c r="F45" s="56" t="s">
        <v>129</v>
      </c>
      <c r="G45" s="44" t="s">
        <v>484</v>
      </c>
      <c r="H45" s="44" t="s">
        <v>485</v>
      </c>
      <c r="I45" s="45" t="s">
        <v>415</v>
      </c>
      <c r="J45" s="45" t="s">
        <v>39</v>
      </c>
      <c r="K45" s="45" t="s">
        <v>0</v>
      </c>
      <c r="L45" s="9"/>
      <c r="M45" s="9">
        <f>$B45</f>
        <v>41</v>
      </c>
      <c r="N45" s="9"/>
      <c r="O45" s="9"/>
      <c r="P45" s="9"/>
      <c r="Q45" s="9"/>
      <c r="R45" s="32"/>
      <c r="S45" s="9"/>
      <c r="T45" s="9">
        <f>$D45</f>
        <v>26</v>
      </c>
      <c r="U45" s="9"/>
      <c r="V45" s="9"/>
      <c r="W45" s="9"/>
      <c r="X45" s="9"/>
    </row>
    <row r="46" spans="1:24" ht="14.4">
      <c r="A46" s="45">
        <v>181</v>
      </c>
      <c r="B46" s="45">
        <v>42</v>
      </c>
      <c r="C46" s="45">
        <v>9</v>
      </c>
      <c r="D46" s="45">
        <v>27</v>
      </c>
      <c r="E46">
        <v>567</v>
      </c>
      <c r="F46" s="56" t="s">
        <v>130</v>
      </c>
      <c r="G46" s="44" t="s">
        <v>486</v>
      </c>
      <c r="H46" s="44" t="s">
        <v>487</v>
      </c>
      <c r="I46" s="45" t="s">
        <v>410</v>
      </c>
      <c r="J46" s="45" t="s">
        <v>35</v>
      </c>
      <c r="K46" s="45" t="s">
        <v>0</v>
      </c>
      <c r="L46" s="9"/>
      <c r="M46" s="9"/>
      <c r="N46" s="9">
        <f>$B46</f>
        <v>42</v>
      </c>
      <c r="O46" s="9"/>
      <c r="P46" s="9"/>
      <c r="Q46" s="9"/>
      <c r="R46" s="32"/>
      <c r="S46" s="9"/>
      <c r="T46" s="9"/>
      <c r="U46" s="9">
        <f>$D46</f>
        <v>27</v>
      </c>
      <c r="V46" s="9"/>
      <c r="W46" s="9"/>
      <c r="X46" s="9"/>
    </row>
    <row r="47" spans="1:24" ht="14.4">
      <c r="A47" s="45">
        <v>185</v>
      </c>
      <c r="B47" s="45">
        <v>43</v>
      </c>
      <c r="C47" s="45">
        <v>14</v>
      </c>
      <c r="D47" s="45">
        <v>28</v>
      </c>
      <c r="E47">
        <v>625</v>
      </c>
      <c r="F47" s="56" t="s">
        <v>131</v>
      </c>
      <c r="G47" s="44" t="s">
        <v>488</v>
      </c>
      <c r="H47" s="44" t="s">
        <v>489</v>
      </c>
      <c r="I47" s="45" t="s">
        <v>418</v>
      </c>
      <c r="J47" s="45" t="s">
        <v>35</v>
      </c>
      <c r="K47" s="45" t="s">
        <v>0</v>
      </c>
      <c r="L47" s="9"/>
      <c r="M47" s="9"/>
      <c r="N47" s="9">
        <f>$B47</f>
        <v>43</v>
      </c>
      <c r="O47" s="9"/>
      <c r="P47" s="9"/>
      <c r="Q47" s="9"/>
      <c r="R47" s="32"/>
      <c r="S47" s="9"/>
      <c r="T47" s="9"/>
      <c r="U47" s="9">
        <f>$D47</f>
        <v>28</v>
      </c>
      <c r="V47" s="9"/>
      <c r="W47" s="9"/>
      <c r="X47" s="9"/>
    </row>
    <row r="48" spans="1:24" ht="14.4">
      <c r="A48" s="45">
        <v>186</v>
      </c>
      <c r="B48" s="45">
        <v>44</v>
      </c>
      <c r="C48" s="45">
        <v>15</v>
      </c>
      <c r="D48" s="45">
        <v>29</v>
      </c>
      <c r="E48">
        <v>2180</v>
      </c>
      <c r="F48" s="56" t="s">
        <v>132</v>
      </c>
      <c r="G48" s="44" t="s">
        <v>490</v>
      </c>
      <c r="H48" s="44" t="s">
        <v>491</v>
      </c>
      <c r="I48" s="45" t="s">
        <v>418</v>
      </c>
      <c r="J48" s="45" t="s">
        <v>35</v>
      </c>
      <c r="K48" s="45" t="s">
        <v>0</v>
      </c>
      <c r="L48" s="9"/>
      <c r="M48" s="9"/>
      <c r="N48" s="9">
        <f>$B48</f>
        <v>44</v>
      </c>
      <c r="O48" s="9"/>
      <c r="P48" s="9"/>
      <c r="Q48" s="9"/>
      <c r="R48" s="32"/>
      <c r="S48" s="9"/>
      <c r="T48" s="9"/>
      <c r="U48" s="9">
        <f>$D48</f>
        <v>29</v>
      </c>
      <c r="V48" s="9"/>
      <c r="W48" s="9"/>
      <c r="X48" s="9"/>
    </row>
    <row r="49" spans="1:24" ht="14.4">
      <c r="A49" s="45">
        <v>188</v>
      </c>
      <c r="B49" s="45">
        <v>45</v>
      </c>
      <c r="C49" s="45"/>
      <c r="D49" s="45"/>
      <c r="E49">
        <v>2165</v>
      </c>
      <c r="F49" s="56" t="s">
        <v>86</v>
      </c>
      <c r="G49" s="44" t="s">
        <v>492</v>
      </c>
      <c r="H49" s="44" t="s">
        <v>493</v>
      </c>
      <c r="I49" s="45" t="s">
        <v>403</v>
      </c>
      <c r="J49" s="45" t="s">
        <v>35</v>
      </c>
      <c r="K49" s="45" t="s">
        <v>0</v>
      </c>
      <c r="L49" s="9"/>
      <c r="M49" s="9"/>
      <c r="N49" s="9">
        <f>$B49</f>
        <v>45</v>
      </c>
      <c r="O49" s="9"/>
      <c r="P49" s="9"/>
      <c r="Q49" s="9"/>
      <c r="R49" s="32"/>
      <c r="S49" s="9"/>
      <c r="T49" s="9"/>
      <c r="U49" s="9"/>
      <c r="V49" s="9"/>
      <c r="W49" s="9"/>
      <c r="X49" s="9"/>
    </row>
    <row r="50" spans="1:24" ht="14.4">
      <c r="A50" s="45">
        <v>190</v>
      </c>
      <c r="B50" s="45">
        <v>46</v>
      </c>
      <c r="C50" s="45">
        <v>10</v>
      </c>
      <c r="D50" s="45">
        <v>30</v>
      </c>
      <c r="E50">
        <v>498</v>
      </c>
      <c r="F50" s="56" t="s">
        <v>133</v>
      </c>
      <c r="G50" s="44" t="s">
        <v>494</v>
      </c>
      <c r="H50" s="44" t="s">
        <v>495</v>
      </c>
      <c r="I50" s="45" t="s">
        <v>410</v>
      </c>
      <c r="J50" s="45" t="s">
        <v>39</v>
      </c>
      <c r="K50" s="45" t="s">
        <v>0</v>
      </c>
      <c r="L50" s="9"/>
      <c r="M50" s="9">
        <f>$B50</f>
        <v>46</v>
      </c>
      <c r="N50" s="9"/>
      <c r="O50" s="9"/>
      <c r="P50" s="9"/>
      <c r="Q50" s="9"/>
      <c r="R50" s="32"/>
      <c r="S50" s="9"/>
      <c r="T50" s="9">
        <f>$D50</f>
        <v>30</v>
      </c>
      <c r="U50" s="9"/>
      <c r="V50" s="9"/>
      <c r="W50" s="9"/>
      <c r="X50" s="9"/>
    </row>
    <row r="51" spans="1:24" ht="14.4">
      <c r="A51" s="45">
        <v>191</v>
      </c>
      <c r="B51" s="45">
        <v>47</v>
      </c>
      <c r="C51" s="45">
        <v>11</v>
      </c>
      <c r="D51" s="45">
        <v>31</v>
      </c>
      <c r="E51">
        <v>37</v>
      </c>
      <c r="F51" s="56" t="s">
        <v>134</v>
      </c>
      <c r="G51" s="44" t="s">
        <v>496</v>
      </c>
      <c r="H51" s="44" t="s">
        <v>497</v>
      </c>
      <c r="I51" s="45" t="s">
        <v>410</v>
      </c>
      <c r="J51" s="45" t="s">
        <v>1</v>
      </c>
      <c r="K51" s="45" t="s">
        <v>0</v>
      </c>
      <c r="L51" s="9"/>
      <c r="M51" s="9"/>
      <c r="N51" s="9"/>
      <c r="O51" s="9">
        <f>$B51</f>
        <v>47</v>
      </c>
      <c r="P51" s="9"/>
      <c r="Q51" s="9"/>
      <c r="R51" s="32"/>
      <c r="S51" s="9"/>
      <c r="T51" s="9"/>
      <c r="U51" s="9"/>
      <c r="V51" s="9">
        <f>$D51</f>
        <v>31</v>
      </c>
      <c r="W51" s="9"/>
      <c r="X51" s="9"/>
    </row>
    <row r="52" spans="1:24" ht="14.4">
      <c r="A52" s="45">
        <v>193</v>
      </c>
      <c r="B52" s="45">
        <v>48</v>
      </c>
      <c r="C52" s="45">
        <v>2</v>
      </c>
      <c r="D52" s="45">
        <v>32</v>
      </c>
      <c r="E52">
        <v>1100</v>
      </c>
      <c r="F52" s="56" t="s">
        <v>135</v>
      </c>
      <c r="G52" s="44" t="s">
        <v>498</v>
      </c>
      <c r="H52" s="44" t="s">
        <v>499</v>
      </c>
      <c r="I52" s="45" t="s">
        <v>455</v>
      </c>
      <c r="J52" s="45" t="s">
        <v>49</v>
      </c>
      <c r="K52" s="45" t="s">
        <v>0</v>
      </c>
      <c r="L52" s="9">
        <f>$B52</f>
        <v>48</v>
      </c>
      <c r="M52" s="9"/>
      <c r="N52" s="9"/>
      <c r="O52" s="9"/>
      <c r="P52" s="9"/>
      <c r="Q52" s="9"/>
      <c r="R52" s="32"/>
      <c r="S52" s="9">
        <f>$D52</f>
        <v>32</v>
      </c>
      <c r="T52" s="9"/>
      <c r="U52" s="9"/>
      <c r="V52" s="9"/>
      <c r="W52" s="9"/>
      <c r="X52" s="9"/>
    </row>
    <row r="53" spans="1:24" ht="14.4">
      <c r="A53" s="45">
        <v>194</v>
      </c>
      <c r="B53" s="45">
        <v>49</v>
      </c>
      <c r="C53" s="45"/>
      <c r="D53" s="45"/>
      <c r="E53">
        <v>396</v>
      </c>
      <c r="F53" s="56" t="s">
        <v>87</v>
      </c>
      <c r="G53" s="44" t="s">
        <v>436</v>
      </c>
      <c r="H53" s="44" t="s">
        <v>500</v>
      </c>
      <c r="I53" s="45" t="s">
        <v>403</v>
      </c>
      <c r="J53" s="45" t="s">
        <v>28</v>
      </c>
      <c r="K53" s="45" t="s">
        <v>0</v>
      </c>
      <c r="L53" s="9"/>
      <c r="M53" s="9"/>
      <c r="N53" s="9"/>
      <c r="O53" s="9"/>
      <c r="P53" s="9">
        <f>$B53</f>
        <v>49</v>
      </c>
      <c r="Q53" s="9"/>
      <c r="R53" s="32"/>
      <c r="S53" s="9"/>
      <c r="T53" s="9"/>
      <c r="U53" s="9"/>
      <c r="V53" s="9"/>
      <c r="W53" s="9"/>
      <c r="X53" s="9"/>
    </row>
    <row r="54" spans="1:24" ht="14.4">
      <c r="A54" s="45">
        <v>195</v>
      </c>
      <c r="B54" s="45">
        <v>50</v>
      </c>
      <c r="C54" s="45">
        <v>16</v>
      </c>
      <c r="D54" s="45">
        <v>33</v>
      </c>
      <c r="E54">
        <v>77</v>
      </c>
      <c r="F54" s="56" t="s">
        <v>136</v>
      </c>
      <c r="G54" s="44" t="s">
        <v>482</v>
      </c>
      <c r="H54" s="44" t="s">
        <v>501</v>
      </c>
      <c r="I54" s="45" t="s">
        <v>418</v>
      </c>
      <c r="J54" s="45" t="s">
        <v>1</v>
      </c>
      <c r="K54" s="45" t="s">
        <v>0</v>
      </c>
      <c r="L54" s="9"/>
      <c r="M54" s="9"/>
      <c r="N54" s="9"/>
      <c r="O54" s="9">
        <f>$B54</f>
        <v>50</v>
      </c>
      <c r="P54" s="9"/>
      <c r="Q54" s="9"/>
      <c r="R54" s="32"/>
      <c r="S54" s="9"/>
      <c r="T54" s="9"/>
      <c r="U54" s="9"/>
      <c r="V54" s="9">
        <f>$D54</f>
        <v>33</v>
      </c>
      <c r="W54" s="9"/>
      <c r="X54" s="9"/>
    </row>
    <row r="55" spans="1:24" ht="14.4">
      <c r="A55" s="45">
        <v>197</v>
      </c>
      <c r="B55" s="45">
        <v>51</v>
      </c>
      <c r="C55" s="45">
        <v>17</v>
      </c>
      <c r="D55" s="45">
        <v>34</v>
      </c>
      <c r="E55">
        <v>353</v>
      </c>
      <c r="F55" s="56" t="s">
        <v>137</v>
      </c>
      <c r="G55" s="44" t="s">
        <v>502</v>
      </c>
      <c r="H55" s="44" t="s">
        <v>503</v>
      </c>
      <c r="I55" s="45" t="s">
        <v>418</v>
      </c>
      <c r="J55" s="45" t="s">
        <v>28</v>
      </c>
      <c r="K55" s="45" t="s">
        <v>0</v>
      </c>
      <c r="L55" s="9"/>
      <c r="M55" s="9"/>
      <c r="N55" s="9"/>
      <c r="O55" s="9"/>
      <c r="P55" s="9">
        <f>$B55</f>
        <v>51</v>
      </c>
      <c r="Q55" s="9"/>
      <c r="R55" s="32"/>
      <c r="S55" s="9"/>
      <c r="T55" s="9"/>
      <c r="U55" s="9"/>
      <c r="V55" s="9"/>
      <c r="W55" s="9">
        <f>$D55</f>
        <v>34</v>
      </c>
      <c r="X55" s="9"/>
    </row>
    <row r="56" spans="1:24" ht="14.4">
      <c r="A56" s="45">
        <v>199</v>
      </c>
      <c r="B56" s="45">
        <v>52</v>
      </c>
      <c r="C56" s="45">
        <v>12</v>
      </c>
      <c r="D56" s="45">
        <v>35</v>
      </c>
      <c r="E56">
        <v>603</v>
      </c>
      <c r="F56" s="56" t="s">
        <v>138</v>
      </c>
      <c r="G56" s="44" t="s">
        <v>504</v>
      </c>
      <c r="H56" s="44" t="s">
        <v>505</v>
      </c>
      <c r="I56" s="45" t="s">
        <v>410</v>
      </c>
      <c r="J56" s="45" t="s">
        <v>35</v>
      </c>
      <c r="K56" s="45" t="s">
        <v>0</v>
      </c>
      <c r="L56" s="9"/>
      <c r="M56" s="9"/>
      <c r="N56" s="9">
        <f>$B56</f>
        <v>52</v>
      </c>
      <c r="O56" s="9"/>
      <c r="P56" s="9"/>
      <c r="Q56" s="9"/>
      <c r="R56" s="32"/>
      <c r="S56" s="9"/>
      <c r="T56" s="9"/>
      <c r="U56" s="9">
        <f>$D56</f>
        <v>35</v>
      </c>
      <c r="V56" s="9"/>
      <c r="W56" s="9"/>
      <c r="X56" s="9"/>
    </row>
    <row r="57" spans="1:24" ht="14.4">
      <c r="A57" s="45">
        <v>201</v>
      </c>
      <c r="B57" s="45">
        <v>53</v>
      </c>
      <c r="C57" s="45"/>
      <c r="D57" s="45"/>
      <c r="E57">
        <v>928</v>
      </c>
      <c r="F57" s="56" t="s">
        <v>88</v>
      </c>
      <c r="G57" s="44" t="s">
        <v>506</v>
      </c>
      <c r="H57" s="44" t="s">
        <v>507</v>
      </c>
      <c r="I57" s="45" t="s">
        <v>403</v>
      </c>
      <c r="J57" s="45" t="s">
        <v>50</v>
      </c>
      <c r="K57" s="45" t="s">
        <v>0</v>
      </c>
      <c r="L57" s="9"/>
      <c r="M57" s="9"/>
      <c r="N57" s="9"/>
      <c r="O57" s="9"/>
      <c r="P57" s="9"/>
      <c r="Q57" s="9">
        <f>$B57</f>
        <v>53</v>
      </c>
      <c r="R57" s="32"/>
      <c r="S57" s="9"/>
      <c r="T57" s="9"/>
      <c r="U57" s="9"/>
      <c r="V57" s="9"/>
      <c r="W57" s="9"/>
      <c r="X57" s="9"/>
    </row>
    <row r="58" spans="1:24" ht="14.4">
      <c r="A58" s="45">
        <v>205</v>
      </c>
      <c r="B58" s="45">
        <v>54</v>
      </c>
      <c r="C58" s="45">
        <v>13</v>
      </c>
      <c r="D58" s="45">
        <v>36</v>
      </c>
      <c r="E58">
        <v>641</v>
      </c>
      <c r="F58" s="56" t="s">
        <v>139</v>
      </c>
      <c r="G58" s="44" t="s">
        <v>508</v>
      </c>
      <c r="H58" s="44" t="s">
        <v>509</v>
      </c>
      <c r="I58" s="45" t="s">
        <v>410</v>
      </c>
      <c r="J58" s="45" t="s">
        <v>35</v>
      </c>
      <c r="K58" s="45" t="s">
        <v>0</v>
      </c>
      <c r="L58" s="9"/>
      <c r="M58" s="9"/>
      <c r="N58" s="9">
        <f>$B58</f>
        <v>54</v>
      </c>
      <c r="O58" s="9"/>
      <c r="P58" s="9"/>
      <c r="Q58" s="9"/>
      <c r="R58" s="32"/>
      <c r="S58" s="9"/>
      <c r="T58" s="9"/>
      <c r="U58" s="9">
        <f>$D58</f>
        <v>36</v>
      </c>
      <c r="V58" s="9"/>
      <c r="W58" s="9"/>
      <c r="X58" s="9"/>
    </row>
    <row r="59" spans="1:24" ht="14.4">
      <c r="A59" s="45">
        <v>210</v>
      </c>
      <c r="B59" s="45">
        <v>55</v>
      </c>
      <c r="C59" s="45">
        <v>14</v>
      </c>
      <c r="D59" s="45">
        <v>37</v>
      </c>
      <c r="E59">
        <v>479</v>
      </c>
      <c r="F59" s="56" t="s">
        <v>353</v>
      </c>
      <c r="G59" s="44" t="s">
        <v>631</v>
      </c>
      <c r="H59" s="44" t="s">
        <v>632</v>
      </c>
      <c r="I59" s="45" t="s">
        <v>410</v>
      </c>
      <c r="J59" s="45" t="s">
        <v>39</v>
      </c>
      <c r="K59" s="45" t="s">
        <v>0</v>
      </c>
      <c r="L59" s="9"/>
      <c r="M59" s="9">
        <f>$B59</f>
        <v>55</v>
      </c>
      <c r="N59" s="9"/>
      <c r="O59" s="9"/>
      <c r="P59" s="9"/>
      <c r="Q59" s="9"/>
      <c r="R59" s="32"/>
      <c r="S59" s="9"/>
      <c r="T59" s="9">
        <f>$D59</f>
        <v>37</v>
      </c>
      <c r="U59" s="9"/>
      <c r="V59" s="9"/>
      <c r="W59" s="9"/>
      <c r="X59" s="9"/>
    </row>
    <row r="60" spans="1:24" ht="14.4">
      <c r="A60" s="45">
        <v>212</v>
      </c>
      <c r="B60" s="45">
        <v>56</v>
      </c>
      <c r="C60" s="45"/>
      <c r="D60" s="45"/>
      <c r="E60">
        <v>385</v>
      </c>
      <c r="F60" s="56" t="s">
        <v>89</v>
      </c>
      <c r="G60" s="44" t="s">
        <v>510</v>
      </c>
      <c r="H60" s="44" t="s">
        <v>511</v>
      </c>
      <c r="I60" s="45" t="s">
        <v>403</v>
      </c>
      <c r="J60" s="45" t="s">
        <v>28</v>
      </c>
      <c r="K60" s="45" t="s">
        <v>0</v>
      </c>
      <c r="L60" s="9"/>
      <c r="M60" s="9"/>
      <c r="N60" s="9"/>
      <c r="O60" s="9"/>
      <c r="P60" s="9">
        <f>$B60</f>
        <v>56</v>
      </c>
      <c r="Q60" s="9"/>
      <c r="R60" s="32"/>
      <c r="S60" s="9"/>
      <c r="T60" s="9"/>
      <c r="U60" s="9"/>
      <c r="V60" s="9"/>
      <c r="W60" s="9"/>
      <c r="X60" s="9"/>
    </row>
    <row r="61" spans="1:24" ht="14.4">
      <c r="A61" s="45">
        <v>216</v>
      </c>
      <c r="B61" s="45">
        <v>57</v>
      </c>
      <c r="C61" s="45"/>
      <c r="D61" s="45"/>
      <c r="E61">
        <v>510</v>
      </c>
      <c r="F61" s="56" t="s">
        <v>90</v>
      </c>
      <c r="G61" s="44" t="s">
        <v>512</v>
      </c>
      <c r="H61" s="44" t="s">
        <v>513</v>
      </c>
      <c r="I61" s="45" t="s">
        <v>403</v>
      </c>
      <c r="J61" s="45" t="s">
        <v>39</v>
      </c>
      <c r="K61" s="45" t="s">
        <v>0</v>
      </c>
      <c r="L61" s="9"/>
      <c r="M61" s="9">
        <f>$B61</f>
        <v>57</v>
      </c>
      <c r="N61" s="9"/>
      <c r="O61" s="9"/>
      <c r="P61" s="9"/>
      <c r="Q61" s="9"/>
      <c r="R61" s="32"/>
      <c r="S61" s="9"/>
      <c r="T61" s="9"/>
      <c r="U61" s="9"/>
      <c r="V61" s="9"/>
      <c r="W61" s="9"/>
      <c r="X61" s="9"/>
    </row>
    <row r="62" spans="1:24" ht="14.4">
      <c r="A62" s="45">
        <v>220</v>
      </c>
      <c r="B62" s="45">
        <v>58</v>
      </c>
      <c r="C62" s="45">
        <v>18</v>
      </c>
      <c r="D62" s="45">
        <v>38</v>
      </c>
      <c r="E62">
        <v>1082</v>
      </c>
      <c r="F62" s="56" t="s">
        <v>140</v>
      </c>
      <c r="G62" s="44" t="s">
        <v>514</v>
      </c>
      <c r="H62" s="44" t="s">
        <v>515</v>
      </c>
      <c r="I62" s="45" t="s">
        <v>418</v>
      </c>
      <c r="J62" s="45" t="s">
        <v>49</v>
      </c>
      <c r="K62" s="45" t="s">
        <v>0</v>
      </c>
      <c r="L62" s="9">
        <f>$B62</f>
        <v>58</v>
      </c>
      <c r="M62" s="9"/>
      <c r="N62" s="9"/>
      <c r="O62" s="9"/>
      <c r="P62" s="9"/>
      <c r="Q62" s="9"/>
      <c r="R62" s="32"/>
      <c r="S62" s="9">
        <f>$D62</f>
        <v>38</v>
      </c>
      <c r="T62" s="9"/>
      <c r="U62" s="9"/>
      <c r="V62" s="9"/>
      <c r="W62" s="9"/>
      <c r="X62" s="9"/>
    </row>
    <row r="63" spans="1:24" ht="14.4">
      <c r="A63" s="45">
        <v>221</v>
      </c>
      <c r="B63" s="45">
        <v>59</v>
      </c>
      <c r="C63" s="45">
        <v>15</v>
      </c>
      <c r="D63" s="45">
        <v>39</v>
      </c>
      <c r="E63">
        <v>436</v>
      </c>
      <c r="F63" s="56" t="s">
        <v>141</v>
      </c>
      <c r="G63" s="44" t="s">
        <v>516</v>
      </c>
      <c r="H63" s="44" t="s">
        <v>517</v>
      </c>
      <c r="I63" s="45" t="s">
        <v>410</v>
      </c>
      <c r="J63" s="45" t="s">
        <v>39</v>
      </c>
      <c r="K63" s="45" t="s">
        <v>0</v>
      </c>
      <c r="L63" s="9"/>
      <c r="M63" s="9">
        <f>$B63</f>
        <v>59</v>
      </c>
      <c r="N63" s="9"/>
      <c r="O63" s="9"/>
      <c r="P63" s="9"/>
      <c r="Q63" s="9"/>
      <c r="R63" s="32"/>
      <c r="S63" s="9"/>
      <c r="T63" s="9">
        <f>$D63</f>
        <v>39</v>
      </c>
      <c r="U63" s="9"/>
      <c r="V63" s="9"/>
      <c r="W63" s="9"/>
      <c r="X63" s="9"/>
    </row>
    <row r="64" spans="1:24" ht="14.4">
      <c r="A64" s="45">
        <v>222</v>
      </c>
      <c r="B64" s="45">
        <v>60</v>
      </c>
      <c r="C64" s="45">
        <v>19</v>
      </c>
      <c r="D64" s="45">
        <v>40</v>
      </c>
      <c r="E64">
        <v>1094</v>
      </c>
      <c r="F64" s="56" t="s">
        <v>142</v>
      </c>
      <c r="G64" s="44" t="s">
        <v>518</v>
      </c>
      <c r="H64" s="44" t="s">
        <v>519</v>
      </c>
      <c r="I64" s="45" t="s">
        <v>418</v>
      </c>
      <c r="J64" s="45" t="s">
        <v>49</v>
      </c>
      <c r="K64" s="45" t="s">
        <v>0</v>
      </c>
      <c r="L64" s="9">
        <f>$B64</f>
        <v>60</v>
      </c>
      <c r="M64" s="9"/>
      <c r="N64" s="9"/>
      <c r="O64" s="9"/>
      <c r="P64" s="9"/>
      <c r="Q64" s="9"/>
      <c r="R64" s="32"/>
      <c r="S64" s="9">
        <f>$D64</f>
        <v>40</v>
      </c>
      <c r="T64" s="9"/>
      <c r="U64" s="9"/>
      <c r="V64" s="9"/>
      <c r="W64" s="9"/>
      <c r="X64" s="9"/>
    </row>
    <row r="65" spans="1:24" ht="14.4">
      <c r="A65" s="45">
        <v>224</v>
      </c>
      <c r="B65" s="45">
        <v>61</v>
      </c>
      <c r="C65" s="45">
        <v>5</v>
      </c>
      <c r="D65" s="45">
        <v>41</v>
      </c>
      <c r="E65">
        <v>364</v>
      </c>
      <c r="F65" s="56" t="s">
        <v>143</v>
      </c>
      <c r="G65" s="44" t="s">
        <v>520</v>
      </c>
      <c r="H65" s="44" t="s">
        <v>521</v>
      </c>
      <c r="I65" s="45" t="s">
        <v>415</v>
      </c>
      <c r="J65" s="45" t="s">
        <v>28</v>
      </c>
      <c r="K65" s="45" t="s">
        <v>0</v>
      </c>
      <c r="L65" s="9"/>
      <c r="M65" s="9"/>
      <c r="N65" s="9"/>
      <c r="O65" s="9"/>
      <c r="P65" s="9">
        <f>$B65</f>
        <v>61</v>
      </c>
      <c r="Q65" s="9"/>
      <c r="R65" s="32"/>
      <c r="S65" s="9"/>
      <c r="T65" s="9"/>
      <c r="U65" s="9"/>
      <c r="V65" s="9"/>
      <c r="W65" s="9">
        <f>$D65</f>
        <v>41</v>
      </c>
      <c r="X65" s="9"/>
    </row>
    <row r="66" spans="1:24" ht="14.4">
      <c r="A66" s="45">
        <v>226</v>
      </c>
      <c r="B66" s="45">
        <v>62</v>
      </c>
      <c r="C66" s="45"/>
      <c r="D66" s="45"/>
      <c r="E66">
        <v>35</v>
      </c>
      <c r="F66" s="56" t="s">
        <v>91</v>
      </c>
      <c r="G66" s="44" t="s">
        <v>522</v>
      </c>
      <c r="H66" s="44" t="s">
        <v>523</v>
      </c>
      <c r="I66" s="45" t="s">
        <v>403</v>
      </c>
      <c r="J66" s="45" t="s">
        <v>1</v>
      </c>
      <c r="K66" s="45" t="s">
        <v>0</v>
      </c>
      <c r="L66" s="9"/>
      <c r="M66" s="9"/>
      <c r="N66" s="9"/>
      <c r="O66" s="9">
        <f>$B66</f>
        <v>62</v>
      </c>
      <c r="P66" s="9"/>
      <c r="Q66" s="9"/>
      <c r="R66" s="32"/>
      <c r="S66" s="9"/>
      <c r="T66" s="9"/>
      <c r="U66" s="9"/>
      <c r="V66" s="9"/>
      <c r="W66" s="9"/>
      <c r="X66" s="9"/>
    </row>
    <row r="67" spans="1:24" ht="14.4">
      <c r="A67" s="45">
        <v>228</v>
      </c>
      <c r="B67" s="45">
        <v>63</v>
      </c>
      <c r="C67" s="45">
        <v>20</v>
      </c>
      <c r="D67" s="45">
        <v>42</v>
      </c>
      <c r="E67">
        <v>982</v>
      </c>
      <c r="F67" s="56" t="s">
        <v>144</v>
      </c>
      <c r="G67" s="44" t="s">
        <v>524</v>
      </c>
      <c r="H67" s="44" t="s">
        <v>525</v>
      </c>
      <c r="I67" s="45" t="s">
        <v>418</v>
      </c>
      <c r="J67" s="45" t="s">
        <v>50</v>
      </c>
      <c r="K67" s="45" t="s">
        <v>0</v>
      </c>
      <c r="L67" s="9"/>
      <c r="M67" s="9"/>
      <c r="N67" s="9"/>
      <c r="O67" s="9"/>
      <c r="P67" s="9"/>
      <c r="Q67" s="9">
        <f>$B67</f>
        <v>63</v>
      </c>
      <c r="R67" s="32"/>
      <c r="S67" s="9"/>
      <c r="T67" s="9"/>
      <c r="U67" s="9"/>
      <c r="V67" s="9"/>
      <c r="W67" s="9"/>
      <c r="X67" s="9">
        <f>$D67</f>
        <v>42</v>
      </c>
    </row>
    <row r="68" spans="1:24" ht="14.4">
      <c r="A68" s="45">
        <v>231</v>
      </c>
      <c r="B68" s="45">
        <v>64</v>
      </c>
      <c r="C68" s="45">
        <v>21</v>
      </c>
      <c r="D68" s="45">
        <v>43</v>
      </c>
      <c r="E68">
        <v>620</v>
      </c>
      <c r="F68" s="56" t="s">
        <v>145</v>
      </c>
      <c r="G68" s="44" t="s">
        <v>482</v>
      </c>
      <c r="H68" s="44" t="s">
        <v>526</v>
      </c>
      <c r="I68" s="45" t="s">
        <v>418</v>
      </c>
      <c r="J68" s="45" t="s">
        <v>35</v>
      </c>
      <c r="K68" s="45" t="s">
        <v>0</v>
      </c>
      <c r="L68" s="9"/>
      <c r="M68" s="9"/>
      <c r="N68" s="9">
        <f>$B68</f>
        <v>64</v>
      </c>
      <c r="O68" s="9"/>
      <c r="P68" s="9"/>
      <c r="Q68" s="9"/>
      <c r="R68" s="32"/>
      <c r="S68" s="9"/>
      <c r="T68" s="9"/>
      <c r="U68" s="9">
        <f>$D68</f>
        <v>43</v>
      </c>
      <c r="V68" s="9"/>
      <c r="W68" s="9"/>
      <c r="X68" s="9"/>
    </row>
    <row r="69" spans="1:24" ht="14.4">
      <c r="A69" s="45">
        <v>232</v>
      </c>
      <c r="B69" s="45">
        <v>65</v>
      </c>
      <c r="C69" s="45">
        <v>6</v>
      </c>
      <c r="D69" s="45">
        <v>44</v>
      </c>
      <c r="E69">
        <v>551</v>
      </c>
      <c r="F69" s="56" t="s">
        <v>146</v>
      </c>
      <c r="G69" s="44" t="s">
        <v>527</v>
      </c>
      <c r="H69" s="44" t="s">
        <v>528</v>
      </c>
      <c r="I69" s="45" t="s">
        <v>415</v>
      </c>
      <c r="J69" s="45" t="s">
        <v>35</v>
      </c>
      <c r="K69" s="45" t="s">
        <v>0</v>
      </c>
      <c r="L69" s="9"/>
      <c r="M69" s="9"/>
      <c r="N69" s="9">
        <f>$B69</f>
        <v>65</v>
      </c>
      <c r="O69" s="9"/>
      <c r="P69" s="9"/>
      <c r="Q69" s="9"/>
      <c r="R69" s="32"/>
      <c r="S69" s="9"/>
      <c r="T69" s="9"/>
      <c r="U69" s="9">
        <f>$D69</f>
        <v>44</v>
      </c>
      <c r="V69" s="9"/>
      <c r="W69" s="9"/>
      <c r="X69" s="9"/>
    </row>
    <row r="70" spans="1:24" ht="14.4">
      <c r="A70" s="45">
        <v>233</v>
      </c>
      <c r="B70" s="45">
        <v>66</v>
      </c>
      <c r="C70" s="45"/>
      <c r="D70" s="45"/>
      <c r="E70">
        <v>471</v>
      </c>
      <c r="F70" s="56" t="s">
        <v>92</v>
      </c>
      <c r="G70" s="44" t="s">
        <v>529</v>
      </c>
      <c r="H70" s="44" t="s">
        <v>530</v>
      </c>
      <c r="I70" s="45" t="s">
        <v>403</v>
      </c>
      <c r="J70" s="45" t="s">
        <v>39</v>
      </c>
      <c r="K70" s="45" t="s">
        <v>0</v>
      </c>
      <c r="L70" s="9"/>
      <c r="M70" s="9">
        <f>$B70</f>
        <v>66</v>
      </c>
      <c r="N70" s="9"/>
      <c r="O70" s="9"/>
      <c r="P70" s="9"/>
      <c r="Q70" s="9"/>
      <c r="R70" s="32"/>
      <c r="S70" s="9"/>
      <c r="T70" s="9"/>
      <c r="U70" s="9"/>
      <c r="V70" s="9"/>
      <c r="W70" s="9"/>
      <c r="X70" s="9"/>
    </row>
    <row r="71" spans="1:24" ht="14.4">
      <c r="A71" s="45">
        <v>234</v>
      </c>
      <c r="B71" s="45">
        <v>67</v>
      </c>
      <c r="C71" s="45">
        <v>22</v>
      </c>
      <c r="D71" s="45">
        <v>45</v>
      </c>
      <c r="E71">
        <v>459</v>
      </c>
      <c r="F71" s="56" t="s">
        <v>147</v>
      </c>
      <c r="G71" s="44" t="s">
        <v>459</v>
      </c>
      <c r="H71" s="44" t="s">
        <v>531</v>
      </c>
      <c r="I71" s="45" t="s">
        <v>418</v>
      </c>
      <c r="J71" s="45" t="s">
        <v>39</v>
      </c>
      <c r="K71" s="45" t="s">
        <v>0</v>
      </c>
      <c r="L71" s="9"/>
      <c r="M71" s="9">
        <f>$B71</f>
        <v>67</v>
      </c>
      <c r="N71" s="9"/>
      <c r="O71" s="9"/>
      <c r="P71" s="9"/>
      <c r="Q71" s="9"/>
      <c r="R71" s="32"/>
      <c r="S71" s="9"/>
      <c r="T71" s="9">
        <f>$D71</f>
        <v>45</v>
      </c>
      <c r="U71" s="9"/>
      <c r="V71" s="9"/>
      <c r="W71" s="9"/>
      <c r="X71" s="9"/>
    </row>
    <row r="72" spans="1:24" ht="14.4">
      <c r="A72" s="45">
        <v>236</v>
      </c>
      <c r="B72" s="45">
        <v>68</v>
      </c>
      <c r="C72" s="45">
        <v>16</v>
      </c>
      <c r="D72" s="45">
        <v>46</v>
      </c>
      <c r="E72">
        <v>2171</v>
      </c>
      <c r="F72" s="56" t="s">
        <v>148</v>
      </c>
      <c r="G72" s="44" t="s">
        <v>532</v>
      </c>
      <c r="H72" s="44" t="s">
        <v>533</v>
      </c>
      <c r="I72" s="45" t="s">
        <v>410</v>
      </c>
      <c r="J72" s="45" t="s">
        <v>35</v>
      </c>
      <c r="K72" s="45" t="s">
        <v>0</v>
      </c>
      <c r="L72" s="9"/>
      <c r="M72" s="9"/>
      <c r="N72" s="9">
        <f>$B72</f>
        <v>68</v>
      </c>
      <c r="O72" s="9"/>
      <c r="P72" s="9"/>
      <c r="Q72" s="9"/>
      <c r="R72" s="32"/>
      <c r="S72" s="9"/>
      <c r="T72" s="9"/>
      <c r="U72" s="9">
        <f>$D72</f>
        <v>46</v>
      </c>
      <c r="V72" s="9"/>
      <c r="W72" s="9"/>
      <c r="X72" s="9"/>
    </row>
    <row r="73" spans="1:24" ht="14.4">
      <c r="A73" s="45">
        <v>237</v>
      </c>
      <c r="B73" s="45">
        <v>69</v>
      </c>
      <c r="C73" s="45">
        <v>23</v>
      </c>
      <c r="D73" s="45">
        <v>47</v>
      </c>
      <c r="E73">
        <v>395</v>
      </c>
      <c r="F73" s="56" t="s">
        <v>149</v>
      </c>
      <c r="G73" s="44" t="s">
        <v>534</v>
      </c>
      <c r="H73" s="44" t="s">
        <v>535</v>
      </c>
      <c r="I73" s="45" t="s">
        <v>418</v>
      </c>
      <c r="J73" s="45" t="s">
        <v>28</v>
      </c>
      <c r="K73" s="45" t="s">
        <v>0</v>
      </c>
      <c r="L73" s="9"/>
      <c r="M73" s="9"/>
      <c r="N73" s="9"/>
      <c r="O73" s="9"/>
      <c r="P73" s="9">
        <f>$B73</f>
        <v>69</v>
      </c>
      <c r="Q73" s="9"/>
      <c r="R73" s="32"/>
      <c r="S73" s="9"/>
      <c r="T73" s="9"/>
      <c r="U73" s="9"/>
      <c r="V73" s="9"/>
      <c r="W73" s="9">
        <f>$D73</f>
        <v>47</v>
      </c>
      <c r="X73" s="9"/>
    </row>
    <row r="74" spans="1:24" ht="14.4">
      <c r="A74" s="45">
        <v>238</v>
      </c>
      <c r="B74" s="45">
        <v>70</v>
      </c>
      <c r="C74" s="45">
        <v>24</v>
      </c>
      <c r="D74" s="45">
        <v>48</v>
      </c>
      <c r="E74">
        <v>51</v>
      </c>
      <c r="F74" s="56" t="s">
        <v>150</v>
      </c>
      <c r="G74" s="44" t="s">
        <v>536</v>
      </c>
      <c r="H74" s="44" t="s">
        <v>537</v>
      </c>
      <c r="I74" s="45" t="s">
        <v>418</v>
      </c>
      <c r="J74" s="45" t="s">
        <v>1</v>
      </c>
      <c r="K74" s="45" t="s">
        <v>0</v>
      </c>
      <c r="L74" s="9"/>
      <c r="M74" s="9"/>
      <c r="N74" s="9"/>
      <c r="O74" s="9">
        <f>$B74</f>
        <v>70</v>
      </c>
      <c r="P74" s="9"/>
      <c r="Q74" s="9"/>
      <c r="R74" s="32"/>
      <c r="S74" s="9"/>
      <c r="T74" s="9"/>
      <c r="U74" s="9"/>
      <c r="V74" s="9">
        <f>$D74</f>
        <v>48</v>
      </c>
      <c r="W74" s="9"/>
      <c r="X74" s="9"/>
    </row>
    <row r="75" spans="1:24" ht="14.4">
      <c r="A75" s="45">
        <v>239</v>
      </c>
      <c r="B75" s="45">
        <v>71</v>
      </c>
      <c r="C75" s="45">
        <v>25</v>
      </c>
      <c r="D75" s="45">
        <v>49</v>
      </c>
      <c r="E75">
        <v>460</v>
      </c>
      <c r="F75" s="56" t="s">
        <v>151</v>
      </c>
      <c r="G75" s="44" t="s">
        <v>534</v>
      </c>
      <c r="H75" s="44" t="s">
        <v>538</v>
      </c>
      <c r="I75" s="45" t="s">
        <v>418</v>
      </c>
      <c r="J75" s="45" t="s">
        <v>39</v>
      </c>
      <c r="K75" s="45" t="s">
        <v>0</v>
      </c>
      <c r="L75" s="9"/>
      <c r="M75" s="9">
        <f>$B75</f>
        <v>71</v>
      </c>
      <c r="N75" s="9"/>
      <c r="O75" s="9"/>
      <c r="P75" s="9"/>
      <c r="Q75" s="9"/>
      <c r="R75" s="32"/>
      <c r="S75" s="9"/>
      <c r="T75" s="9">
        <f>$D75</f>
        <v>49</v>
      </c>
      <c r="U75" s="9"/>
      <c r="V75" s="9"/>
      <c r="W75" s="9"/>
      <c r="X75" s="9"/>
    </row>
    <row r="76" spans="1:24" ht="14.4">
      <c r="A76" s="45">
        <v>240</v>
      </c>
      <c r="B76" s="45">
        <v>72</v>
      </c>
      <c r="C76" s="45">
        <v>26</v>
      </c>
      <c r="D76" s="45">
        <v>50</v>
      </c>
      <c r="E76">
        <v>22</v>
      </c>
      <c r="F76" s="56" t="s">
        <v>152</v>
      </c>
      <c r="G76" s="44" t="s">
        <v>539</v>
      </c>
      <c r="H76" s="44" t="s">
        <v>540</v>
      </c>
      <c r="I76" s="45" t="s">
        <v>418</v>
      </c>
      <c r="J76" s="45" t="s">
        <v>1</v>
      </c>
      <c r="K76" s="45" t="s">
        <v>0</v>
      </c>
      <c r="L76" s="9"/>
      <c r="M76" s="9"/>
      <c r="N76" s="9"/>
      <c r="O76" s="9">
        <f>$B76</f>
        <v>72</v>
      </c>
      <c r="P76" s="9"/>
      <c r="Q76" s="9"/>
      <c r="R76" s="32"/>
      <c r="S76" s="9"/>
      <c r="T76" s="9"/>
      <c r="U76" s="9"/>
      <c r="V76" s="9">
        <f>$D76</f>
        <v>50</v>
      </c>
      <c r="W76" s="9"/>
      <c r="X76" s="9"/>
    </row>
    <row r="77" spans="1:24" ht="14.4">
      <c r="A77" s="45">
        <v>243</v>
      </c>
      <c r="B77" s="45">
        <v>73</v>
      </c>
      <c r="C77" s="45"/>
      <c r="D77" s="45"/>
      <c r="E77">
        <v>388</v>
      </c>
      <c r="F77" s="56" t="s">
        <v>93</v>
      </c>
      <c r="G77" s="44" t="s">
        <v>441</v>
      </c>
      <c r="H77" s="44" t="s">
        <v>541</v>
      </c>
      <c r="I77" s="45" t="s">
        <v>403</v>
      </c>
      <c r="J77" s="45" t="s">
        <v>28</v>
      </c>
      <c r="K77" s="45" t="s">
        <v>0</v>
      </c>
      <c r="L77" s="9"/>
      <c r="M77" s="9"/>
      <c r="N77" s="9"/>
      <c r="O77" s="9"/>
      <c r="P77" s="9">
        <f>$B77</f>
        <v>73</v>
      </c>
      <c r="Q77" s="9"/>
      <c r="R77" s="32"/>
      <c r="S77" s="9"/>
      <c r="T77" s="9"/>
      <c r="U77" s="9"/>
      <c r="V77" s="9"/>
      <c r="W77" s="9"/>
      <c r="X77" s="9"/>
    </row>
    <row r="78" spans="1:24" ht="14.4">
      <c r="A78" s="45">
        <v>246</v>
      </c>
      <c r="B78" s="45">
        <v>74</v>
      </c>
      <c r="C78" s="45"/>
      <c r="D78" s="45"/>
      <c r="E78">
        <v>96</v>
      </c>
      <c r="F78" s="56" t="s">
        <v>94</v>
      </c>
      <c r="G78" s="44" t="s">
        <v>542</v>
      </c>
      <c r="H78" s="44" t="s">
        <v>543</v>
      </c>
      <c r="I78" s="45" t="s">
        <v>403</v>
      </c>
      <c r="J78" s="45" t="s">
        <v>1</v>
      </c>
      <c r="K78" s="45" t="s">
        <v>0</v>
      </c>
      <c r="L78" s="9"/>
      <c r="M78" s="9"/>
      <c r="N78" s="9"/>
      <c r="O78" s="9">
        <f>$B78</f>
        <v>74</v>
      </c>
      <c r="P78" s="9"/>
      <c r="Q78" s="9"/>
      <c r="R78" s="32"/>
      <c r="S78" s="9"/>
      <c r="T78" s="9"/>
      <c r="U78" s="9"/>
      <c r="V78" s="9"/>
      <c r="W78" s="9"/>
      <c r="X78" s="9"/>
    </row>
    <row r="79" spans="1:24" ht="14.4">
      <c r="A79" s="45">
        <v>247</v>
      </c>
      <c r="B79" s="45">
        <v>75</v>
      </c>
      <c r="C79" s="45">
        <v>17</v>
      </c>
      <c r="D79" s="45">
        <v>51</v>
      </c>
      <c r="E79">
        <v>382</v>
      </c>
      <c r="F79" s="56" t="s">
        <v>153</v>
      </c>
      <c r="G79" s="44" t="s">
        <v>544</v>
      </c>
      <c r="H79" s="44" t="s">
        <v>545</v>
      </c>
      <c r="I79" s="45" t="s">
        <v>410</v>
      </c>
      <c r="J79" s="45" t="s">
        <v>28</v>
      </c>
      <c r="K79" s="45" t="s">
        <v>0</v>
      </c>
      <c r="L79" s="9"/>
      <c r="M79" s="9"/>
      <c r="N79" s="9"/>
      <c r="O79" s="9"/>
      <c r="P79" s="9">
        <f>$B79</f>
        <v>75</v>
      </c>
      <c r="Q79" s="9"/>
      <c r="R79" s="32"/>
      <c r="S79" s="9"/>
      <c r="T79" s="9"/>
      <c r="U79" s="9"/>
      <c r="V79" s="9"/>
      <c r="W79" s="9">
        <f>$D79</f>
        <v>51</v>
      </c>
      <c r="X79" s="9"/>
    </row>
    <row r="80" spans="1:24" ht="14.4">
      <c r="A80" s="45">
        <v>248</v>
      </c>
      <c r="B80" s="45">
        <v>76</v>
      </c>
      <c r="C80" s="45">
        <v>18</v>
      </c>
      <c r="D80" s="45">
        <v>52</v>
      </c>
      <c r="E80">
        <v>365</v>
      </c>
      <c r="F80" s="56" t="s">
        <v>154</v>
      </c>
      <c r="G80" s="44" t="s">
        <v>546</v>
      </c>
      <c r="H80" s="44" t="s">
        <v>547</v>
      </c>
      <c r="I80" s="45" t="s">
        <v>410</v>
      </c>
      <c r="J80" s="45" t="s">
        <v>28</v>
      </c>
      <c r="K80" s="45" t="s">
        <v>0</v>
      </c>
      <c r="L80" s="9"/>
      <c r="M80" s="9"/>
      <c r="N80" s="9"/>
      <c r="O80" s="9"/>
      <c r="P80" s="9">
        <f>$B80</f>
        <v>76</v>
      </c>
      <c r="Q80" s="9"/>
      <c r="R80" s="32"/>
      <c r="S80" s="9"/>
      <c r="T80" s="9"/>
      <c r="U80" s="9"/>
      <c r="V80" s="9"/>
      <c r="W80" s="9">
        <f>$D80</f>
        <v>52</v>
      </c>
      <c r="X80" s="9"/>
    </row>
    <row r="81" spans="1:24" ht="14.4">
      <c r="A81" s="45">
        <v>249</v>
      </c>
      <c r="B81" s="45">
        <v>77</v>
      </c>
      <c r="C81" s="45"/>
      <c r="D81" s="45"/>
      <c r="E81">
        <v>59</v>
      </c>
      <c r="F81" s="56" t="s">
        <v>95</v>
      </c>
      <c r="G81" s="44" t="s">
        <v>548</v>
      </c>
      <c r="H81" s="44" t="s">
        <v>549</v>
      </c>
      <c r="I81" s="45" t="s">
        <v>403</v>
      </c>
      <c r="J81" s="45" t="s">
        <v>1</v>
      </c>
      <c r="K81" s="45" t="s">
        <v>0</v>
      </c>
      <c r="L81" s="9"/>
      <c r="M81" s="9"/>
      <c r="N81" s="9"/>
      <c r="O81" s="9">
        <f>$B81</f>
        <v>77</v>
      </c>
      <c r="P81" s="9"/>
      <c r="Q81" s="9"/>
      <c r="R81" s="32"/>
      <c r="S81" s="9"/>
      <c r="T81" s="9"/>
      <c r="U81" s="9"/>
      <c r="V81" s="9"/>
      <c r="W81" s="9"/>
      <c r="X81" s="9"/>
    </row>
    <row r="82" spans="1:24" ht="14.4">
      <c r="A82" s="45">
        <v>252</v>
      </c>
      <c r="B82" s="45">
        <v>78</v>
      </c>
      <c r="C82" s="45">
        <v>27</v>
      </c>
      <c r="D82" s="45">
        <v>53</v>
      </c>
      <c r="E82">
        <v>2166</v>
      </c>
      <c r="F82" s="56" t="s">
        <v>155</v>
      </c>
      <c r="G82" s="44" t="s">
        <v>550</v>
      </c>
      <c r="H82" s="44" t="s">
        <v>551</v>
      </c>
      <c r="I82" s="45" t="s">
        <v>418</v>
      </c>
      <c r="J82" s="45" t="s">
        <v>35</v>
      </c>
      <c r="K82" s="45" t="s">
        <v>0</v>
      </c>
      <c r="L82" s="9"/>
      <c r="M82" s="9"/>
      <c r="N82" s="9">
        <f>$B82</f>
        <v>78</v>
      </c>
      <c r="O82" s="9"/>
      <c r="P82" s="9"/>
      <c r="Q82" s="9"/>
      <c r="R82" s="32"/>
      <c r="S82" s="9"/>
      <c r="T82" s="9"/>
      <c r="U82" s="9">
        <f>$D82</f>
        <v>53</v>
      </c>
      <c r="V82" s="9"/>
      <c r="W82" s="9"/>
      <c r="X82" s="9"/>
    </row>
    <row r="83" spans="1:24" ht="14.4">
      <c r="A83" s="45">
        <v>253</v>
      </c>
      <c r="B83" s="45">
        <v>79</v>
      </c>
      <c r="C83" s="45">
        <v>19</v>
      </c>
      <c r="D83" s="45">
        <v>54</v>
      </c>
      <c r="E83">
        <v>2175</v>
      </c>
      <c r="F83" s="56" t="s">
        <v>156</v>
      </c>
      <c r="G83" s="44" t="s">
        <v>552</v>
      </c>
      <c r="H83" s="44" t="s">
        <v>553</v>
      </c>
      <c r="I83" s="45" t="s">
        <v>410</v>
      </c>
      <c r="J83" s="45" t="s">
        <v>35</v>
      </c>
      <c r="K83" s="45" t="s">
        <v>0</v>
      </c>
      <c r="L83" s="9"/>
      <c r="M83" s="9"/>
      <c r="N83" s="9">
        <f>$B83</f>
        <v>79</v>
      </c>
      <c r="O83" s="9"/>
      <c r="P83" s="9"/>
      <c r="Q83" s="9"/>
      <c r="R83" s="32"/>
      <c r="S83" s="9"/>
      <c r="T83" s="9"/>
      <c r="U83" s="9">
        <f>$D83</f>
        <v>54</v>
      </c>
      <c r="V83" s="9"/>
      <c r="W83" s="9"/>
      <c r="X83" s="9"/>
    </row>
    <row r="84" spans="1:24" ht="14.4">
      <c r="A84" s="45">
        <v>255</v>
      </c>
      <c r="B84" s="45">
        <v>80</v>
      </c>
      <c r="C84" s="45">
        <v>20</v>
      </c>
      <c r="D84" s="45">
        <v>55</v>
      </c>
      <c r="E84">
        <v>896</v>
      </c>
      <c r="F84" s="56" t="s">
        <v>157</v>
      </c>
      <c r="G84" s="44" t="s">
        <v>534</v>
      </c>
      <c r="H84" s="44" t="s">
        <v>429</v>
      </c>
      <c r="I84" s="45" t="s">
        <v>410</v>
      </c>
      <c r="J84" s="45" t="s">
        <v>50</v>
      </c>
      <c r="K84" s="45" t="s">
        <v>0</v>
      </c>
      <c r="L84" s="9"/>
      <c r="M84" s="9"/>
      <c r="N84" s="9"/>
      <c r="O84" s="9"/>
      <c r="P84" s="9"/>
      <c r="Q84" s="9">
        <f>$B84</f>
        <v>80</v>
      </c>
      <c r="R84" s="32"/>
      <c r="S84" s="9"/>
      <c r="T84" s="9"/>
      <c r="U84" s="9"/>
      <c r="V84" s="9"/>
      <c r="W84" s="9"/>
      <c r="X84" s="9">
        <f>$D84</f>
        <v>55</v>
      </c>
    </row>
    <row r="85" spans="1:24" ht="14.4">
      <c r="A85" s="45">
        <v>256</v>
      </c>
      <c r="B85" s="45">
        <v>81</v>
      </c>
      <c r="C85" s="45">
        <v>28</v>
      </c>
      <c r="D85" s="45">
        <v>56</v>
      </c>
      <c r="E85">
        <v>2160</v>
      </c>
      <c r="F85" s="56" t="s">
        <v>158</v>
      </c>
      <c r="G85" s="44" t="s">
        <v>426</v>
      </c>
      <c r="H85" s="44" t="s">
        <v>554</v>
      </c>
      <c r="I85" s="45" t="s">
        <v>418</v>
      </c>
      <c r="J85" s="45" t="s">
        <v>35</v>
      </c>
      <c r="K85" s="45" t="s">
        <v>0</v>
      </c>
      <c r="L85" s="9"/>
      <c r="M85" s="9"/>
      <c r="N85" s="9">
        <f>$B85</f>
        <v>81</v>
      </c>
      <c r="O85" s="9"/>
      <c r="P85" s="9"/>
      <c r="Q85" s="9"/>
      <c r="R85" s="32"/>
      <c r="S85" s="9"/>
      <c r="T85" s="9"/>
      <c r="U85" s="9">
        <f>$D85</f>
        <v>56</v>
      </c>
      <c r="V85" s="9"/>
      <c r="W85" s="9"/>
      <c r="X85" s="9"/>
    </row>
    <row r="86" spans="1:24" ht="14.4">
      <c r="A86" s="45">
        <v>257</v>
      </c>
      <c r="B86" s="45">
        <v>82</v>
      </c>
      <c r="C86" s="45">
        <v>29</v>
      </c>
      <c r="D86" s="45">
        <v>57</v>
      </c>
      <c r="E86">
        <v>26</v>
      </c>
      <c r="F86" s="56" t="s">
        <v>159</v>
      </c>
      <c r="G86" s="44" t="s">
        <v>555</v>
      </c>
      <c r="H86" s="44" t="s">
        <v>556</v>
      </c>
      <c r="I86" s="45" t="s">
        <v>418</v>
      </c>
      <c r="J86" s="45" t="s">
        <v>1</v>
      </c>
      <c r="K86" s="45" t="s">
        <v>0</v>
      </c>
      <c r="L86" s="9"/>
      <c r="M86" s="9"/>
      <c r="N86" s="9"/>
      <c r="O86" s="9">
        <f>$B86</f>
        <v>82</v>
      </c>
      <c r="P86" s="9"/>
      <c r="Q86" s="9"/>
      <c r="R86" s="32"/>
      <c r="S86" s="9"/>
      <c r="T86" s="9"/>
      <c r="U86" s="9"/>
      <c r="V86" s="9">
        <f>$D86</f>
        <v>57</v>
      </c>
      <c r="W86" s="9"/>
      <c r="X86" s="9"/>
    </row>
    <row r="87" spans="1:24" ht="14.4">
      <c r="A87" s="45">
        <v>260</v>
      </c>
      <c r="B87" s="45">
        <v>83</v>
      </c>
      <c r="C87" s="45">
        <v>7</v>
      </c>
      <c r="D87" s="45">
        <v>58</v>
      </c>
      <c r="E87">
        <v>465</v>
      </c>
      <c r="F87" s="56" t="s">
        <v>160</v>
      </c>
      <c r="G87" s="44" t="s">
        <v>557</v>
      </c>
      <c r="H87" s="44" t="s">
        <v>558</v>
      </c>
      <c r="I87" s="45" t="s">
        <v>415</v>
      </c>
      <c r="J87" s="45" t="s">
        <v>39</v>
      </c>
      <c r="K87" s="45" t="s">
        <v>0</v>
      </c>
      <c r="L87" s="9"/>
      <c r="M87" s="9">
        <f>$B87</f>
        <v>83</v>
      </c>
      <c r="N87" s="9"/>
      <c r="O87" s="9"/>
      <c r="P87" s="9"/>
      <c r="Q87" s="9"/>
      <c r="R87" s="32"/>
      <c r="S87" s="9"/>
      <c r="T87" s="9">
        <f>$D87</f>
        <v>58</v>
      </c>
      <c r="U87" s="9"/>
      <c r="V87" s="9"/>
      <c r="W87" s="9"/>
      <c r="X87" s="9"/>
    </row>
    <row r="88" spans="1:24" ht="14.4">
      <c r="A88" s="45">
        <v>261</v>
      </c>
      <c r="B88" s="45">
        <v>84</v>
      </c>
      <c r="C88" s="45">
        <v>8</v>
      </c>
      <c r="D88" s="45">
        <v>59</v>
      </c>
      <c r="E88">
        <v>1089</v>
      </c>
      <c r="F88" s="56" t="s">
        <v>161</v>
      </c>
      <c r="G88" s="44" t="s">
        <v>559</v>
      </c>
      <c r="H88" s="44" t="s">
        <v>560</v>
      </c>
      <c r="I88" s="45" t="s">
        <v>415</v>
      </c>
      <c r="J88" s="45" t="s">
        <v>49</v>
      </c>
      <c r="K88" s="45" t="s">
        <v>0</v>
      </c>
      <c r="L88" s="9">
        <f>$B88</f>
        <v>84</v>
      </c>
      <c r="M88" s="9"/>
      <c r="N88" s="9"/>
      <c r="O88" s="9"/>
      <c r="P88" s="9"/>
      <c r="Q88" s="9"/>
      <c r="R88" s="32"/>
      <c r="S88" s="9">
        <f>$D88</f>
        <v>59</v>
      </c>
      <c r="T88" s="9"/>
      <c r="U88" s="9"/>
      <c r="V88" s="9"/>
      <c r="W88" s="9"/>
      <c r="X88" s="9"/>
    </row>
    <row r="89" spans="1:24" ht="14.4">
      <c r="A89" s="45">
        <v>264</v>
      </c>
      <c r="B89" s="45">
        <v>85</v>
      </c>
      <c r="C89" s="45">
        <v>30</v>
      </c>
      <c r="D89" s="45">
        <v>60</v>
      </c>
      <c r="E89">
        <v>538</v>
      </c>
      <c r="F89" s="56" t="s">
        <v>162</v>
      </c>
      <c r="G89" s="44" t="s">
        <v>534</v>
      </c>
      <c r="H89" s="44" t="s">
        <v>561</v>
      </c>
      <c r="I89" s="45" t="s">
        <v>418</v>
      </c>
      <c r="J89" s="45" t="s">
        <v>35</v>
      </c>
      <c r="K89" s="45" t="s">
        <v>0</v>
      </c>
      <c r="L89" s="9"/>
      <c r="M89" s="9"/>
      <c r="N89" s="9">
        <f>$B89</f>
        <v>85</v>
      </c>
      <c r="O89" s="9"/>
      <c r="P89" s="9"/>
      <c r="Q89" s="9"/>
      <c r="R89" s="32"/>
      <c r="S89" s="9"/>
      <c r="T89" s="9"/>
      <c r="U89" s="9">
        <f>$D89</f>
        <v>60</v>
      </c>
      <c r="V89" s="9"/>
      <c r="W89" s="9"/>
      <c r="X89" s="9"/>
    </row>
    <row r="90" spans="1:24" ht="14.4">
      <c r="A90" s="45">
        <v>265</v>
      </c>
      <c r="B90" s="45">
        <v>86</v>
      </c>
      <c r="C90" s="45">
        <v>21</v>
      </c>
      <c r="D90" s="45">
        <v>61</v>
      </c>
      <c r="E90">
        <v>580</v>
      </c>
      <c r="F90" s="56" t="s">
        <v>163</v>
      </c>
      <c r="G90" s="44" t="s">
        <v>478</v>
      </c>
      <c r="H90" s="44" t="s">
        <v>562</v>
      </c>
      <c r="I90" s="45" t="s">
        <v>410</v>
      </c>
      <c r="J90" s="45" t="s">
        <v>35</v>
      </c>
      <c r="K90" s="45" t="s">
        <v>0</v>
      </c>
      <c r="L90" s="9"/>
      <c r="M90" s="9"/>
      <c r="N90" s="9">
        <f>$B90</f>
        <v>86</v>
      </c>
      <c r="O90" s="9"/>
      <c r="P90" s="9"/>
      <c r="Q90" s="9"/>
      <c r="R90" s="32"/>
      <c r="S90" s="9"/>
      <c r="T90" s="9"/>
      <c r="U90" s="9">
        <f>$D90</f>
        <v>61</v>
      </c>
      <c r="V90" s="9"/>
      <c r="W90" s="9"/>
      <c r="X90" s="9"/>
    </row>
    <row r="91" spans="1:24" ht="14.4">
      <c r="A91" s="45">
        <v>266</v>
      </c>
      <c r="B91" s="45">
        <v>87</v>
      </c>
      <c r="C91" s="45">
        <v>22</v>
      </c>
      <c r="D91" s="45">
        <v>62</v>
      </c>
      <c r="E91">
        <v>640</v>
      </c>
      <c r="F91" s="56" t="s">
        <v>164</v>
      </c>
      <c r="G91" s="44" t="s">
        <v>563</v>
      </c>
      <c r="H91" s="44" t="s">
        <v>564</v>
      </c>
      <c r="I91" s="45" t="s">
        <v>410</v>
      </c>
      <c r="J91" s="45" t="s">
        <v>35</v>
      </c>
      <c r="K91" s="45" t="s">
        <v>0</v>
      </c>
      <c r="L91" s="9"/>
      <c r="M91" s="9"/>
      <c r="N91" s="9">
        <f>$B91</f>
        <v>87</v>
      </c>
      <c r="O91" s="9"/>
      <c r="P91" s="9"/>
      <c r="Q91" s="9"/>
      <c r="R91" s="32"/>
      <c r="S91" s="9"/>
      <c r="T91" s="9"/>
      <c r="U91" s="9">
        <f>$D91</f>
        <v>62</v>
      </c>
      <c r="V91" s="9"/>
      <c r="W91" s="9"/>
      <c r="X91" s="9"/>
    </row>
    <row r="92" spans="1:24" ht="14.4">
      <c r="A92" s="45">
        <v>267</v>
      </c>
      <c r="B92" s="45">
        <v>88</v>
      </c>
      <c r="C92" s="45"/>
      <c r="D92" s="45"/>
      <c r="E92">
        <v>2167</v>
      </c>
      <c r="F92" s="56" t="s">
        <v>96</v>
      </c>
      <c r="G92" s="44" t="s">
        <v>565</v>
      </c>
      <c r="H92" s="44" t="s">
        <v>566</v>
      </c>
      <c r="I92" s="45" t="s">
        <v>403</v>
      </c>
      <c r="J92" s="45" t="s">
        <v>35</v>
      </c>
      <c r="K92" s="45" t="s">
        <v>0</v>
      </c>
      <c r="L92" s="9"/>
      <c r="M92" s="9"/>
      <c r="N92" s="9">
        <f>$B92</f>
        <v>88</v>
      </c>
      <c r="O92" s="9"/>
      <c r="P92" s="9"/>
      <c r="Q92" s="9"/>
      <c r="R92" s="32"/>
      <c r="S92" s="9"/>
      <c r="T92" s="9"/>
      <c r="U92" s="9"/>
      <c r="V92" s="9"/>
      <c r="W92" s="9"/>
      <c r="X92" s="9"/>
    </row>
    <row r="93" spans="1:24" ht="14.4">
      <c r="A93" s="45">
        <v>268</v>
      </c>
      <c r="B93" s="45">
        <v>89</v>
      </c>
      <c r="C93" s="45">
        <v>31</v>
      </c>
      <c r="D93" s="45">
        <v>63</v>
      </c>
      <c r="E93">
        <v>11</v>
      </c>
      <c r="F93" s="56" t="s">
        <v>165</v>
      </c>
      <c r="G93" s="44" t="s">
        <v>401</v>
      </c>
      <c r="H93" s="44" t="s">
        <v>567</v>
      </c>
      <c r="I93" s="45" t="s">
        <v>418</v>
      </c>
      <c r="J93" s="45" t="s">
        <v>1</v>
      </c>
      <c r="K93" s="45" t="s">
        <v>0</v>
      </c>
      <c r="L93" s="9"/>
      <c r="M93" s="9"/>
      <c r="N93" s="9"/>
      <c r="O93" s="9">
        <f>$B93</f>
        <v>89</v>
      </c>
      <c r="P93" s="9"/>
      <c r="Q93" s="9"/>
      <c r="R93" s="32"/>
      <c r="S93" s="9"/>
      <c r="T93" s="9"/>
      <c r="U93" s="9"/>
      <c r="V93" s="9">
        <f>$D93</f>
        <v>63</v>
      </c>
      <c r="W93" s="9"/>
      <c r="X93" s="9"/>
    </row>
    <row r="94" spans="1:24" ht="14.4">
      <c r="A94" s="45">
        <v>269</v>
      </c>
      <c r="B94" s="45">
        <v>90</v>
      </c>
      <c r="C94" s="45">
        <v>32</v>
      </c>
      <c r="D94" s="45">
        <v>64</v>
      </c>
      <c r="E94">
        <v>980</v>
      </c>
      <c r="F94" s="56" t="s">
        <v>166</v>
      </c>
      <c r="G94" s="44" t="s">
        <v>568</v>
      </c>
      <c r="H94" s="44" t="s">
        <v>569</v>
      </c>
      <c r="I94" s="45" t="s">
        <v>418</v>
      </c>
      <c r="J94" s="45" t="s">
        <v>50</v>
      </c>
      <c r="K94" s="45" t="s">
        <v>0</v>
      </c>
      <c r="L94" s="9"/>
      <c r="M94" s="9"/>
      <c r="N94" s="9"/>
      <c r="O94" s="9"/>
      <c r="P94" s="9"/>
      <c r="Q94" s="9">
        <f>$B94</f>
        <v>90</v>
      </c>
      <c r="R94" s="32"/>
      <c r="S94" s="9"/>
      <c r="T94" s="9"/>
      <c r="U94" s="9"/>
      <c r="V94" s="9"/>
      <c r="W94" s="9"/>
      <c r="X94" s="9">
        <f>$D94</f>
        <v>64</v>
      </c>
    </row>
    <row r="95" spans="1:24" ht="14.4">
      <c r="A95" s="45">
        <v>271</v>
      </c>
      <c r="B95" s="45">
        <v>91</v>
      </c>
      <c r="C95" s="45">
        <v>23</v>
      </c>
      <c r="D95" s="45">
        <v>65</v>
      </c>
      <c r="E95">
        <v>389</v>
      </c>
      <c r="F95" s="56" t="s">
        <v>167</v>
      </c>
      <c r="G95" s="44" t="s">
        <v>570</v>
      </c>
      <c r="H95" s="44" t="s">
        <v>571</v>
      </c>
      <c r="I95" s="45" t="s">
        <v>410</v>
      </c>
      <c r="J95" s="45" t="s">
        <v>28</v>
      </c>
      <c r="K95" s="45" t="s">
        <v>0</v>
      </c>
      <c r="L95" s="9"/>
      <c r="M95" s="9"/>
      <c r="N95" s="9"/>
      <c r="O95" s="9"/>
      <c r="P95" s="9">
        <f>$B95</f>
        <v>91</v>
      </c>
      <c r="Q95" s="9"/>
      <c r="R95" s="32"/>
      <c r="S95" s="9"/>
      <c r="T95" s="9"/>
      <c r="U95" s="9"/>
      <c r="V95" s="9"/>
      <c r="W95" s="9">
        <f>$D95</f>
        <v>65</v>
      </c>
      <c r="X95" s="9"/>
    </row>
    <row r="96" spans="1:24" ht="14.4">
      <c r="A96" s="45">
        <v>273</v>
      </c>
      <c r="B96" s="45">
        <v>92</v>
      </c>
      <c r="C96" s="45">
        <v>33</v>
      </c>
      <c r="D96" s="45">
        <v>66</v>
      </c>
      <c r="E96">
        <v>340</v>
      </c>
      <c r="F96" s="56" t="s">
        <v>168</v>
      </c>
      <c r="G96" s="44" t="s">
        <v>572</v>
      </c>
      <c r="H96" s="44" t="s">
        <v>573</v>
      </c>
      <c r="I96" s="45" t="s">
        <v>418</v>
      </c>
      <c r="J96" s="45" t="s">
        <v>28</v>
      </c>
      <c r="K96" s="45" t="s">
        <v>0</v>
      </c>
      <c r="L96" s="9"/>
      <c r="M96" s="9"/>
      <c r="N96" s="9"/>
      <c r="O96" s="9"/>
      <c r="P96" s="9">
        <f>$B96</f>
        <v>92</v>
      </c>
      <c r="Q96" s="9"/>
      <c r="R96" s="32"/>
      <c r="S96" s="9"/>
      <c r="T96" s="9"/>
      <c r="U96" s="9"/>
      <c r="V96" s="9"/>
      <c r="W96" s="9">
        <f>$D96</f>
        <v>66</v>
      </c>
      <c r="X96" s="9"/>
    </row>
    <row r="97" spans="1:24" ht="14.4">
      <c r="A97" s="45">
        <v>274</v>
      </c>
      <c r="B97" s="45">
        <v>93</v>
      </c>
      <c r="C97" s="45">
        <v>9</v>
      </c>
      <c r="D97" s="45">
        <v>67</v>
      </c>
      <c r="E97">
        <v>536</v>
      </c>
      <c r="F97" s="56" t="s">
        <v>169</v>
      </c>
      <c r="G97" s="44" t="s">
        <v>459</v>
      </c>
      <c r="H97" s="44" t="s">
        <v>574</v>
      </c>
      <c r="I97" s="45" t="s">
        <v>415</v>
      </c>
      <c r="J97" s="45" t="s">
        <v>35</v>
      </c>
      <c r="K97" s="45" t="s">
        <v>0</v>
      </c>
      <c r="L97" s="9"/>
      <c r="M97" s="9"/>
      <c r="N97" s="9">
        <f>$B97</f>
        <v>93</v>
      </c>
      <c r="O97" s="9"/>
      <c r="P97" s="9"/>
      <c r="Q97" s="9"/>
      <c r="R97" s="32"/>
      <c r="S97" s="9"/>
      <c r="T97" s="9"/>
      <c r="U97" s="9">
        <f>$D97</f>
        <v>67</v>
      </c>
      <c r="V97" s="9"/>
      <c r="W97" s="9"/>
      <c r="X97" s="9"/>
    </row>
    <row r="98" spans="1:24" ht="14.4">
      <c r="A98" s="45">
        <v>277</v>
      </c>
      <c r="B98" s="45">
        <v>94</v>
      </c>
      <c r="C98" s="45">
        <v>34</v>
      </c>
      <c r="D98" s="45">
        <v>68</v>
      </c>
      <c r="E98">
        <v>630</v>
      </c>
      <c r="F98" s="56" t="s">
        <v>170</v>
      </c>
      <c r="G98" s="44" t="s">
        <v>401</v>
      </c>
      <c r="H98" s="44" t="s">
        <v>575</v>
      </c>
      <c r="I98" s="45" t="s">
        <v>418</v>
      </c>
      <c r="J98" s="45" t="s">
        <v>35</v>
      </c>
      <c r="K98" s="45" t="s">
        <v>0</v>
      </c>
      <c r="L98" s="9"/>
      <c r="M98" s="9"/>
      <c r="N98" s="9">
        <f>$B98</f>
        <v>94</v>
      </c>
      <c r="O98" s="9"/>
      <c r="P98" s="9"/>
      <c r="Q98" s="9"/>
      <c r="R98" s="32"/>
      <c r="S98" s="9"/>
      <c r="T98" s="9"/>
      <c r="U98" s="9">
        <f>$D98</f>
        <v>68</v>
      </c>
      <c r="V98" s="9"/>
      <c r="W98" s="9"/>
      <c r="X98" s="9"/>
    </row>
    <row r="99" spans="1:24" ht="14.4">
      <c r="A99" s="45">
        <v>279</v>
      </c>
      <c r="B99" s="45">
        <v>95</v>
      </c>
      <c r="C99" s="45">
        <v>10</v>
      </c>
      <c r="D99" s="45">
        <v>69</v>
      </c>
      <c r="E99">
        <v>622</v>
      </c>
      <c r="F99" s="56" t="s">
        <v>171</v>
      </c>
      <c r="G99" s="44" t="s">
        <v>453</v>
      </c>
      <c r="H99" s="44" t="s">
        <v>576</v>
      </c>
      <c r="I99" s="45" t="s">
        <v>415</v>
      </c>
      <c r="J99" s="45" t="s">
        <v>35</v>
      </c>
      <c r="K99" s="45" t="s">
        <v>0</v>
      </c>
      <c r="L99" s="9"/>
      <c r="M99" s="9"/>
      <c r="N99" s="9">
        <f>$B99</f>
        <v>95</v>
      </c>
      <c r="O99" s="9"/>
      <c r="P99" s="9"/>
      <c r="Q99" s="9"/>
      <c r="R99" s="32"/>
      <c r="S99" s="9"/>
      <c r="T99" s="9"/>
      <c r="U99" s="9">
        <f>$D99</f>
        <v>69</v>
      </c>
      <c r="V99" s="9"/>
      <c r="W99" s="9"/>
      <c r="X99" s="9"/>
    </row>
    <row r="100" spans="1:24" ht="14.4">
      <c r="A100" s="45">
        <v>280</v>
      </c>
      <c r="B100" s="45">
        <v>96</v>
      </c>
      <c r="C100" s="45">
        <v>35</v>
      </c>
      <c r="D100" s="45">
        <v>70</v>
      </c>
      <c r="E100">
        <v>14</v>
      </c>
      <c r="F100" s="56" t="s">
        <v>172</v>
      </c>
      <c r="G100" s="44" t="s">
        <v>430</v>
      </c>
      <c r="H100" s="44" t="s">
        <v>577</v>
      </c>
      <c r="I100" s="45" t="s">
        <v>418</v>
      </c>
      <c r="J100" s="45" t="s">
        <v>1</v>
      </c>
      <c r="K100" s="45" t="s">
        <v>0</v>
      </c>
      <c r="L100" s="9"/>
      <c r="M100" s="9"/>
      <c r="N100" s="9"/>
      <c r="O100" s="9">
        <f>$B100</f>
        <v>96</v>
      </c>
      <c r="P100" s="9"/>
      <c r="Q100" s="9"/>
      <c r="R100" s="32"/>
      <c r="S100" s="9"/>
      <c r="T100" s="9"/>
      <c r="U100" s="9"/>
      <c r="V100" s="9">
        <f>$D100</f>
        <v>70</v>
      </c>
      <c r="W100" s="9"/>
      <c r="X100" s="9"/>
    </row>
    <row r="101" spans="1:24" ht="14.4">
      <c r="A101" s="45">
        <v>281</v>
      </c>
      <c r="B101" s="45">
        <v>97</v>
      </c>
      <c r="C101" s="45">
        <v>36</v>
      </c>
      <c r="D101" s="45">
        <v>71</v>
      </c>
      <c r="E101">
        <v>573</v>
      </c>
      <c r="F101" s="56" t="s">
        <v>173</v>
      </c>
      <c r="G101" s="44" t="s">
        <v>578</v>
      </c>
      <c r="H101" s="44" t="s">
        <v>579</v>
      </c>
      <c r="I101" s="45" t="s">
        <v>418</v>
      </c>
      <c r="J101" s="45" t="s">
        <v>35</v>
      </c>
      <c r="K101" s="45" t="s">
        <v>0</v>
      </c>
      <c r="L101" s="9"/>
      <c r="M101" s="9"/>
      <c r="N101" s="9">
        <f>$B101</f>
        <v>97</v>
      </c>
      <c r="O101" s="9"/>
      <c r="P101" s="9"/>
      <c r="Q101" s="9"/>
      <c r="R101" s="32"/>
      <c r="S101" s="9"/>
      <c r="T101" s="9"/>
      <c r="U101" s="9">
        <f>$D101</f>
        <v>71</v>
      </c>
      <c r="V101" s="9"/>
      <c r="W101" s="9"/>
      <c r="X101" s="9"/>
    </row>
    <row r="102" spans="1:24" ht="14.4">
      <c r="A102" s="45">
        <v>283</v>
      </c>
      <c r="B102" s="45">
        <v>98</v>
      </c>
      <c r="C102" s="45">
        <v>37</v>
      </c>
      <c r="D102" s="45">
        <v>72</v>
      </c>
      <c r="E102">
        <v>915</v>
      </c>
      <c r="F102" s="56" t="s">
        <v>174</v>
      </c>
      <c r="G102" s="44" t="s">
        <v>506</v>
      </c>
      <c r="H102" s="44" t="s">
        <v>580</v>
      </c>
      <c r="I102" s="45" t="s">
        <v>418</v>
      </c>
      <c r="J102" s="45" t="s">
        <v>50</v>
      </c>
      <c r="K102" s="45" t="s">
        <v>0</v>
      </c>
      <c r="L102" s="9"/>
      <c r="M102" s="9"/>
      <c r="N102" s="9"/>
      <c r="O102" s="9"/>
      <c r="P102" s="9"/>
      <c r="Q102" s="9">
        <f>$B102</f>
        <v>98</v>
      </c>
      <c r="R102" s="32"/>
      <c r="S102" s="9"/>
      <c r="T102" s="9"/>
      <c r="U102" s="9"/>
      <c r="V102" s="9"/>
      <c r="W102" s="9"/>
      <c r="X102" s="9">
        <f>$D102</f>
        <v>72</v>
      </c>
    </row>
    <row r="103" spans="1:24" ht="14.4">
      <c r="A103" s="45">
        <v>284</v>
      </c>
      <c r="B103" s="45">
        <v>99</v>
      </c>
      <c r="C103" s="45">
        <v>38</v>
      </c>
      <c r="D103" s="45">
        <v>73</v>
      </c>
      <c r="E103">
        <v>348</v>
      </c>
      <c r="F103" s="56" t="s">
        <v>175</v>
      </c>
      <c r="G103" s="44" t="s">
        <v>482</v>
      </c>
      <c r="H103" s="44" t="s">
        <v>581</v>
      </c>
      <c r="I103" s="45" t="s">
        <v>418</v>
      </c>
      <c r="J103" s="45" t="s">
        <v>28</v>
      </c>
      <c r="K103" s="45" t="s">
        <v>0</v>
      </c>
      <c r="L103" s="9"/>
      <c r="M103" s="9"/>
      <c r="N103" s="9"/>
      <c r="O103" s="9"/>
      <c r="P103" s="9">
        <f>$B103</f>
        <v>99</v>
      </c>
      <c r="Q103" s="9"/>
      <c r="R103" s="32"/>
      <c r="S103" s="9"/>
      <c r="T103" s="9"/>
      <c r="U103" s="9"/>
      <c r="V103" s="9"/>
      <c r="W103" s="9">
        <f>$D103</f>
        <v>73</v>
      </c>
      <c r="X103" s="9"/>
    </row>
    <row r="104" spans="1:24" ht="14.4">
      <c r="A104" s="45">
        <v>285</v>
      </c>
      <c r="B104" s="45">
        <v>100</v>
      </c>
      <c r="C104" s="45">
        <v>24</v>
      </c>
      <c r="D104" s="45">
        <v>74</v>
      </c>
      <c r="E104">
        <v>44</v>
      </c>
      <c r="F104" s="56" t="s">
        <v>176</v>
      </c>
      <c r="G104" s="44" t="s">
        <v>582</v>
      </c>
      <c r="H104" s="44" t="s">
        <v>583</v>
      </c>
      <c r="I104" s="45" t="s">
        <v>410</v>
      </c>
      <c r="J104" s="45" t="s">
        <v>1</v>
      </c>
      <c r="K104" s="45" t="s">
        <v>0</v>
      </c>
      <c r="L104" s="9"/>
      <c r="M104" s="9"/>
      <c r="N104" s="9"/>
      <c r="O104" s="9">
        <f>$B104</f>
        <v>100</v>
      </c>
      <c r="P104" s="9"/>
      <c r="Q104" s="9"/>
      <c r="R104" s="32"/>
      <c r="S104" s="9"/>
      <c r="T104" s="9"/>
      <c r="U104" s="9"/>
      <c r="V104" s="9">
        <f>$D104</f>
        <v>74</v>
      </c>
      <c r="W104" s="9"/>
      <c r="X104" s="9"/>
    </row>
    <row r="105" spans="1:24" ht="14.4">
      <c r="A105" s="45">
        <v>286</v>
      </c>
      <c r="B105" s="45">
        <v>101</v>
      </c>
      <c r="C105" s="45">
        <v>3</v>
      </c>
      <c r="D105" s="45">
        <v>75</v>
      </c>
      <c r="E105">
        <v>443</v>
      </c>
      <c r="F105" s="56" t="s">
        <v>177</v>
      </c>
      <c r="G105" s="44" t="s">
        <v>584</v>
      </c>
      <c r="H105" s="44" t="s">
        <v>585</v>
      </c>
      <c r="I105" s="45" t="s">
        <v>455</v>
      </c>
      <c r="J105" s="45" t="s">
        <v>39</v>
      </c>
      <c r="K105" s="45" t="s">
        <v>0</v>
      </c>
      <c r="L105" s="9"/>
      <c r="M105" s="9">
        <f>$B105</f>
        <v>101</v>
      </c>
      <c r="N105" s="9"/>
      <c r="O105" s="9"/>
      <c r="P105" s="9"/>
      <c r="Q105" s="9"/>
      <c r="R105" s="32"/>
      <c r="S105" s="9"/>
      <c r="T105" s="9">
        <f>$D105</f>
        <v>75</v>
      </c>
      <c r="U105" s="9"/>
      <c r="V105" s="9"/>
      <c r="W105" s="9"/>
      <c r="X105" s="9"/>
    </row>
    <row r="106" spans="1:24" ht="14.4">
      <c r="A106" s="45">
        <v>287</v>
      </c>
      <c r="B106" s="45">
        <v>102</v>
      </c>
      <c r="C106" s="45">
        <v>39</v>
      </c>
      <c r="D106" s="45">
        <v>76</v>
      </c>
      <c r="E106">
        <v>623</v>
      </c>
      <c r="F106" s="56" t="s">
        <v>178</v>
      </c>
      <c r="G106" s="44" t="s">
        <v>586</v>
      </c>
      <c r="H106" s="44" t="s">
        <v>425</v>
      </c>
      <c r="I106" s="45" t="s">
        <v>418</v>
      </c>
      <c r="J106" s="45" t="s">
        <v>35</v>
      </c>
      <c r="K106" s="45" t="s">
        <v>0</v>
      </c>
      <c r="L106" s="9"/>
      <c r="M106" s="9"/>
      <c r="N106" s="9">
        <f>$B106</f>
        <v>102</v>
      </c>
      <c r="O106" s="9"/>
      <c r="P106" s="9"/>
      <c r="Q106" s="9"/>
      <c r="R106" s="32"/>
      <c r="S106" s="9"/>
      <c r="T106" s="9"/>
      <c r="U106" s="9">
        <f>$D106</f>
        <v>76</v>
      </c>
      <c r="V106" s="9"/>
      <c r="W106" s="9"/>
      <c r="X106" s="9"/>
    </row>
    <row r="107" spans="1:24" ht="14.4">
      <c r="A107" s="45">
        <v>289</v>
      </c>
      <c r="B107" s="45">
        <v>103</v>
      </c>
      <c r="C107" s="45"/>
      <c r="D107" s="45"/>
      <c r="E107">
        <v>647</v>
      </c>
      <c r="F107" s="56" t="s">
        <v>97</v>
      </c>
      <c r="G107" s="44" t="s">
        <v>476</v>
      </c>
      <c r="H107" s="44" t="s">
        <v>587</v>
      </c>
      <c r="I107" s="45" t="s">
        <v>403</v>
      </c>
      <c r="J107" s="45" t="s">
        <v>35</v>
      </c>
      <c r="K107" s="45" t="s">
        <v>0</v>
      </c>
      <c r="L107" s="9"/>
      <c r="M107" s="9"/>
      <c r="N107" s="9">
        <f>$B107</f>
        <v>103</v>
      </c>
      <c r="O107" s="9"/>
      <c r="P107" s="9"/>
      <c r="Q107" s="9"/>
      <c r="R107" s="32"/>
      <c r="S107" s="9"/>
      <c r="T107" s="9"/>
      <c r="U107" s="9"/>
      <c r="V107" s="9"/>
      <c r="W107" s="9"/>
      <c r="X107" s="9"/>
    </row>
    <row r="108" spans="1:24" ht="14.4">
      <c r="A108" s="45">
        <v>295</v>
      </c>
      <c r="B108" s="45">
        <v>104</v>
      </c>
      <c r="C108" s="45">
        <v>11</v>
      </c>
      <c r="D108" s="45">
        <v>77</v>
      </c>
      <c r="E108">
        <v>314</v>
      </c>
      <c r="F108" s="56" t="s">
        <v>179</v>
      </c>
      <c r="G108" s="44" t="s">
        <v>520</v>
      </c>
      <c r="H108" s="44" t="s">
        <v>588</v>
      </c>
      <c r="I108" s="45" t="s">
        <v>415</v>
      </c>
      <c r="J108" s="45" t="s">
        <v>28</v>
      </c>
      <c r="K108" s="45" t="s">
        <v>0</v>
      </c>
      <c r="L108" s="9"/>
      <c r="M108" s="9"/>
      <c r="N108" s="9"/>
      <c r="O108" s="9"/>
      <c r="P108" s="9">
        <f>$B108</f>
        <v>104</v>
      </c>
      <c r="Q108" s="9"/>
      <c r="R108" s="32"/>
      <c r="S108" s="9"/>
      <c r="T108" s="9"/>
      <c r="U108" s="9"/>
      <c r="V108" s="9"/>
      <c r="W108" s="9">
        <f>$D108</f>
        <v>77</v>
      </c>
      <c r="X108" s="9"/>
    </row>
    <row r="109" spans="1:24" ht="14.4">
      <c r="A109" s="45">
        <v>297</v>
      </c>
      <c r="B109" s="45">
        <v>105</v>
      </c>
      <c r="C109" s="45">
        <v>12</v>
      </c>
      <c r="D109" s="45">
        <v>78</v>
      </c>
      <c r="E109">
        <v>336</v>
      </c>
      <c r="F109" s="56" t="s">
        <v>180</v>
      </c>
      <c r="G109" s="44" t="s">
        <v>453</v>
      </c>
      <c r="H109" s="44" t="s">
        <v>589</v>
      </c>
      <c r="I109" s="45" t="s">
        <v>415</v>
      </c>
      <c r="J109" s="45" t="s">
        <v>28</v>
      </c>
      <c r="K109" s="45" t="s">
        <v>0</v>
      </c>
      <c r="L109" s="9"/>
      <c r="M109" s="9"/>
      <c r="N109" s="9"/>
      <c r="O109" s="9"/>
      <c r="P109" s="9">
        <f>$B109</f>
        <v>105</v>
      </c>
      <c r="Q109" s="9"/>
      <c r="R109" s="32"/>
      <c r="S109" s="9"/>
      <c r="T109" s="9"/>
      <c r="U109" s="9"/>
      <c r="V109" s="9"/>
      <c r="W109" s="9">
        <f>$D109</f>
        <v>78</v>
      </c>
      <c r="X109" s="9"/>
    </row>
    <row r="110" spans="1:24" ht="14.4">
      <c r="A110" s="45">
        <v>298</v>
      </c>
      <c r="B110" s="45">
        <v>106</v>
      </c>
      <c r="C110" s="45"/>
      <c r="D110" s="45"/>
      <c r="E110">
        <v>1090</v>
      </c>
      <c r="F110" s="56" t="s">
        <v>98</v>
      </c>
      <c r="G110" s="44" t="s">
        <v>590</v>
      </c>
      <c r="H110" s="44" t="s">
        <v>591</v>
      </c>
      <c r="I110" s="45" t="s">
        <v>403</v>
      </c>
      <c r="J110" s="45" t="s">
        <v>49</v>
      </c>
      <c r="K110" s="45" t="s">
        <v>0</v>
      </c>
      <c r="L110" s="9">
        <f>$B110</f>
        <v>106</v>
      </c>
      <c r="M110" s="9"/>
      <c r="N110" s="9"/>
      <c r="O110" s="9"/>
      <c r="P110" s="9"/>
      <c r="Q110" s="9"/>
      <c r="R110" s="32"/>
      <c r="S110" s="9"/>
      <c r="T110" s="9"/>
      <c r="U110" s="9"/>
      <c r="V110" s="9"/>
      <c r="W110" s="9"/>
      <c r="X110" s="9"/>
    </row>
    <row r="111" spans="1:24" ht="14.4">
      <c r="A111" s="45">
        <v>300</v>
      </c>
      <c r="B111" s="45">
        <v>107</v>
      </c>
      <c r="C111" s="45"/>
      <c r="D111" s="45"/>
      <c r="E111">
        <v>629</v>
      </c>
      <c r="F111" s="56" t="s">
        <v>99</v>
      </c>
      <c r="G111" s="44" t="s">
        <v>592</v>
      </c>
      <c r="H111" s="44" t="s">
        <v>593</v>
      </c>
      <c r="I111" s="45" t="s">
        <v>403</v>
      </c>
      <c r="J111" s="45" t="s">
        <v>35</v>
      </c>
      <c r="K111" s="45" t="s">
        <v>0</v>
      </c>
      <c r="L111" s="9"/>
      <c r="M111" s="9"/>
      <c r="N111" s="9">
        <f>$B111</f>
        <v>107</v>
      </c>
      <c r="O111" s="9"/>
      <c r="P111" s="9"/>
      <c r="Q111" s="9"/>
      <c r="R111" s="32"/>
      <c r="S111" s="9"/>
      <c r="T111" s="9"/>
      <c r="U111" s="9"/>
      <c r="V111" s="9"/>
      <c r="W111" s="9"/>
      <c r="X111" s="9"/>
    </row>
    <row r="112" spans="1:24" ht="14.4">
      <c r="A112" s="45">
        <v>303</v>
      </c>
      <c r="B112" s="45">
        <v>108</v>
      </c>
      <c r="C112" s="45"/>
      <c r="D112" s="45"/>
      <c r="E112">
        <v>346</v>
      </c>
      <c r="F112" s="56" t="s">
        <v>100</v>
      </c>
      <c r="G112" s="44" t="s">
        <v>594</v>
      </c>
      <c r="H112" s="44" t="s">
        <v>595</v>
      </c>
      <c r="I112" s="45" t="s">
        <v>403</v>
      </c>
      <c r="J112" s="45" t="s">
        <v>28</v>
      </c>
      <c r="K112" s="45" t="s">
        <v>0</v>
      </c>
      <c r="L112" s="9"/>
      <c r="M112" s="9"/>
      <c r="N112" s="9"/>
      <c r="O112" s="9"/>
      <c r="P112" s="9">
        <f>$B112</f>
        <v>108</v>
      </c>
      <c r="Q112" s="9"/>
      <c r="R112" s="32"/>
      <c r="S112" s="9"/>
      <c r="T112" s="9"/>
      <c r="U112" s="9"/>
      <c r="V112" s="9"/>
      <c r="W112" s="9"/>
      <c r="X112" s="9"/>
    </row>
    <row r="113" spans="1:24" ht="14.4">
      <c r="A113" s="45">
        <v>304</v>
      </c>
      <c r="B113" s="45">
        <v>109</v>
      </c>
      <c r="C113" s="45">
        <v>25</v>
      </c>
      <c r="D113" s="45">
        <v>79</v>
      </c>
      <c r="E113">
        <v>81</v>
      </c>
      <c r="F113" s="56" t="s">
        <v>181</v>
      </c>
      <c r="G113" s="44" t="s">
        <v>596</v>
      </c>
      <c r="H113" s="44" t="s">
        <v>597</v>
      </c>
      <c r="I113" s="45" t="s">
        <v>410</v>
      </c>
      <c r="J113" s="45" t="s">
        <v>1</v>
      </c>
      <c r="K113" s="45" t="s">
        <v>0</v>
      </c>
      <c r="L113" s="9"/>
      <c r="M113" s="9"/>
      <c r="N113" s="9"/>
      <c r="O113" s="9">
        <f>$B113</f>
        <v>109</v>
      </c>
      <c r="P113" s="9"/>
      <c r="Q113" s="9"/>
      <c r="R113" s="32"/>
      <c r="S113" s="9"/>
      <c r="T113" s="9"/>
      <c r="U113" s="9"/>
      <c r="V113" s="9">
        <f>$D113</f>
        <v>79</v>
      </c>
      <c r="W113" s="9"/>
      <c r="X113" s="9"/>
    </row>
    <row r="114" spans="1:24" ht="14.4">
      <c r="A114" s="45">
        <v>306</v>
      </c>
      <c r="B114" s="45">
        <v>110</v>
      </c>
      <c r="C114" s="45">
        <v>13</v>
      </c>
      <c r="D114" s="45">
        <v>80</v>
      </c>
      <c r="E114">
        <v>91</v>
      </c>
      <c r="F114" s="56" t="s">
        <v>182</v>
      </c>
      <c r="G114" s="44" t="s">
        <v>598</v>
      </c>
      <c r="H114" s="44" t="s">
        <v>599</v>
      </c>
      <c r="I114" s="45" t="s">
        <v>415</v>
      </c>
      <c r="J114" s="45" t="s">
        <v>1</v>
      </c>
      <c r="K114" s="45" t="s">
        <v>0</v>
      </c>
      <c r="L114" s="9"/>
      <c r="M114" s="9"/>
      <c r="N114" s="9"/>
      <c r="O114" s="9">
        <f>$B114</f>
        <v>110</v>
      </c>
      <c r="P114" s="9"/>
      <c r="Q114" s="9"/>
      <c r="R114" s="32"/>
      <c r="S114" s="9"/>
      <c r="T114" s="9"/>
      <c r="U114" s="9"/>
      <c r="V114" s="9">
        <f>$D114</f>
        <v>80</v>
      </c>
      <c r="W114" s="9"/>
      <c r="X114" s="9"/>
    </row>
    <row r="115" spans="1:24" ht="14.4">
      <c r="A115" s="45">
        <v>307</v>
      </c>
      <c r="B115" s="45">
        <v>111</v>
      </c>
      <c r="C115" s="45">
        <v>40</v>
      </c>
      <c r="D115" s="45">
        <v>81</v>
      </c>
      <c r="E115">
        <v>1091</v>
      </c>
      <c r="F115" s="56" t="s">
        <v>183</v>
      </c>
      <c r="G115" s="44" t="s">
        <v>436</v>
      </c>
      <c r="H115" s="44" t="s">
        <v>600</v>
      </c>
      <c r="I115" s="45" t="s">
        <v>418</v>
      </c>
      <c r="J115" s="45" t="s">
        <v>49</v>
      </c>
      <c r="K115" s="45" t="s">
        <v>0</v>
      </c>
      <c r="L115" s="9">
        <f>$B115</f>
        <v>111</v>
      </c>
      <c r="M115" s="9"/>
      <c r="N115" s="9"/>
      <c r="O115" s="9"/>
      <c r="P115" s="9"/>
      <c r="Q115" s="9"/>
      <c r="R115" s="32"/>
      <c r="S115" s="9">
        <f>$D115</f>
        <v>81</v>
      </c>
      <c r="T115" s="9"/>
      <c r="U115" s="9"/>
      <c r="V115" s="9"/>
      <c r="W115" s="9"/>
      <c r="X115" s="9"/>
    </row>
    <row r="116" spans="1:24" ht="14.4">
      <c r="A116" s="45">
        <v>308</v>
      </c>
      <c r="B116" s="45">
        <v>112</v>
      </c>
      <c r="C116" s="45">
        <v>26</v>
      </c>
      <c r="D116" s="45">
        <v>82</v>
      </c>
      <c r="E116">
        <v>20</v>
      </c>
      <c r="F116" s="56" t="s">
        <v>184</v>
      </c>
      <c r="G116" s="44" t="s">
        <v>532</v>
      </c>
      <c r="H116" s="44" t="s">
        <v>601</v>
      </c>
      <c r="I116" s="45" t="s">
        <v>410</v>
      </c>
      <c r="J116" s="45" t="s">
        <v>1</v>
      </c>
      <c r="K116" s="45" t="s">
        <v>0</v>
      </c>
      <c r="L116" s="9"/>
      <c r="M116" s="9"/>
      <c r="N116" s="9"/>
      <c r="O116" s="9">
        <f>$B116</f>
        <v>112</v>
      </c>
      <c r="P116" s="9"/>
      <c r="Q116" s="9"/>
      <c r="R116" s="32"/>
      <c r="S116" s="9"/>
      <c r="T116" s="9"/>
      <c r="U116" s="9"/>
      <c r="V116" s="9">
        <f>$D116</f>
        <v>82</v>
      </c>
      <c r="W116" s="9"/>
      <c r="X116" s="9"/>
    </row>
    <row r="117" spans="1:24" ht="14.4">
      <c r="A117" s="45">
        <v>316</v>
      </c>
      <c r="B117" s="45">
        <v>113</v>
      </c>
      <c r="C117" s="45">
        <v>14</v>
      </c>
      <c r="D117" s="45">
        <v>83</v>
      </c>
      <c r="E117">
        <v>18</v>
      </c>
      <c r="F117" s="56" t="s">
        <v>185</v>
      </c>
      <c r="G117" s="44" t="s">
        <v>534</v>
      </c>
      <c r="H117" s="44" t="s">
        <v>602</v>
      </c>
      <c r="I117" s="45" t="s">
        <v>415</v>
      </c>
      <c r="J117" s="45" t="s">
        <v>1</v>
      </c>
      <c r="K117" s="45" t="s">
        <v>0</v>
      </c>
      <c r="L117" s="9"/>
      <c r="M117" s="9"/>
      <c r="N117" s="9"/>
      <c r="O117" s="9">
        <f>$B117</f>
        <v>113</v>
      </c>
      <c r="P117" s="9"/>
      <c r="Q117" s="9"/>
      <c r="R117" s="32"/>
      <c r="S117" s="9"/>
      <c r="T117" s="9"/>
      <c r="U117" s="9"/>
      <c r="V117" s="9">
        <f>$D117</f>
        <v>83</v>
      </c>
      <c r="W117" s="9"/>
      <c r="X117" s="9"/>
    </row>
    <row r="118" spans="1:24" ht="14.4">
      <c r="A118" s="45">
        <v>317</v>
      </c>
      <c r="B118" s="45">
        <v>114</v>
      </c>
      <c r="C118" s="45"/>
      <c r="D118" s="45"/>
      <c r="E118">
        <v>71</v>
      </c>
      <c r="F118" s="56" t="s">
        <v>101</v>
      </c>
      <c r="G118" s="44" t="s">
        <v>603</v>
      </c>
      <c r="H118" s="44" t="s">
        <v>604</v>
      </c>
      <c r="I118" s="45" t="s">
        <v>403</v>
      </c>
      <c r="J118" s="45" t="s">
        <v>1</v>
      </c>
      <c r="K118" s="45" t="s">
        <v>0</v>
      </c>
      <c r="L118" s="9"/>
      <c r="M118" s="9"/>
      <c r="N118" s="9"/>
      <c r="O118" s="9">
        <f>$B118</f>
        <v>114</v>
      </c>
      <c r="P118" s="9"/>
      <c r="Q118" s="9"/>
      <c r="R118" s="32"/>
      <c r="S118" s="9"/>
      <c r="T118" s="9"/>
      <c r="U118" s="9"/>
      <c r="V118" s="9"/>
      <c r="W118" s="9"/>
      <c r="X118" s="9"/>
    </row>
    <row r="119" spans="1:24" ht="14.4">
      <c r="A119" s="45">
        <v>318</v>
      </c>
      <c r="B119" s="45">
        <v>115</v>
      </c>
      <c r="C119" s="45">
        <v>15</v>
      </c>
      <c r="D119" s="45">
        <v>84</v>
      </c>
      <c r="E119">
        <v>16</v>
      </c>
      <c r="F119" s="56" t="s">
        <v>186</v>
      </c>
      <c r="G119" s="44" t="s">
        <v>605</v>
      </c>
      <c r="H119" s="44" t="s">
        <v>606</v>
      </c>
      <c r="I119" s="45" t="s">
        <v>415</v>
      </c>
      <c r="J119" s="45" t="s">
        <v>1</v>
      </c>
      <c r="K119" s="45" t="s">
        <v>0</v>
      </c>
      <c r="L119" s="9"/>
      <c r="M119" s="9"/>
      <c r="N119" s="9"/>
      <c r="O119" s="9">
        <f>$B119</f>
        <v>115</v>
      </c>
      <c r="P119" s="9"/>
      <c r="Q119" s="9"/>
      <c r="R119" s="32"/>
      <c r="S119" s="9"/>
      <c r="T119" s="9"/>
      <c r="U119" s="9"/>
      <c r="V119" s="9">
        <f>$D119</f>
        <v>84</v>
      </c>
      <c r="W119" s="9"/>
      <c r="X119" s="9"/>
    </row>
    <row r="120" spans="1:24" ht="14.4">
      <c r="A120" s="45">
        <v>319</v>
      </c>
      <c r="B120" s="45">
        <v>116</v>
      </c>
      <c r="C120" s="45">
        <v>16</v>
      </c>
      <c r="D120" s="45">
        <v>85</v>
      </c>
      <c r="E120">
        <v>349</v>
      </c>
      <c r="F120" s="56" t="s">
        <v>187</v>
      </c>
      <c r="G120" s="44" t="s">
        <v>451</v>
      </c>
      <c r="H120" s="44" t="s">
        <v>607</v>
      </c>
      <c r="I120" s="45" t="s">
        <v>415</v>
      </c>
      <c r="J120" s="45" t="s">
        <v>28</v>
      </c>
      <c r="K120" s="45" t="s">
        <v>0</v>
      </c>
      <c r="L120" s="9"/>
      <c r="M120" s="9"/>
      <c r="N120" s="9"/>
      <c r="O120" s="9"/>
      <c r="P120" s="9">
        <f>$B120</f>
        <v>116</v>
      </c>
      <c r="Q120" s="9"/>
      <c r="R120" s="32"/>
      <c r="S120" s="9"/>
      <c r="T120" s="9"/>
      <c r="U120" s="9"/>
      <c r="V120" s="9"/>
      <c r="W120" s="9">
        <f>$D120</f>
        <v>85</v>
      </c>
      <c r="X120" s="9"/>
    </row>
    <row r="121" spans="1:24" ht="14.4">
      <c r="A121" s="45">
        <v>321</v>
      </c>
      <c r="B121" s="45">
        <v>117</v>
      </c>
      <c r="C121" s="45">
        <v>17</v>
      </c>
      <c r="D121" s="45">
        <v>86</v>
      </c>
      <c r="E121">
        <v>1085</v>
      </c>
      <c r="F121" s="56" t="s">
        <v>188</v>
      </c>
      <c r="G121" s="44" t="s">
        <v>608</v>
      </c>
      <c r="H121" s="44" t="s">
        <v>609</v>
      </c>
      <c r="I121" s="45" t="s">
        <v>415</v>
      </c>
      <c r="J121" s="45" t="s">
        <v>49</v>
      </c>
      <c r="K121" s="45" t="s">
        <v>0</v>
      </c>
      <c r="L121" s="9">
        <f>$B121</f>
        <v>117</v>
      </c>
      <c r="M121" s="9"/>
      <c r="N121" s="9"/>
      <c r="O121" s="9"/>
      <c r="P121" s="9"/>
      <c r="Q121" s="9"/>
      <c r="R121" s="32"/>
      <c r="S121" s="9">
        <f>$D121</f>
        <v>86</v>
      </c>
      <c r="T121" s="9"/>
      <c r="U121" s="9"/>
      <c r="V121" s="9"/>
      <c r="W121" s="9"/>
      <c r="X121" s="9"/>
    </row>
    <row r="122" spans="1:24" ht="14.4">
      <c r="A122" s="45">
        <v>322</v>
      </c>
      <c r="B122" s="45">
        <v>118</v>
      </c>
      <c r="C122" s="45">
        <v>4</v>
      </c>
      <c r="D122" s="45">
        <v>87</v>
      </c>
      <c r="E122">
        <v>546</v>
      </c>
      <c r="F122" s="56" t="s">
        <v>189</v>
      </c>
      <c r="G122" s="44" t="s">
        <v>482</v>
      </c>
      <c r="H122" s="44" t="s">
        <v>610</v>
      </c>
      <c r="I122" s="45" t="s">
        <v>455</v>
      </c>
      <c r="J122" s="45" t="s">
        <v>35</v>
      </c>
      <c r="K122" s="45" t="s">
        <v>0</v>
      </c>
      <c r="L122" s="9"/>
      <c r="M122" s="9"/>
      <c r="N122" s="9">
        <f>$B122</f>
        <v>118</v>
      </c>
      <c r="O122" s="9"/>
      <c r="P122" s="9"/>
      <c r="Q122" s="9"/>
      <c r="R122" s="32"/>
      <c r="S122" s="9"/>
      <c r="T122" s="9"/>
      <c r="U122" s="9">
        <f>$D122</f>
        <v>87</v>
      </c>
      <c r="V122" s="9"/>
      <c r="W122" s="9"/>
      <c r="X122" s="9"/>
    </row>
    <row r="123" spans="1:24" ht="14.4">
      <c r="A123" s="45">
        <v>323</v>
      </c>
      <c r="B123" s="45">
        <v>119</v>
      </c>
      <c r="C123" s="45">
        <v>18</v>
      </c>
      <c r="D123" s="45">
        <v>88</v>
      </c>
      <c r="E123">
        <v>78</v>
      </c>
      <c r="F123" s="56" t="s">
        <v>190</v>
      </c>
      <c r="G123" s="44" t="s">
        <v>611</v>
      </c>
      <c r="H123" s="44" t="s">
        <v>559</v>
      </c>
      <c r="I123" s="45" t="s">
        <v>415</v>
      </c>
      <c r="J123" s="45" t="s">
        <v>1</v>
      </c>
      <c r="K123" s="45" t="s">
        <v>0</v>
      </c>
      <c r="L123" s="9"/>
      <c r="M123" s="9"/>
      <c r="N123" s="9"/>
      <c r="O123" s="9">
        <f>$B123</f>
        <v>119</v>
      </c>
      <c r="P123" s="9"/>
      <c r="Q123" s="9"/>
      <c r="R123" s="32"/>
      <c r="S123" s="9"/>
      <c r="T123" s="9"/>
      <c r="U123" s="9"/>
      <c r="V123" s="9">
        <f>$D123</f>
        <v>88</v>
      </c>
      <c r="W123" s="9"/>
      <c r="X123" s="9"/>
    </row>
    <row r="124" spans="1:24" ht="14.4">
      <c r="A124" s="45">
        <v>324</v>
      </c>
      <c r="B124" s="45">
        <v>120</v>
      </c>
      <c r="C124" s="45">
        <v>27</v>
      </c>
      <c r="D124" s="45">
        <v>89</v>
      </c>
      <c r="E124">
        <v>374</v>
      </c>
      <c r="F124" s="56" t="s">
        <v>191</v>
      </c>
      <c r="G124" s="44" t="s">
        <v>612</v>
      </c>
      <c r="H124" s="44" t="s">
        <v>613</v>
      </c>
      <c r="I124" s="45" t="s">
        <v>410</v>
      </c>
      <c r="J124" s="45" t="s">
        <v>28</v>
      </c>
      <c r="K124" s="45" t="s">
        <v>0</v>
      </c>
      <c r="L124" s="9"/>
      <c r="M124" s="9"/>
      <c r="N124" s="9"/>
      <c r="O124" s="9"/>
      <c r="P124" s="9">
        <f>$B124</f>
        <v>120</v>
      </c>
      <c r="Q124" s="9"/>
      <c r="R124" s="32"/>
      <c r="S124" s="9"/>
      <c r="T124" s="9"/>
      <c r="U124" s="9"/>
      <c r="V124" s="9"/>
      <c r="W124" s="9">
        <f>$D124</f>
        <v>89</v>
      </c>
      <c r="X124" s="9"/>
    </row>
    <row r="125" spans="1:24" ht="14.4">
      <c r="A125" s="45">
        <v>325</v>
      </c>
      <c r="B125" s="45">
        <v>121</v>
      </c>
      <c r="C125" s="45">
        <v>41</v>
      </c>
      <c r="D125" s="45">
        <v>90</v>
      </c>
      <c r="E125">
        <v>303</v>
      </c>
      <c r="F125" s="56" t="s">
        <v>192</v>
      </c>
      <c r="G125" s="44" t="s">
        <v>614</v>
      </c>
      <c r="H125" s="44" t="s">
        <v>533</v>
      </c>
      <c r="I125" s="45" t="s">
        <v>418</v>
      </c>
      <c r="J125" s="45" t="s">
        <v>28</v>
      </c>
      <c r="K125" s="45" t="s">
        <v>0</v>
      </c>
      <c r="L125" s="9"/>
      <c r="M125" s="9"/>
      <c r="N125" s="9"/>
      <c r="O125" s="9"/>
      <c r="P125" s="9">
        <f>$B125</f>
        <v>121</v>
      </c>
      <c r="Q125" s="9"/>
      <c r="R125" s="32"/>
      <c r="S125" s="9"/>
      <c r="T125" s="9"/>
      <c r="U125" s="9"/>
      <c r="V125" s="9"/>
      <c r="W125" s="9">
        <f>$D125</f>
        <v>90</v>
      </c>
      <c r="X125" s="9"/>
    </row>
    <row r="126" spans="1:24" ht="14.4">
      <c r="A126" s="45">
        <v>328</v>
      </c>
      <c r="B126" s="45">
        <v>122</v>
      </c>
      <c r="C126" s="45">
        <v>42</v>
      </c>
      <c r="D126" s="45">
        <v>91</v>
      </c>
      <c r="E126">
        <v>2178</v>
      </c>
      <c r="F126" s="56" t="s">
        <v>248</v>
      </c>
      <c r="G126" s="44" t="s">
        <v>629</v>
      </c>
      <c r="H126" s="44" t="s">
        <v>630</v>
      </c>
      <c r="I126" s="45" t="s">
        <v>418</v>
      </c>
      <c r="J126" s="45" t="s">
        <v>35</v>
      </c>
      <c r="K126" s="45" t="s">
        <v>0</v>
      </c>
      <c r="L126" s="9"/>
      <c r="M126" s="9"/>
      <c r="N126" s="9">
        <f>$B126</f>
        <v>122</v>
      </c>
      <c r="O126" s="9"/>
      <c r="P126" s="9"/>
      <c r="Q126" s="9"/>
      <c r="R126" s="32"/>
      <c r="S126" s="9"/>
      <c r="T126" s="9"/>
      <c r="U126" s="9">
        <f>$D126</f>
        <v>91</v>
      </c>
      <c r="V126" s="9"/>
      <c r="W126" s="9"/>
      <c r="X126" s="9"/>
    </row>
    <row r="127" spans="1:24" ht="14.4">
      <c r="A127" s="45">
        <v>329</v>
      </c>
      <c r="B127" s="45">
        <v>123</v>
      </c>
      <c r="C127" s="45">
        <v>19</v>
      </c>
      <c r="D127" s="45">
        <v>92</v>
      </c>
      <c r="E127">
        <v>1099</v>
      </c>
      <c r="F127" s="56" t="s">
        <v>193</v>
      </c>
      <c r="G127" s="44" t="s">
        <v>615</v>
      </c>
      <c r="H127" s="44" t="s">
        <v>616</v>
      </c>
      <c r="I127" s="45" t="s">
        <v>415</v>
      </c>
      <c r="J127" s="45" t="s">
        <v>49</v>
      </c>
      <c r="K127" s="45" t="s">
        <v>0</v>
      </c>
      <c r="L127" s="9">
        <f t="shared" ref="L127:L132" si="0">$B127</f>
        <v>123</v>
      </c>
      <c r="M127" s="9"/>
      <c r="N127" s="9"/>
      <c r="O127" s="9"/>
      <c r="P127" s="9"/>
      <c r="Q127" s="9"/>
      <c r="R127" s="32"/>
      <c r="S127" s="9">
        <f t="shared" ref="S127:S132" si="1">$D127</f>
        <v>92</v>
      </c>
      <c r="T127" s="9"/>
      <c r="U127" s="9"/>
      <c r="V127" s="9"/>
      <c r="W127" s="9"/>
      <c r="X127" s="9"/>
    </row>
    <row r="128" spans="1:24" ht="14.4">
      <c r="A128" s="45">
        <v>330</v>
      </c>
      <c r="B128" s="45">
        <v>124</v>
      </c>
      <c r="C128" s="45">
        <v>20</v>
      </c>
      <c r="D128" s="45">
        <v>93</v>
      </c>
      <c r="E128">
        <v>1078</v>
      </c>
      <c r="F128" s="56" t="s">
        <v>194</v>
      </c>
      <c r="G128" s="44" t="s">
        <v>617</v>
      </c>
      <c r="H128" s="44" t="s">
        <v>618</v>
      </c>
      <c r="I128" s="45" t="s">
        <v>415</v>
      </c>
      <c r="J128" s="45" t="s">
        <v>49</v>
      </c>
      <c r="K128" s="45" t="s">
        <v>0</v>
      </c>
      <c r="L128" s="9">
        <f t="shared" si="0"/>
        <v>124</v>
      </c>
      <c r="M128" s="9"/>
      <c r="N128" s="9"/>
      <c r="O128" s="9"/>
      <c r="P128" s="9"/>
      <c r="Q128" s="9"/>
      <c r="R128" s="32"/>
      <c r="S128" s="9">
        <f t="shared" si="1"/>
        <v>93</v>
      </c>
      <c r="T128" s="9"/>
      <c r="U128" s="9"/>
      <c r="V128" s="9"/>
      <c r="W128" s="9"/>
      <c r="X128" s="9"/>
    </row>
    <row r="129" spans="1:24" ht="14.4">
      <c r="A129" s="45">
        <v>335</v>
      </c>
      <c r="B129" s="45">
        <v>125</v>
      </c>
      <c r="C129" s="45">
        <v>28</v>
      </c>
      <c r="D129" s="45">
        <v>94</v>
      </c>
      <c r="E129">
        <v>1086</v>
      </c>
      <c r="F129" s="56" t="s">
        <v>195</v>
      </c>
      <c r="G129" s="44" t="s">
        <v>619</v>
      </c>
      <c r="H129" s="44" t="s">
        <v>620</v>
      </c>
      <c r="I129" s="45" t="s">
        <v>410</v>
      </c>
      <c r="J129" s="45" t="s">
        <v>49</v>
      </c>
      <c r="K129" s="45" t="s">
        <v>0</v>
      </c>
      <c r="L129" s="9">
        <f t="shared" si="0"/>
        <v>125</v>
      </c>
      <c r="M129" s="9"/>
      <c r="N129" s="9"/>
      <c r="O129" s="9"/>
      <c r="P129" s="9"/>
      <c r="Q129" s="9"/>
      <c r="R129" s="32"/>
      <c r="S129" s="9">
        <f t="shared" si="1"/>
        <v>94</v>
      </c>
      <c r="T129" s="9"/>
      <c r="U129" s="9"/>
      <c r="V129" s="9"/>
      <c r="W129" s="9"/>
      <c r="X129" s="9"/>
    </row>
    <row r="130" spans="1:24" ht="14.4">
      <c r="A130" s="45">
        <v>337</v>
      </c>
      <c r="B130" s="45">
        <v>126</v>
      </c>
      <c r="C130" s="45">
        <v>21</v>
      </c>
      <c r="D130" s="45">
        <v>95</v>
      </c>
      <c r="E130">
        <v>1080</v>
      </c>
      <c r="F130" s="56" t="s">
        <v>196</v>
      </c>
      <c r="G130" s="44" t="s">
        <v>621</v>
      </c>
      <c r="H130" s="44" t="s">
        <v>517</v>
      </c>
      <c r="I130" s="45" t="s">
        <v>415</v>
      </c>
      <c r="J130" s="45" t="s">
        <v>49</v>
      </c>
      <c r="K130" s="45" t="s">
        <v>0</v>
      </c>
      <c r="L130" s="9">
        <f t="shared" si="0"/>
        <v>126</v>
      </c>
      <c r="M130" s="9"/>
      <c r="N130" s="9"/>
      <c r="O130" s="9"/>
      <c r="P130" s="9"/>
      <c r="Q130" s="9"/>
      <c r="R130" s="32"/>
      <c r="S130" s="9">
        <f t="shared" si="1"/>
        <v>95</v>
      </c>
      <c r="T130" s="9"/>
      <c r="U130" s="9"/>
      <c r="V130" s="9"/>
      <c r="W130" s="9"/>
      <c r="X130" s="9"/>
    </row>
    <row r="131" spans="1:24" ht="14.4">
      <c r="A131" s="45">
        <v>338</v>
      </c>
      <c r="B131" s="45">
        <v>127</v>
      </c>
      <c r="C131" s="45">
        <v>43</v>
      </c>
      <c r="D131" s="45">
        <v>96</v>
      </c>
      <c r="E131">
        <v>1070</v>
      </c>
      <c r="F131" s="56" t="s">
        <v>197</v>
      </c>
      <c r="G131" s="44" t="s">
        <v>622</v>
      </c>
      <c r="H131" s="44" t="s">
        <v>623</v>
      </c>
      <c r="I131" s="45" t="s">
        <v>418</v>
      </c>
      <c r="J131" s="45" t="s">
        <v>49</v>
      </c>
      <c r="K131" s="45" t="s">
        <v>0</v>
      </c>
      <c r="L131" s="9">
        <f t="shared" si="0"/>
        <v>127</v>
      </c>
      <c r="M131" s="9"/>
      <c r="N131" s="9"/>
      <c r="O131" s="9"/>
      <c r="P131" s="9"/>
      <c r="Q131" s="9"/>
      <c r="R131" s="32"/>
      <c r="S131" s="9">
        <f t="shared" si="1"/>
        <v>96</v>
      </c>
      <c r="T131" s="9"/>
      <c r="U131" s="9"/>
      <c r="V131" s="9"/>
      <c r="W131" s="9"/>
      <c r="X131" s="9"/>
    </row>
    <row r="132" spans="1:24" ht="14.4">
      <c r="A132" s="45">
        <v>339</v>
      </c>
      <c r="B132" s="45">
        <v>128</v>
      </c>
      <c r="C132" s="45">
        <v>22</v>
      </c>
      <c r="D132" s="45">
        <v>97</v>
      </c>
      <c r="E132">
        <v>1079</v>
      </c>
      <c r="F132" s="56" t="s">
        <v>198</v>
      </c>
      <c r="G132" s="44" t="s">
        <v>441</v>
      </c>
      <c r="H132" s="44" t="s">
        <v>624</v>
      </c>
      <c r="I132" s="45" t="s">
        <v>415</v>
      </c>
      <c r="J132" s="45" t="s">
        <v>49</v>
      </c>
      <c r="K132" s="45" t="s">
        <v>0</v>
      </c>
      <c r="L132" s="9">
        <f t="shared" si="0"/>
        <v>128</v>
      </c>
      <c r="M132" s="9"/>
      <c r="N132" s="9"/>
      <c r="O132" s="9"/>
      <c r="P132" s="9"/>
      <c r="Q132" s="9"/>
      <c r="R132" s="32"/>
      <c r="S132" s="9">
        <f t="shared" si="1"/>
        <v>97</v>
      </c>
      <c r="T132" s="9"/>
      <c r="U132" s="9"/>
      <c r="V132" s="9"/>
      <c r="W132" s="9"/>
      <c r="X132" s="9"/>
    </row>
    <row r="133" spans="1:24" ht="14.4">
      <c r="A133" s="45">
        <v>340</v>
      </c>
      <c r="B133" s="45">
        <v>129</v>
      </c>
      <c r="C133" s="45">
        <v>44</v>
      </c>
      <c r="D133" s="45">
        <v>98</v>
      </c>
      <c r="E133">
        <v>916</v>
      </c>
      <c r="F133" s="56" t="s">
        <v>199</v>
      </c>
      <c r="G133" s="44" t="s">
        <v>625</v>
      </c>
      <c r="H133" s="44" t="s">
        <v>626</v>
      </c>
      <c r="I133" s="45" t="s">
        <v>418</v>
      </c>
      <c r="J133" s="45" t="s">
        <v>50</v>
      </c>
      <c r="K133" s="45" t="s">
        <v>0</v>
      </c>
      <c r="L133" s="9"/>
      <c r="M133" s="9"/>
      <c r="N133" s="9"/>
      <c r="O133" s="9"/>
      <c r="P133" s="9"/>
      <c r="Q133" s="9">
        <f>$B133</f>
        <v>129</v>
      </c>
      <c r="R133" s="32"/>
      <c r="S133" s="9"/>
      <c r="T133" s="9"/>
      <c r="U133" s="9"/>
      <c r="V133" s="9"/>
      <c r="W133" s="9"/>
      <c r="X133" s="9">
        <f>$D133</f>
        <v>98</v>
      </c>
    </row>
    <row r="134" spans="1:24" ht="14.4">
      <c r="A134" s="45">
        <v>341</v>
      </c>
      <c r="B134" s="45">
        <v>130</v>
      </c>
      <c r="C134" s="45">
        <v>45</v>
      </c>
      <c r="D134" s="45">
        <v>99</v>
      </c>
      <c r="E134">
        <v>1093</v>
      </c>
      <c r="F134" s="56" t="s">
        <v>200</v>
      </c>
      <c r="G134" s="44" t="s">
        <v>627</v>
      </c>
      <c r="H134" s="44" t="s">
        <v>628</v>
      </c>
      <c r="I134" s="45" t="s">
        <v>418</v>
      </c>
      <c r="J134" s="45" t="s">
        <v>49</v>
      </c>
      <c r="K134" s="45" t="s">
        <v>0</v>
      </c>
      <c r="L134" s="9">
        <f>$B134</f>
        <v>130</v>
      </c>
      <c r="M134" s="9"/>
      <c r="N134" s="9"/>
      <c r="O134" s="9"/>
      <c r="P134" s="9"/>
      <c r="Q134" s="9"/>
      <c r="R134" s="32"/>
      <c r="S134" s="9">
        <f>$D134</f>
        <v>99</v>
      </c>
      <c r="T134" s="9"/>
      <c r="U134" s="9"/>
      <c r="V134" s="9"/>
      <c r="W134" s="9"/>
      <c r="X134" s="9"/>
    </row>
    <row r="135" spans="1:24">
      <c r="B135" s="1"/>
      <c r="C135" s="1"/>
      <c r="D135" s="1"/>
      <c r="E135" s="1"/>
    </row>
    <row r="136" spans="1:24">
      <c r="A136" s="32" t="s">
        <v>49</v>
      </c>
      <c r="B136">
        <f t="shared" ref="B136:B141" si="2">COUNTIF(J:J,A136)</f>
        <v>14</v>
      </c>
      <c r="H136" s="24" t="s">
        <v>21</v>
      </c>
      <c r="M136" s="22">
        <f>SUM(SMALL(M$5:M$135,{9,10,11,12,13,14,15,16}))</f>
        <v>462</v>
      </c>
      <c r="N136" s="22">
        <f>SUM(SMALL(N$5:N$135,{9,10,11,12,13,14,15,16}))</f>
        <v>409</v>
      </c>
      <c r="O136" s="22">
        <f>SUM(SMALL(O$5:O$135,{9,10,11,12,13,14,15,16}))</f>
        <v>298</v>
      </c>
      <c r="P136" s="22">
        <f>SUM(SMALL(P$5:P$135,{9,10,11,12,13,14,15,16}))</f>
        <v>593</v>
      </c>
      <c r="S136" s="22">
        <f>SUM(SMALL(S$5:S$135,{5,6,7,8}))</f>
        <v>352</v>
      </c>
      <c r="T136" s="22">
        <f>SUM(SMALL(T$5:T$135,{5,6,7,8}))</f>
        <v>80</v>
      </c>
      <c r="U136" s="22">
        <f>SUM(SMALL(U$5:U$135,{5,6,7,8}))</f>
        <v>109</v>
      </c>
      <c r="V136" s="22">
        <f>SUM(SMALL(V$5:V$135,{5,6,7,8}))</f>
        <v>96</v>
      </c>
      <c r="W136" s="22">
        <f>SUM(SMALL(W$5:W$135,{5,6,7,8}))</f>
        <v>173</v>
      </c>
      <c r="X136"/>
    </row>
    <row r="137" spans="1:24">
      <c r="A137" s="32" t="s">
        <v>39</v>
      </c>
      <c r="B137">
        <f t="shared" si="2"/>
        <v>18</v>
      </c>
      <c r="M137" s="22">
        <f>COUNT(SMALL(M$5:M$135,{9,10,11,12,13,14,15,16}))</f>
        <v>8</v>
      </c>
      <c r="N137" s="22">
        <f>COUNT(SMALL(N$5:N$135,{9,10,11,12,13,14,15,16}))</f>
        <v>8</v>
      </c>
      <c r="O137" s="22">
        <f>COUNT(SMALL(O$5:O$135,{9,10,11,12,13,14,15,16}))</f>
        <v>8</v>
      </c>
      <c r="P137" s="22">
        <f>COUNT(SMALL(P$5:P$135,{9,10,11,12,13,14,15,16}))</f>
        <v>8</v>
      </c>
      <c r="S137" s="22">
        <f>COUNT(SMALL(S$5:S$135,{5,6,7,8}))</f>
        <v>4</v>
      </c>
      <c r="T137" s="22">
        <f>COUNT(SMALL(T$5:T$135,{5,6,7,8}))</f>
        <v>4</v>
      </c>
      <c r="U137" s="22">
        <f>COUNT(SMALL(U$5:U$135,{5,6,7,8}))</f>
        <v>4</v>
      </c>
      <c r="V137" s="22">
        <f>COUNT(SMALL(V$5:V$135,{5,6,7,8}))</f>
        <v>4</v>
      </c>
      <c r="W137" s="22">
        <f>COUNT(SMALL(W$5:W$135,{5,6,7,8}))</f>
        <v>4</v>
      </c>
      <c r="X137"/>
    </row>
    <row r="138" spans="1:24">
      <c r="A138" s="32" t="s">
        <v>35</v>
      </c>
      <c r="B138">
        <f t="shared" si="2"/>
        <v>33</v>
      </c>
      <c r="X138"/>
    </row>
    <row r="139" spans="1:24">
      <c r="A139" s="32" t="s">
        <v>1</v>
      </c>
      <c r="B139">
        <f t="shared" si="2"/>
        <v>32</v>
      </c>
      <c r="H139" s="26" t="s">
        <v>22</v>
      </c>
      <c r="N139" s="23">
        <f>SUM(SMALL(N$5:N$135,{17,18,19,20,21,22,23,24}))</f>
        <v>652</v>
      </c>
      <c r="O139" s="23">
        <f>SUM(SMALL(O$5:O$135,{17,18,19,20,21,22,23,24}))</f>
        <v>622</v>
      </c>
      <c r="S139" s="23">
        <f>SUM(SMALL(S$5:S$135,{9,10,11,12}))</f>
        <v>382</v>
      </c>
      <c r="T139" s="23">
        <f>SUM(SMALL(T$5:T$135,{9,10,11,12}))</f>
        <v>151</v>
      </c>
      <c r="U139" s="23">
        <f>SUM(SMALL(U$5:U$135,{9,10,11,12}))</f>
        <v>158</v>
      </c>
      <c r="V139" s="23">
        <f>SUM(SMALL(V$5:V$135,{9,10,11,12}))</f>
        <v>188</v>
      </c>
      <c r="W139" s="23">
        <f>SUM(SMALL(W$5:W$135,{9,10,11,12}))</f>
        <v>256</v>
      </c>
      <c r="X139"/>
    </row>
    <row r="140" spans="1:24">
      <c r="A140" s="32" t="s">
        <v>28</v>
      </c>
      <c r="B140">
        <f t="shared" si="2"/>
        <v>23</v>
      </c>
      <c r="N140" s="23">
        <f>COUNT(SMALL(N$5:N$135,{17,18,19,20,21,22,23,24}))</f>
        <v>8</v>
      </c>
      <c r="O140" s="23">
        <f>COUNT(SMALL(O$5:O$135,{17,18,19,20,21,22,23,24}))</f>
        <v>8</v>
      </c>
      <c r="S140" s="23">
        <f>COUNT(SMALL(S$5:S$135,{9,10,11,12}))</f>
        <v>4</v>
      </c>
      <c r="T140" s="23">
        <f>COUNT(SMALL(T$5:T$135,{9,10,11,12}))</f>
        <v>4</v>
      </c>
      <c r="U140" s="23">
        <f>COUNT(SMALL(U$5:U$135,{9,10,11,12}))</f>
        <v>4</v>
      </c>
      <c r="V140" s="23">
        <f>COUNT(SMALL(V$5:V$135,{9,10,11,12}))</f>
        <v>4</v>
      </c>
      <c r="W140" s="23">
        <f>COUNT(SMALL(W$5:W$135,{9,10,11,12}))</f>
        <v>4</v>
      </c>
      <c r="X140"/>
    </row>
    <row r="141" spans="1:24">
      <c r="A141" s="51" t="s">
        <v>50</v>
      </c>
      <c r="B141">
        <f t="shared" si="2"/>
        <v>10</v>
      </c>
      <c r="X141"/>
    </row>
    <row r="142" spans="1:24">
      <c r="B142" s="2">
        <f>SUM(B136:B141)</f>
        <v>130</v>
      </c>
      <c r="H142" s="6" t="s">
        <v>23</v>
      </c>
      <c r="N142" s="7">
        <f>SUM(SMALL(N$5:N$135,{25,26,27,28,29,30,31,32}))</f>
        <v>809</v>
      </c>
      <c r="O142" s="7">
        <f>SUM(SMALL(O$5:O$135,{25,26,27,28,29,30,31,32}))</f>
        <v>892</v>
      </c>
      <c r="S142"/>
      <c r="U142" s="7">
        <f>SUM(SMALL(U$5:U$135,{13,14,15,16}))</f>
        <v>209</v>
      </c>
      <c r="V142" s="7">
        <f>SUM(SMALL(V$5:V$135,{13,14,15,16}))</f>
        <v>286</v>
      </c>
      <c r="W142" s="7">
        <f>SUM(SMALL(W$5:W$135,{13,14,15,16}))</f>
        <v>329</v>
      </c>
      <c r="X142"/>
    </row>
    <row r="143" spans="1:24">
      <c r="N143" s="7">
        <f>COUNT(SMALL(N$5:N$135,{25,26,27,28,29,30,31,32}))</f>
        <v>8</v>
      </c>
      <c r="O143" s="7">
        <f>COUNT(SMALL(O$5:O$135,{25,26,27,28,29,30,31,32}))</f>
        <v>8</v>
      </c>
      <c r="S143"/>
      <c r="U143" s="7">
        <f>COUNT(SMALL(U$5:U$135,{13,14,15,16}))</f>
        <v>4</v>
      </c>
      <c r="V143" s="7">
        <f>COUNT(SMALL(V$5:V$135,{13,14,15,16}))</f>
        <v>4</v>
      </c>
      <c r="W143" s="7">
        <f>COUNT(SMALL(W$5:W$135,{13,14,15,16}))</f>
        <v>4</v>
      </c>
      <c r="X143"/>
    </row>
    <row r="144" spans="1:24">
      <c r="X144"/>
    </row>
    <row r="145" spans="8:24">
      <c r="H145" s="29" t="s">
        <v>24</v>
      </c>
      <c r="U145" s="25">
        <f>SUM(SMALL(U$5:U$135,{17,18,19,20}))</f>
        <v>250</v>
      </c>
      <c r="V145" s="25">
        <f>SUM(SMALL(V$5:V$135,{17,18,19,20}))</f>
        <v>329</v>
      </c>
      <c r="X145"/>
    </row>
    <row r="146" spans="8:24">
      <c r="U146" s="25">
        <f>COUNT(SMALL(U$5:U$135,{17,18,19,20}))</f>
        <v>4</v>
      </c>
      <c r="V146" s="25">
        <f>COUNT(SMALL(V$5:V$135,{17,18,19,20}))</f>
        <v>4</v>
      </c>
      <c r="X146"/>
    </row>
    <row r="148" spans="8:24">
      <c r="H148" s="20" t="s">
        <v>32</v>
      </c>
      <c r="U148" s="1">
        <f>SUM(SMALL(U$5:U$135,{21,22,23,24}))</f>
        <v>284</v>
      </c>
    </row>
    <row r="149" spans="8:24">
      <c r="U149" s="1">
        <f>COUNT(SMALL(U$5:U$135,{21,22,23,24}))</f>
        <v>4</v>
      </c>
    </row>
    <row r="151" spans="8:24">
      <c r="L151" s="1">
        <f t="shared" ref="L151:Q151" si="3">INT(COUNTA(L5:L134)/8)</f>
        <v>1</v>
      </c>
      <c r="M151" s="1">
        <f t="shared" si="3"/>
        <v>2</v>
      </c>
      <c r="N151" s="1">
        <f t="shared" si="3"/>
        <v>4</v>
      </c>
      <c r="O151" s="1">
        <f t="shared" si="3"/>
        <v>4</v>
      </c>
      <c r="P151" s="1">
        <f t="shared" si="3"/>
        <v>2</v>
      </c>
      <c r="Q151" s="1">
        <f t="shared" si="3"/>
        <v>1</v>
      </c>
      <c r="S151" s="1">
        <f t="shared" ref="S151:X151" si="4">INT(COUNTA(S5:S134)/4)</f>
        <v>3</v>
      </c>
      <c r="T151" s="1">
        <f t="shared" si="4"/>
        <v>3</v>
      </c>
      <c r="U151" s="1">
        <f t="shared" si="4"/>
        <v>6</v>
      </c>
      <c r="V151" s="1">
        <f t="shared" si="4"/>
        <v>5</v>
      </c>
      <c r="W151" s="1">
        <f t="shared" si="4"/>
        <v>4</v>
      </c>
      <c r="X151" s="1">
        <f t="shared" si="4"/>
        <v>1</v>
      </c>
    </row>
  </sheetData>
  <sortState ref="A5:X134">
    <sortCondition ref="A5:A134"/>
  </sortState>
  <phoneticPr fontId="0" type="noConversion"/>
  <conditionalFormatting sqref="E5:E134">
    <cfRule type="duplicateValues" dxfId="7" priority="1"/>
    <cfRule type="duplicateValues" dxfId="6" priority="5"/>
  </conditionalFormatting>
  <conditionalFormatting sqref="E125">
    <cfRule type="duplicateValues" dxfId="5" priority="2"/>
    <cfRule type="duplicateValues" dxfId="4" priority="3"/>
  </conditionalFormatting>
  <pageMargins left="0.75" right="0.75" top="1.1399999999999999" bottom="1.3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238"/>
  <sheetViews>
    <sheetView zoomScale="75" workbookViewId="0">
      <pane xSplit="11" ySplit="4" topLeftCell="L5" activePane="bottomRight" state="frozen"/>
      <selection pane="topRight" activeCell="L1" sqref="L1"/>
      <selection pane="bottomLeft" activeCell="A4" sqref="A4"/>
      <selection pane="bottomRight"/>
    </sheetView>
  </sheetViews>
  <sheetFormatPr defaultRowHeight="13.2"/>
  <cols>
    <col min="1" max="1" width="7.109375" customWidth="1"/>
    <col min="2" max="2" width="5.6640625" bestFit="1" customWidth="1"/>
    <col min="3" max="4" width="5.33203125" bestFit="1" customWidth="1"/>
    <col min="5" max="5" width="5.88671875" bestFit="1" customWidth="1"/>
    <col min="6" max="6" width="7.6640625" customWidth="1"/>
    <col min="7" max="7" width="12.88671875" customWidth="1"/>
    <col min="8" max="8" width="15" bestFit="1" customWidth="1"/>
    <col min="9" max="9" width="6" style="1" customWidth="1"/>
    <col min="10" max="10" width="6.5546875" style="1" customWidth="1"/>
    <col min="11" max="11" width="5.44140625" style="1" bestFit="1" customWidth="1"/>
    <col min="12" max="16" width="8.5546875" style="1" bestFit="1" customWidth="1"/>
    <col min="17" max="17" width="8.5546875" style="1" customWidth="1"/>
    <col min="18" max="18" width="1.6640625" style="1" customWidth="1"/>
    <col min="19" max="23" width="8.5546875" style="1" bestFit="1" customWidth="1"/>
    <col min="24" max="24" width="8.5546875" style="1" customWidth="1"/>
  </cols>
  <sheetData>
    <row r="1" spans="1:24" ht="49.95" customHeight="1">
      <c r="A1" s="50" t="s">
        <v>59</v>
      </c>
      <c r="B1" s="49"/>
      <c r="C1" s="49"/>
      <c r="D1" s="49"/>
      <c r="E1" s="49"/>
      <c r="F1" s="49"/>
      <c r="G1" s="49"/>
      <c r="H1" s="49"/>
      <c r="I1" s="49"/>
      <c r="J1" s="49"/>
      <c r="K1" s="4"/>
      <c r="L1" s="4"/>
      <c r="M1" s="4"/>
      <c r="N1" s="4"/>
      <c r="O1"/>
      <c r="P1"/>
      <c r="Q1"/>
      <c r="R1"/>
      <c r="S1"/>
      <c r="T1"/>
      <c r="U1"/>
      <c r="V1"/>
      <c r="W1"/>
      <c r="X1"/>
    </row>
    <row r="2" spans="1:24" s="2" customFormat="1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3" t="s">
        <v>49</v>
      </c>
      <c r="M2" s="3" t="s">
        <v>39</v>
      </c>
      <c r="N2" s="3" t="s">
        <v>35</v>
      </c>
      <c r="O2" s="3" t="s">
        <v>1</v>
      </c>
      <c r="P2" s="3" t="s">
        <v>28</v>
      </c>
      <c r="Q2" s="3" t="s">
        <v>50</v>
      </c>
      <c r="R2" s="3"/>
      <c r="S2" s="3" t="s">
        <v>49</v>
      </c>
      <c r="T2" s="3" t="s">
        <v>39</v>
      </c>
      <c r="U2" s="3" t="s">
        <v>35</v>
      </c>
      <c r="V2" s="3" t="s">
        <v>1</v>
      </c>
      <c r="W2" s="3" t="s">
        <v>28</v>
      </c>
      <c r="X2" s="3" t="s">
        <v>50</v>
      </c>
    </row>
    <row r="3" spans="1:24">
      <c r="A3" s="4" t="s">
        <v>71</v>
      </c>
      <c r="B3" s="4"/>
      <c r="C3" s="4"/>
      <c r="D3" s="4"/>
      <c r="E3" s="4"/>
      <c r="F3" s="4"/>
      <c r="G3" s="4"/>
      <c r="H3" s="4"/>
      <c r="I3" s="4"/>
      <c r="J3" s="4"/>
      <c r="K3" s="4"/>
      <c r="L3" s="5">
        <f>SUM(SMALL(L$5:L$216,{1,2,3,4,5,6,7,8,9,10,11,12}))</f>
        <v>1188</v>
      </c>
      <c r="M3" s="5">
        <f>SUM(SMALL(M$5:M$216,{1,2,3,4,5,6,7,8,9,10,11,12}))</f>
        <v>706</v>
      </c>
      <c r="N3" s="5">
        <f>SUM(SMALL(N$5:N$216,{1,2,3,4,5,6,7,8,9,10,11,12}))</f>
        <v>232</v>
      </c>
      <c r="O3" s="5">
        <f>SUM(SMALL(O$5:O$216,{1,2,3,4,5,6,7,8,9,10,11,12}))</f>
        <v>277</v>
      </c>
      <c r="P3" s="5">
        <f>SUM(SMALL(P$5:P$216,{1,2,3,4,5,6,7,8,9,10,11,12}))</f>
        <v>398</v>
      </c>
      <c r="Q3" s="5">
        <f>SUM(SMALL(Q$5:Q$216,{1,2,3,4,5,6,7,8,9,10,11,12}))</f>
        <v>802</v>
      </c>
      <c r="R3" s="3"/>
      <c r="S3" s="5">
        <f>SUM(SMALL(S$5:S$216,{1,2,3,4,5,6}))</f>
        <v>316</v>
      </c>
      <c r="T3" s="5">
        <f>SUM(SMALL(T$5:T$216,{1,2,3,4,5,6}))</f>
        <v>187</v>
      </c>
      <c r="U3" s="5">
        <f>SUM(SMALL(U$5:U$216,{1,2,3,4,5,6}))</f>
        <v>56</v>
      </c>
      <c r="V3" s="5">
        <f>SUM(SMALL(V$5:V$216,{1,2,3,4,5,6}))</f>
        <v>121</v>
      </c>
      <c r="W3" s="5">
        <f>SUM(SMALL(W$5:W$216,{1,2,3,4,5,6}))</f>
        <v>89</v>
      </c>
      <c r="X3" s="5">
        <f>SUM(SMALL(X$5:X$216,{1,2,3,4,5,6}))</f>
        <v>133</v>
      </c>
    </row>
    <row r="4" spans="1:24" s="2" customFormat="1" ht="13.2" customHeight="1">
      <c r="A4" s="3" t="s">
        <v>20</v>
      </c>
      <c r="B4" s="3" t="s">
        <v>2</v>
      </c>
      <c r="C4" s="3" t="s">
        <v>19</v>
      </c>
      <c r="D4" s="3" t="s">
        <v>3</v>
      </c>
      <c r="E4" s="3" t="s">
        <v>4</v>
      </c>
      <c r="F4" s="3" t="s">
        <v>5</v>
      </c>
      <c r="G4" s="2" t="s">
        <v>6</v>
      </c>
      <c r="H4" s="2" t="s">
        <v>7</v>
      </c>
      <c r="I4" s="3" t="s">
        <v>8</v>
      </c>
      <c r="J4" s="3" t="s">
        <v>9</v>
      </c>
      <c r="K4" s="3" t="s">
        <v>10</v>
      </c>
      <c r="L4" s="5">
        <f>COUNT(SMALL(L$5:L$216,{1,2,3,4,5,6,7,8,9,10,11,12}))</f>
        <v>12</v>
      </c>
      <c r="M4" s="5">
        <f>COUNT(SMALL(M$5:M$216,{1,2,3,4,5,6,7,8,9,10,11,12}))</f>
        <v>12</v>
      </c>
      <c r="N4" s="5">
        <f>COUNT(SMALL(N$5:N$216,{1,2,3,4,5,6,7,8,9,10,11,12}))</f>
        <v>12</v>
      </c>
      <c r="O4" s="5">
        <f>COUNT(SMALL(O$5:O$216,{1,2,3,4,5,6,7,8,9,10,11,12}))</f>
        <v>12</v>
      </c>
      <c r="P4" s="5">
        <f>COUNT(SMALL(P$5:P$216,{1,2,3,4,5,6,7,8,9,10,11,12}))</f>
        <v>12</v>
      </c>
      <c r="Q4" s="5">
        <f>COUNT(SMALL(Q$5:Q$216,{1,2,3,4,5,6,7,8,9,10,11,12}))</f>
        <v>12</v>
      </c>
      <c r="R4" s="3"/>
      <c r="S4" s="5">
        <f>COUNT(SMALL(S$5:S$216,{1,2,3,4,5,6}))</f>
        <v>6</v>
      </c>
      <c r="T4" s="5">
        <f>COUNT(SMALL(T$5:T$216,{1,2,3,4,5,6}))</f>
        <v>6</v>
      </c>
      <c r="U4" s="5">
        <f>COUNT(SMALL(U$5:U$216,{1,2,3,4,5,6}))</f>
        <v>6</v>
      </c>
      <c r="V4" s="5">
        <f>COUNT(SMALL(V$5:V$216,{1,2,3,4,5,6}))</f>
        <v>6</v>
      </c>
      <c r="W4" s="5">
        <f>COUNT(SMALL(W$5:W$216,{1,2,3,4,5,6}))</f>
        <v>6</v>
      </c>
      <c r="X4" s="5">
        <f>COUNT(SMALL(X$5:X$216,{1,2,3,4,5,6}))</f>
        <v>6</v>
      </c>
    </row>
    <row r="5" spans="1:24" ht="14.4">
      <c r="A5" s="45">
        <v>1</v>
      </c>
      <c r="B5" s="45">
        <v>1</v>
      </c>
      <c r="C5" s="45"/>
      <c r="D5" s="45"/>
      <c r="E5">
        <v>263</v>
      </c>
      <c r="F5" s="56" t="s">
        <v>201</v>
      </c>
      <c r="G5" s="44" t="s">
        <v>633</v>
      </c>
      <c r="H5" s="44" t="s">
        <v>634</v>
      </c>
      <c r="I5" s="45" t="s">
        <v>403</v>
      </c>
      <c r="J5" s="45" t="s">
        <v>1</v>
      </c>
      <c r="K5" s="45" t="s">
        <v>635</v>
      </c>
      <c r="L5" s="9"/>
      <c r="M5" s="9"/>
      <c r="N5" s="9"/>
      <c r="O5" s="9">
        <f>$B5</f>
        <v>1</v>
      </c>
      <c r="P5" s="9"/>
      <c r="Q5" s="9"/>
      <c r="R5" s="32"/>
      <c r="S5" s="9"/>
      <c r="T5" s="9"/>
      <c r="U5" s="9"/>
      <c r="V5" s="9"/>
      <c r="W5" s="9"/>
      <c r="X5" s="9"/>
    </row>
    <row r="6" spans="1:24" ht="14.4">
      <c r="A6" s="45">
        <v>2</v>
      </c>
      <c r="B6" s="45">
        <v>2</v>
      </c>
      <c r="C6" s="45">
        <v>1</v>
      </c>
      <c r="D6" s="45">
        <v>1</v>
      </c>
      <c r="E6">
        <v>251</v>
      </c>
      <c r="F6" s="56" t="s">
        <v>251</v>
      </c>
      <c r="G6" s="44" t="s">
        <v>636</v>
      </c>
      <c r="H6" s="44" t="s">
        <v>637</v>
      </c>
      <c r="I6" s="45" t="s">
        <v>638</v>
      </c>
      <c r="J6" s="45" t="s">
        <v>1</v>
      </c>
      <c r="K6" s="45" t="s">
        <v>635</v>
      </c>
      <c r="L6" s="9"/>
      <c r="M6" s="9"/>
      <c r="N6" s="9"/>
      <c r="O6" s="9">
        <f>$B6</f>
        <v>2</v>
      </c>
      <c r="P6" s="9"/>
      <c r="Q6" s="9"/>
      <c r="R6" s="32"/>
      <c r="S6" s="9"/>
      <c r="T6" s="9"/>
      <c r="U6" s="9"/>
      <c r="V6" s="9">
        <f>$D6</f>
        <v>1</v>
      </c>
      <c r="W6" s="9"/>
      <c r="X6" s="9"/>
    </row>
    <row r="7" spans="1:24" ht="14.4">
      <c r="A7" s="45">
        <v>3</v>
      </c>
      <c r="B7" s="45">
        <v>3</v>
      </c>
      <c r="C7" s="45"/>
      <c r="D7" s="45"/>
      <c r="E7">
        <v>910</v>
      </c>
      <c r="F7" s="56" t="s">
        <v>202</v>
      </c>
      <c r="G7" s="44" t="s">
        <v>639</v>
      </c>
      <c r="H7" s="44" t="s">
        <v>640</v>
      </c>
      <c r="I7" s="45" t="s">
        <v>403</v>
      </c>
      <c r="J7" s="45" t="s">
        <v>50</v>
      </c>
      <c r="K7" s="45" t="s">
        <v>635</v>
      </c>
      <c r="L7" s="9"/>
      <c r="M7" s="9"/>
      <c r="N7" s="9"/>
      <c r="O7" s="9"/>
      <c r="P7" s="9"/>
      <c r="Q7" s="9">
        <f>$B7</f>
        <v>3</v>
      </c>
      <c r="R7" s="32"/>
      <c r="S7" s="9"/>
      <c r="T7" s="9"/>
      <c r="U7" s="9"/>
      <c r="V7" s="9"/>
      <c r="W7" s="9"/>
      <c r="X7" s="9"/>
    </row>
    <row r="8" spans="1:24" ht="14.4">
      <c r="A8" s="45">
        <v>4</v>
      </c>
      <c r="B8" s="45">
        <v>4</v>
      </c>
      <c r="C8" s="45">
        <v>2</v>
      </c>
      <c r="D8" s="45">
        <v>2</v>
      </c>
      <c r="E8">
        <v>942</v>
      </c>
      <c r="F8" s="56" t="s">
        <v>252</v>
      </c>
      <c r="G8" s="44" t="s">
        <v>641</v>
      </c>
      <c r="H8" s="44" t="s">
        <v>642</v>
      </c>
      <c r="I8" s="45" t="s">
        <v>638</v>
      </c>
      <c r="J8" s="45" t="s">
        <v>50</v>
      </c>
      <c r="K8" s="45" t="s">
        <v>635</v>
      </c>
      <c r="L8" s="9"/>
      <c r="M8" s="9"/>
      <c r="N8" s="9"/>
      <c r="O8" s="9"/>
      <c r="P8" s="9"/>
      <c r="Q8" s="9">
        <f>$B8</f>
        <v>4</v>
      </c>
      <c r="R8" s="32"/>
      <c r="S8" s="9"/>
      <c r="T8" s="9"/>
      <c r="U8" s="9"/>
      <c r="V8" s="9"/>
      <c r="W8" s="9"/>
      <c r="X8" s="9">
        <f>$D8</f>
        <v>2</v>
      </c>
    </row>
    <row r="9" spans="1:24" ht="14.4">
      <c r="A9" s="45">
        <v>5</v>
      </c>
      <c r="B9" s="45">
        <v>5</v>
      </c>
      <c r="C9" s="45"/>
      <c r="D9" s="45"/>
      <c r="E9">
        <v>559</v>
      </c>
      <c r="F9" s="56" t="s">
        <v>203</v>
      </c>
      <c r="G9" s="44" t="s">
        <v>643</v>
      </c>
      <c r="H9" s="44" t="s">
        <v>644</v>
      </c>
      <c r="I9" s="45" t="s">
        <v>403</v>
      </c>
      <c r="J9" s="45" t="s">
        <v>35</v>
      </c>
      <c r="K9" s="45" t="s">
        <v>635</v>
      </c>
      <c r="L9" s="9"/>
      <c r="M9" s="9"/>
      <c r="N9" s="9">
        <f>$B9</f>
        <v>5</v>
      </c>
      <c r="O9" s="9"/>
      <c r="P9" s="9"/>
      <c r="Q9" s="9"/>
      <c r="R9" s="32"/>
      <c r="S9" s="9"/>
      <c r="T9" s="9"/>
      <c r="U9" s="9"/>
      <c r="V9" s="9"/>
      <c r="W9" s="9"/>
      <c r="X9" s="9"/>
    </row>
    <row r="10" spans="1:24" ht="14.4">
      <c r="A10" s="45">
        <v>6</v>
      </c>
      <c r="B10" s="45">
        <v>6</v>
      </c>
      <c r="C10" s="45">
        <v>3</v>
      </c>
      <c r="D10" s="45">
        <v>3</v>
      </c>
      <c r="E10">
        <v>226</v>
      </c>
      <c r="F10" s="56" t="s">
        <v>253</v>
      </c>
      <c r="G10" s="44" t="s">
        <v>645</v>
      </c>
      <c r="H10" s="44" t="s">
        <v>646</v>
      </c>
      <c r="I10" s="45" t="s">
        <v>638</v>
      </c>
      <c r="J10" s="45" t="s">
        <v>1</v>
      </c>
      <c r="K10" s="45" t="s">
        <v>635</v>
      </c>
      <c r="L10" s="9"/>
      <c r="M10" s="9"/>
      <c r="N10" s="9"/>
      <c r="O10" s="9">
        <f>$B10</f>
        <v>6</v>
      </c>
      <c r="P10" s="9"/>
      <c r="Q10" s="9"/>
      <c r="R10" s="32"/>
      <c r="S10" s="9"/>
      <c r="T10" s="9"/>
      <c r="U10" s="9"/>
      <c r="V10" s="9">
        <f>$D10</f>
        <v>3</v>
      </c>
      <c r="W10" s="9"/>
      <c r="X10" s="9"/>
    </row>
    <row r="11" spans="1:24" ht="14.4">
      <c r="A11" s="45">
        <v>7</v>
      </c>
      <c r="B11" s="45">
        <v>7</v>
      </c>
      <c r="C11" s="45">
        <v>1</v>
      </c>
      <c r="D11" s="45">
        <v>4</v>
      </c>
      <c r="E11">
        <v>643</v>
      </c>
      <c r="F11" s="56" t="s">
        <v>254</v>
      </c>
      <c r="G11" s="44" t="s">
        <v>647</v>
      </c>
      <c r="H11" s="44" t="s">
        <v>648</v>
      </c>
      <c r="I11" s="45" t="s">
        <v>649</v>
      </c>
      <c r="J11" s="45" t="s">
        <v>35</v>
      </c>
      <c r="K11" s="45" t="s">
        <v>635</v>
      </c>
      <c r="L11" s="9"/>
      <c r="M11" s="9"/>
      <c r="N11" s="9">
        <f>$B11</f>
        <v>7</v>
      </c>
      <c r="O11" s="9"/>
      <c r="P11" s="9"/>
      <c r="Q11" s="9"/>
      <c r="R11" s="32"/>
      <c r="S11" s="9"/>
      <c r="T11" s="9"/>
      <c r="U11" s="9">
        <f>$D11</f>
        <v>4</v>
      </c>
      <c r="V11" s="9"/>
      <c r="W11" s="9"/>
      <c r="X11" s="9"/>
    </row>
    <row r="12" spans="1:24" ht="14.4">
      <c r="A12" s="45">
        <v>8</v>
      </c>
      <c r="B12" s="45">
        <v>8</v>
      </c>
      <c r="C12" s="45"/>
      <c r="D12" s="45"/>
      <c r="E12">
        <v>337</v>
      </c>
      <c r="F12" s="56" t="s">
        <v>204</v>
      </c>
      <c r="G12" s="44" t="s">
        <v>650</v>
      </c>
      <c r="H12" s="44" t="s">
        <v>651</v>
      </c>
      <c r="I12" s="45" t="s">
        <v>403</v>
      </c>
      <c r="J12" s="45" t="s">
        <v>28</v>
      </c>
      <c r="K12" s="45" t="s">
        <v>635</v>
      </c>
      <c r="L12" s="9"/>
      <c r="M12" s="9"/>
      <c r="N12" s="9"/>
      <c r="O12" s="9"/>
      <c r="P12" s="9">
        <f>$B12</f>
        <v>8</v>
      </c>
      <c r="Q12" s="9"/>
      <c r="R12" s="32"/>
      <c r="S12" s="9"/>
      <c r="T12" s="9"/>
      <c r="U12" s="9"/>
      <c r="V12" s="9"/>
      <c r="W12" s="9"/>
      <c r="X12" s="9"/>
    </row>
    <row r="13" spans="1:24" ht="14.4">
      <c r="A13" s="45">
        <v>9</v>
      </c>
      <c r="B13" s="45">
        <v>9</v>
      </c>
      <c r="C13" s="45"/>
      <c r="D13" s="45"/>
      <c r="E13">
        <v>177</v>
      </c>
      <c r="F13" s="56" t="s">
        <v>205</v>
      </c>
      <c r="G13" s="44" t="s">
        <v>652</v>
      </c>
      <c r="H13" s="44" t="s">
        <v>653</v>
      </c>
      <c r="I13" s="45" t="s">
        <v>403</v>
      </c>
      <c r="J13" s="45" t="s">
        <v>1</v>
      </c>
      <c r="K13" s="45" t="s">
        <v>635</v>
      </c>
      <c r="L13" s="9"/>
      <c r="M13" s="9"/>
      <c r="N13" s="9"/>
      <c r="O13" s="9">
        <f>$B13</f>
        <v>9</v>
      </c>
      <c r="P13" s="9"/>
      <c r="Q13" s="9"/>
      <c r="R13" s="32"/>
      <c r="S13" s="9"/>
      <c r="T13" s="9"/>
      <c r="U13" s="9"/>
      <c r="V13" s="9"/>
      <c r="W13" s="9"/>
      <c r="X13" s="9"/>
    </row>
    <row r="14" spans="1:24" ht="14.4">
      <c r="A14" s="45">
        <v>10</v>
      </c>
      <c r="B14" s="45">
        <v>10</v>
      </c>
      <c r="C14" s="45">
        <v>4</v>
      </c>
      <c r="D14" s="45">
        <v>5</v>
      </c>
      <c r="E14">
        <v>578</v>
      </c>
      <c r="F14" s="56" t="s">
        <v>255</v>
      </c>
      <c r="G14" s="44" t="s">
        <v>654</v>
      </c>
      <c r="H14" s="44" t="s">
        <v>655</v>
      </c>
      <c r="I14" s="45" t="s">
        <v>638</v>
      </c>
      <c r="J14" s="45" t="s">
        <v>35</v>
      </c>
      <c r="K14" s="45" t="s">
        <v>635</v>
      </c>
      <c r="L14" s="9"/>
      <c r="M14" s="9"/>
      <c r="N14" s="9">
        <f>$B14</f>
        <v>10</v>
      </c>
      <c r="O14" s="9"/>
      <c r="P14" s="9"/>
      <c r="Q14" s="9"/>
      <c r="R14" s="32"/>
      <c r="S14" s="9"/>
      <c r="T14" s="9"/>
      <c r="U14" s="9">
        <f>$D14</f>
        <v>5</v>
      </c>
      <c r="V14" s="9"/>
      <c r="W14" s="9"/>
      <c r="X14" s="9"/>
    </row>
    <row r="15" spans="1:24" ht="14.4">
      <c r="A15" s="45">
        <v>11</v>
      </c>
      <c r="B15" s="45">
        <v>11</v>
      </c>
      <c r="C15" s="45">
        <v>5</v>
      </c>
      <c r="D15" s="45">
        <v>6</v>
      </c>
      <c r="E15">
        <v>318</v>
      </c>
      <c r="F15" s="56" t="s">
        <v>256</v>
      </c>
      <c r="G15" s="44" t="s">
        <v>656</v>
      </c>
      <c r="H15" s="44" t="s">
        <v>657</v>
      </c>
      <c r="I15" s="45" t="s">
        <v>638</v>
      </c>
      <c r="J15" s="45" t="s">
        <v>28</v>
      </c>
      <c r="K15" s="45" t="s">
        <v>635</v>
      </c>
      <c r="L15" s="9"/>
      <c r="M15" s="9"/>
      <c r="N15" s="9"/>
      <c r="O15" s="9"/>
      <c r="P15" s="9">
        <f>$B15</f>
        <v>11</v>
      </c>
      <c r="Q15" s="9"/>
      <c r="R15" s="32"/>
      <c r="S15" s="9"/>
      <c r="T15" s="9"/>
      <c r="U15" s="9"/>
      <c r="V15" s="9"/>
      <c r="W15" s="9">
        <f>$D15</f>
        <v>6</v>
      </c>
      <c r="X15" s="9"/>
    </row>
    <row r="16" spans="1:24" ht="14.4">
      <c r="A16" s="45">
        <v>12</v>
      </c>
      <c r="B16" s="45">
        <v>12</v>
      </c>
      <c r="C16" s="45">
        <v>6</v>
      </c>
      <c r="D16" s="45">
        <v>7</v>
      </c>
      <c r="E16">
        <v>560</v>
      </c>
      <c r="F16" s="56" t="s">
        <v>257</v>
      </c>
      <c r="G16" s="44" t="s">
        <v>658</v>
      </c>
      <c r="H16" s="44" t="s">
        <v>659</v>
      </c>
      <c r="I16" s="45" t="s">
        <v>638</v>
      </c>
      <c r="J16" s="45" t="s">
        <v>35</v>
      </c>
      <c r="K16" s="45" t="s">
        <v>635</v>
      </c>
      <c r="L16" s="9"/>
      <c r="M16" s="9"/>
      <c r="N16" s="9">
        <f>$B16</f>
        <v>12</v>
      </c>
      <c r="O16" s="9"/>
      <c r="P16" s="9"/>
      <c r="Q16" s="9"/>
      <c r="R16" s="32"/>
      <c r="S16" s="9"/>
      <c r="T16" s="9"/>
      <c r="U16" s="9">
        <f>$D16</f>
        <v>7</v>
      </c>
      <c r="V16" s="9"/>
      <c r="W16" s="9"/>
      <c r="X16" s="9"/>
    </row>
    <row r="17" spans="1:24" ht="14.4">
      <c r="A17" s="45">
        <v>13</v>
      </c>
      <c r="B17" s="45">
        <v>13</v>
      </c>
      <c r="C17" s="45"/>
      <c r="D17" s="45"/>
      <c r="E17">
        <v>198</v>
      </c>
      <c r="F17" s="56" t="s">
        <v>206</v>
      </c>
      <c r="G17" s="44" t="s">
        <v>660</v>
      </c>
      <c r="H17" s="44" t="s">
        <v>661</v>
      </c>
      <c r="I17" s="45" t="s">
        <v>403</v>
      </c>
      <c r="J17" s="45" t="s">
        <v>1</v>
      </c>
      <c r="K17" s="45" t="s">
        <v>635</v>
      </c>
      <c r="L17" s="9"/>
      <c r="M17" s="9"/>
      <c r="N17" s="9"/>
      <c r="O17" s="9">
        <f>$B17</f>
        <v>13</v>
      </c>
      <c r="P17" s="9"/>
      <c r="Q17" s="9"/>
      <c r="R17" s="32"/>
      <c r="S17" s="9"/>
      <c r="T17" s="9"/>
      <c r="U17" s="9"/>
      <c r="V17" s="9"/>
      <c r="W17" s="9"/>
      <c r="X17" s="9"/>
    </row>
    <row r="18" spans="1:24" ht="14.4">
      <c r="A18" s="45">
        <v>14</v>
      </c>
      <c r="B18" s="45">
        <v>14</v>
      </c>
      <c r="C18" s="45"/>
      <c r="D18" s="45"/>
      <c r="E18">
        <v>484</v>
      </c>
      <c r="F18" s="56" t="s">
        <v>207</v>
      </c>
      <c r="G18" s="44" t="s">
        <v>662</v>
      </c>
      <c r="H18" s="44" t="s">
        <v>429</v>
      </c>
      <c r="I18" s="45" t="s">
        <v>403</v>
      </c>
      <c r="J18" s="45" t="s">
        <v>39</v>
      </c>
      <c r="K18" s="45" t="s">
        <v>635</v>
      </c>
      <c r="L18" s="9"/>
      <c r="M18" s="9">
        <f>$B18</f>
        <v>14</v>
      </c>
      <c r="N18" s="9"/>
      <c r="O18" s="9"/>
      <c r="P18" s="9"/>
      <c r="Q18" s="9"/>
      <c r="R18" s="32"/>
      <c r="S18" s="9"/>
      <c r="T18" s="9"/>
      <c r="U18" s="9"/>
      <c r="V18" s="9"/>
      <c r="W18" s="9"/>
      <c r="X18" s="9"/>
    </row>
    <row r="19" spans="1:24" ht="14.4">
      <c r="A19" s="45">
        <v>15</v>
      </c>
      <c r="B19" s="45">
        <v>15</v>
      </c>
      <c r="C19" s="45">
        <v>7</v>
      </c>
      <c r="D19" s="45">
        <v>8</v>
      </c>
      <c r="E19">
        <v>888</v>
      </c>
      <c r="F19" s="56" t="s">
        <v>258</v>
      </c>
      <c r="G19" s="44" t="s">
        <v>663</v>
      </c>
      <c r="H19" s="44" t="s">
        <v>664</v>
      </c>
      <c r="I19" s="45" t="s">
        <v>638</v>
      </c>
      <c r="J19" s="45" t="s">
        <v>50</v>
      </c>
      <c r="K19" s="45" t="s">
        <v>635</v>
      </c>
      <c r="L19" s="9"/>
      <c r="M19" s="9"/>
      <c r="N19" s="9"/>
      <c r="O19" s="9"/>
      <c r="P19" s="9"/>
      <c r="Q19" s="9">
        <f>$B19</f>
        <v>15</v>
      </c>
      <c r="R19" s="32"/>
      <c r="S19" s="9"/>
      <c r="T19" s="9"/>
      <c r="U19" s="9"/>
      <c r="V19" s="9"/>
      <c r="W19" s="9"/>
      <c r="X19" s="9">
        <f>$D19</f>
        <v>8</v>
      </c>
    </row>
    <row r="20" spans="1:24" ht="14.4">
      <c r="A20" s="45">
        <v>16</v>
      </c>
      <c r="B20" s="45">
        <v>16</v>
      </c>
      <c r="C20" s="45"/>
      <c r="D20" s="45"/>
      <c r="E20">
        <v>449</v>
      </c>
      <c r="F20" s="56" t="s">
        <v>208</v>
      </c>
      <c r="G20" s="44" t="s">
        <v>665</v>
      </c>
      <c r="H20" s="44" t="s">
        <v>666</v>
      </c>
      <c r="I20" s="45" t="s">
        <v>403</v>
      </c>
      <c r="J20" s="45" t="s">
        <v>39</v>
      </c>
      <c r="K20" s="45" t="s">
        <v>635</v>
      </c>
      <c r="L20" s="9"/>
      <c r="M20" s="9">
        <f>$B20</f>
        <v>16</v>
      </c>
      <c r="N20" s="9"/>
      <c r="O20" s="9"/>
      <c r="P20" s="9"/>
      <c r="Q20" s="9"/>
      <c r="R20" s="32"/>
      <c r="S20" s="9"/>
      <c r="T20" s="9"/>
      <c r="U20" s="9"/>
      <c r="V20" s="9"/>
      <c r="W20" s="9"/>
      <c r="X20" s="9"/>
    </row>
    <row r="21" spans="1:24" ht="14.4">
      <c r="A21" s="45">
        <v>17</v>
      </c>
      <c r="B21" s="45">
        <v>17</v>
      </c>
      <c r="C21" s="45"/>
      <c r="D21" s="45"/>
      <c r="E21">
        <v>631</v>
      </c>
      <c r="F21" s="56" t="s">
        <v>209</v>
      </c>
      <c r="G21" s="44" t="s">
        <v>667</v>
      </c>
      <c r="H21" s="44" t="s">
        <v>668</v>
      </c>
      <c r="I21" s="45" t="s">
        <v>403</v>
      </c>
      <c r="J21" s="45" t="s">
        <v>35</v>
      </c>
      <c r="K21" s="45" t="s">
        <v>635</v>
      </c>
      <c r="L21" s="9"/>
      <c r="M21" s="9"/>
      <c r="N21" s="9">
        <f>$B21</f>
        <v>17</v>
      </c>
      <c r="O21" s="9"/>
      <c r="P21" s="9"/>
      <c r="Q21" s="9"/>
      <c r="R21" s="32"/>
      <c r="S21" s="9"/>
      <c r="T21" s="9"/>
      <c r="U21" s="9"/>
      <c r="V21" s="9"/>
      <c r="W21" s="9"/>
      <c r="X21" s="9"/>
    </row>
    <row r="22" spans="1:24" ht="14.4">
      <c r="A22" s="45">
        <v>18</v>
      </c>
      <c r="B22" s="45">
        <v>18</v>
      </c>
      <c r="C22" s="45">
        <v>8</v>
      </c>
      <c r="D22" s="45">
        <v>9</v>
      </c>
      <c r="E22">
        <v>599</v>
      </c>
      <c r="F22" s="56" t="s">
        <v>259</v>
      </c>
      <c r="G22" s="44" t="s">
        <v>669</v>
      </c>
      <c r="H22" s="44" t="s">
        <v>670</v>
      </c>
      <c r="I22" s="45" t="s">
        <v>638</v>
      </c>
      <c r="J22" s="45" t="s">
        <v>35</v>
      </c>
      <c r="K22" s="45" t="s">
        <v>635</v>
      </c>
      <c r="L22" s="9"/>
      <c r="M22" s="9"/>
      <c r="N22" s="9">
        <f>$B22</f>
        <v>18</v>
      </c>
      <c r="O22" s="9"/>
      <c r="P22" s="9"/>
      <c r="Q22" s="9"/>
      <c r="R22" s="32"/>
      <c r="S22" s="9"/>
      <c r="T22" s="9"/>
      <c r="U22" s="9">
        <f>$D22</f>
        <v>9</v>
      </c>
      <c r="V22" s="9"/>
      <c r="W22" s="9"/>
      <c r="X22" s="9"/>
    </row>
    <row r="23" spans="1:24" ht="14.4">
      <c r="A23" s="45">
        <v>19</v>
      </c>
      <c r="B23" s="45">
        <v>19</v>
      </c>
      <c r="C23" s="45"/>
      <c r="D23" s="45"/>
      <c r="E23">
        <v>554</v>
      </c>
      <c r="F23" s="56" t="s">
        <v>210</v>
      </c>
      <c r="G23" s="44" t="s">
        <v>671</v>
      </c>
      <c r="H23" s="44" t="s">
        <v>672</v>
      </c>
      <c r="I23" s="45" t="s">
        <v>403</v>
      </c>
      <c r="J23" s="45" t="s">
        <v>35</v>
      </c>
      <c r="K23" s="45" t="s">
        <v>635</v>
      </c>
      <c r="L23" s="9"/>
      <c r="M23" s="9"/>
      <c r="N23" s="9">
        <f>$B23</f>
        <v>19</v>
      </c>
      <c r="O23" s="9"/>
      <c r="P23" s="9"/>
      <c r="Q23" s="9"/>
      <c r="R23" s="32"/>
      <c r="S23" s="9"/>
      <c r="T23" s="9"/>
      <c r="U23" s="9"/>
      <c r="V23" s="9"/>
      <c r="W23" s="9"/>
      <c r="X23" s="9"/>
    </row>
    <row r="24" spans="1:24" ht="14.4">
      <c r="A24" s="45">
        <v>20</v>
      </c>
      <c r="B24" s="45">
        <v>20</v>
      </c>
      <c r="C24" s="45"/>
      <c r="D24" s="45"/>
      <c r="E24">
        <v>1014</v>
      </c>
      <c r="F24" s="56" t="s">
        <v>211</v>
      </c>
      <c r="G24" s="44" t="s">
        <v>673</v>
      </c>
      <c r="H24" s="44" t="s">
        <v>674</v>
      </c>
      <c r="I24" s="45" t="s">
        <v>403</v>
      </c>
      <c r="J24" s="45" t="s">
        <v>49</v>
      </c>
      <c r="K24" s="45" t="s">
        <v>635</v>
      </c>
      <c r="L24" s="9">
        <f>$B24</f>
        <v>20</v>
      </c>
      <c r="M24" s="9"/>
      <c r="N24" s="9"/>
      <c r="O24" s="9"/>
      <c r="P24" s="9"/>
      <c r="Q24" s="9"/>
      <c r="R24" s="32"/>
      <c r="S24" s="9"/>
      <c r="T24" s="9"/>
      <c r="U24" s="9"/>
      <c r="V24" s="9"/>
      <c r="W24" s="9"/>
      <c r="X24" s="9"/>
    </row>
    <row r="25" spans="1:24" ht="14.4">
      <c r="A25" s="45">
        <v>21</v>
      </c>
      <c r="B25" s="45">
        <v>21</v>
      </c>
      <c r="C25" s="45"/>
      <c r="D25" s="45"/>
      <c r="E25">
        <v>645</v>
      </c>
      <c r="F25" s="56" t="s">
        <v>212</v>
      </c>
      <c r="G25" s="44" t="s">
        <v>929</v>
      </c>
      <c r="H25" s="44" t="s">
        <v>930</v>
      </c>
      <c r="I25" s="45" t="s">
        <v>403</v>
      </c>
      <c r="J25" s="45" t="s">
        <v>35</v>
      </c>
      <c r="K25" s="45" t="s">
        <v>635</v>
      </c>
      <c r="L25" s="9"/>
      <c r="M25" s="9"/>
      <c r="N25" s="9">
        <f>$B25</f>
        <v>21</v>
      </c>
      <c r="O25" s="9"/>
      <c r="P25" s="9"/>
      <c r="Q25" s="9"/>
      <c r="R25" s="32"/>
      <c r="S25" s="9"/>
      <c r="T25" s="9"/>
      <c r="U25" s="9"/>
      <c r="V25" s="9"/>
      <c r="W25" s="9"/>
      <c r="X25" s="9"/>
    </row>
    <row r="26" spans="1:24" ht="14.4">
      <c r="A26" s="45">
        <v>22</v>
      </c>
      <c r="B26" s="45">
        <v>22</v>
      </c>
      <c r="C26" s="45">
        <v>2</v>
      </c>
      <c r="D26" s="45">
        <v>10</v>
      </c>
      <c r="E26">
        <v>301</v>
      </c>
      <c r="F26" s="56" t="s">
        <v>260</v>
      </c>
      <c r="G26" s="44" t="s">
        <v>677</v>
      </c>
      <c r="H26" s="44" t="s">
        <v>678</v>
      </c>
      <c r="I26" s="45" t="s">
        <v>649</v>
      </c>
      <c r="J26" s="45" t="s">
        <v>28</v>
      </c>
      <c r="K26" s="45" t="s">
        <v>635</v>
      </c>
      <c r="L26" s="9"/>
      <c r="M26" s="9"/>
      <c r="N26" s="9"/>
      <c r="O26" s="9"/>
      <c r="P26" s="9">
        <f>$B26</f>
        <v>22</v>
      </c>
      <c r="Q26" s="9"/>
      <c r="R26" s="32"/>
      <c r="S26" s="9"/>
      <c r="T26" s="9"/>
      <c r="U26" s="9"/>
      <c r="V26" s="9"/>
      <c r="W26" s="9">
        <f>$D26</f>
        <v>10</v>
      </c>
      <c r="X26" s="9"/>
    </row>
    <row r="27" spans="1:24" ht="14.4">
      <c r="A27" s="45">
        <v>23</v>
      </c>
      <c r="B27" s="45">
        <v>23</v>
      </c>
      <c r="C27" s="45">
        <v>9</v>
      </c>
      <c r="D27" s="45">
        <v>11</v>
      </c>
      <c r="E27">
        <v>156</v>
      </c>
      <c r="F27" s="56" t="s">
        <v>261</v>
      </c>
      <c r="G27" s="44" t="s">
        <v>679</v>
      </c>
      <c r="H27" s="44" t="s">
        <v>677</v>
      </c>
      <c r="I27" s="45" t="s">
        <v>638</v>
      </c>
      <c r="J27" s="45" t="s">
        <v>1</v>
      </c>
      <c r="K27" s="45" t="s">
        <v>635</v>
      </c>
      <c r="L27" s="9"/>
      <c r="M27" s="9"/>
      <c r="N27" s="9"/>
      <c r="O27" s="9">
        <f>$B27</f>
        <v>23</v>
      </c>
      <c r="P27" s="9"/>
      <c r="Q27" s="9"/>
      <c r="R27" s="32"/>
      <c r="S27" s="9"/>
      <c r="T27" s="9"/>
      <c r="U27" s="9"/>
      <c r="V27" s="9">
        <f>$D27</f>
        <v>11</v>
      </c>
      <c r="W27" s="9"/>
      <c r="X27" s="9"/>
    </row>
    <row r="28" spans="1:24" ht="14.4">
      <c r="A28" s="45">
        <v>24</v>
      </c>
      <c r="B28" s="45">
        <v>24</v>
      </c>
      <c r="C28" s="45"/>
      <c r="D28" s="45"/>
      <c r="E28">
        <v>302</v>
      </c>
      <c r="F28" s="56" t="s">
        <v>213</v>
      </c>
      <c r="G28" s="44" t="s">
        <v>680</v>
      </c>
      <c r="H28" s="44" t="s">
        <v>533</v>
      </c>
      <c r="I28" s="45" t="s">
        <v>403</v>
      </c>
      <c r="J28" s="45" t="s">
        <v>28</v>
      </c>
      <c r="K28" s="45" t="s">
        <v>635</v>
      </c>
      <c r="L28" s="9"/>
      <c r="M28" s="9"/>
      <c r="N28" s="9"/>
      <c r="O28" s="9"/>
      <c r="P28" s="9">
        <f>$B28</f>
        <v>24</v>
      </c>
      <c r="Q28" s="9"/>
      <c r="R28" s="32"/>
      <c r="S28" s="9"/>
      <c r="T28" s="9"/>
      <c r="U28" s="9"/>
      <c r="V28" s="9"/>
      <c r="W28" s="9"/>
      <c r="X28" s="9"/>
    </row>
    <row r="29" spans="1:24" ht="14.4">
      <c r="A29" s="45">
        <v>25</v>
      </c>
      <c r="B29" s="45">
        <v>25</v>
      </c>
      <c r="C29" s="45"/>
      <c r="D29" s="45"/>
      <c r="E29">
        <v>2152</v>
      </c>
      <c r="F29" s="56" t="s">
        <v>214</v>
      </c>
      <c r="G29" s="44" t="s">
        <v>931</v>
      </c>
      <c r="H29" s="44" t="s">
        <v>551</v>
      </c>
      <c r="I29" s="45" t="s">
        <v>403</v>
      </c>
      <c r="J29" s="45" t="s">
        <v>35</v>
      </c>
      <c r="K29" s="45" t="s">
        <v>635</v>
      </c>
      <c r="L29" s="9"/>
      <c r="M29" s="9"/>
      <c r="N29" s="9">
        <f>$B29</f>
        <v>25</v>
      </c>
      <c r="O29" s="9"/>
      <c r="P29" s="9"/>
      <c r="Q29" s="9"/>
      <c r="R29" s="32"/>
      <c r="S29" s="9"/>
      <c r="T29" s="9"/>
      <c r="U29" s="9"/>
      <c r="V29" s="9"/>
      <c r="W29" s="9"/>
      <c r="X29" s="9"/>
    </row>
    <row r="30" spans="1:24" ht="14.4">
      <c r="A30" s="45">
        <v>26</v>
      </c>
      <c r="B30" s="45">
        <v>26</v>
      </c>
      <c r="C30" s="45"/>
      <c r="D30" s="45"/>
      <c r="E30">
        <v>184</v>
      </c>
      <c r="F30" s="56" t="s">
        <v>215</v>
      </c>
      <c r="G30" s="44" t="s">
        <v>645</v>
      </c>
      <c r="H30" s="44" t="s">
        <v>681</v>
      </c>
      <c r="I30" s="45" t="s">
        <v>403</v>
      </c>
      <c r="J30" s="45" t="s">
        <v>1</v>
      </c>
      <c r="K30" s="45" t="s">
        <v>635</v>
      </c>
      <c r="L30" s="9"/>
      <c r="M30" s="9"/>
      <c r="N30" s="9"/>
      <c r="O30" s="9">
        <f>$B30</f>
        <v>26</v>
      </c>
      <c r="P30" s="9"/>
      <c r="Q30" s="9"/>
      <c r="R30" s="32"/>
      <c r="S30" s="9"/>
      <c r="T30" s="9"/>
      <c r="U30" s="9"/>
      <c r="V30" s="9"/>
      <c r="W30" s="9"/>
      <c r="X30" s="9"/>
    </row>
    <row r="31" spans="1:24" ht="14.4">
      <c r="A31" s="45">
        <v>27</v>
      </c>
      <c r="B31" s="45">
        <v>27</v>
      </c>
      <c r="C31" s="45"/>
      <c r="D31" s="45"/>
      <c r="E31">
        <v>332</v>
      </c>
      <c r="F31" s="56" t="s">
        <v>216</v>
      </c>
      <c r="G31" s="44" t="s">
        <v>682</v>
      </c>
      <c r="H31" s="44" t="s">
        <v>683</v>
      </c>
      <c r="I31" s="45" t="s">
        <v>403</v>
      </c>
      <c r="J31" s="45" t="s">
        <v>28</v>
      </c>
      <c r="K31" s="45" t="s">
        <v>635</v>
      </c>
      <c r="L31" s="9"/>
      <c r="M31" s="9"/>
      <c r="N31" s="9"/>
      <c r="O31" s="9"/>
      <c r="P31" s="9">
        <f>$B31</f>
        <v>27</v>
      </c>
      <c r="Q31" s="9"/>
      <c r="R31" s="32"/>
      <c r="S31" s="9"/>
      <c r="T31" s="9"/>
      <c r="U31" s="9"/>
      <c r="V31" s="9"/>
      <c r="W31" s="9"/>
      <c r="X31" s="9"/>
    </row>
    <row r="32" spans="1:24" ht="14.4">
      <c r="A32" s="45">
        <v>28</v>
      </c>
      <c r="B32" s="45">
        <v>28</v>
      </c>
      <c r="C32" s="45">
        <v>10</v>
      </c>
      <c r="D32" s="45">
        <v>12</v>
      </c>
      <c r="E32">
        <v>988</v>
      </c>
      <c r="F32" s="56" t="s">
        <v>262</v>
      </c>
      <c r="G32" s="44" t="s">
        <v>679</v>
      </c>
      <c r="H32" s="44" t="s">
        <v>684</v>
      </c>
      <c r="I32" s="45" t="s">
        <v>638</v>
      </c>
      <c r="J32" s="45" t="s">
        <v>49</v>
      </c>
      <c r="K32" s="45" t="s">
        <v>635</v>
      </c>
      <c r="L32" s="9">
        <f>$B32</f>
        <v>28</v>
      </c>
      <c r="M32" s="9"/>
      <c r="N32" s="9"/>
      <c r="O32" s="9"/>
      <c r="P32" s="9"/>
      <c r="Q32" s="9"/>
      <c r="R32" s="32"/>
      <c r="S32" s="9">
        <f>$D32</f>
        <v>12</v>
      </c>
      <c r="T32" s="9"/>
      <c r="U32" s="9"/>
      <c r="V32" s="9"/>
      <c r="W32" s="9"/>
      <c r="X32" s="9"/>
    </row>
    <row r="33" spans="1:24" ht="14.4">
      <c r="A33" s="45">
        <v>29</v>
      </c>
      <c r="B33" s="45">
        <v>29</v>
      </c>
      <c r="C33" s="45">
        <v>1</v>
      </c>
      <c r="D33" s="45"/>
      <c r="E33">
        <v>646</v>
      </c>
      <c r="F33" s="56" t="s">
        <v>250</v>
      </c>
      <c r="G33" s="44" t="s">
        <v>685</v>
      </c>
      <c r="H33" s="44" t="s">
        <v>686</v>
      </c>
      <c r="I33" s="45" t="s">
        <v>458</v>
      </c>
      <c r="J33" s="45" t="s">
        <v>35</v>
      </c>
      <c r="K33" s="45" t="s">
        <v>635</v>
      </c>
      <c r="L33" s="9"/>
      <c r="M33" s="9"/>
      <c r="N33" s="9">
        <f>$B33</f>
        <v>29</v>
      </c>
      <c r="O33" s="9"/>
      <c r="P33" s="9"/>
      <c r="Q33" s="9"/>
      <c r="R33" s="32"/>
      <c r="S33" s="9"/>
      <c r="T33" s="9"/>
      <c r="U33" s="9"/>
      <c r="V33" s="9"/>
      <c r="W33" s="9"/>
      <c r="X33" s="9"/>
    </row>
    <row r="34" spans="1:24" ht="14.4">
      <c r="A34" s="45">
        <v>30</v>
      </c>
      <c r="B34" s="45">
        <v>30</v>
      </c>
      <c r="C34" s="45">
        <v>11</v>
      </c>
      <c r="D34" s="45">
        <v>13</v>
      </c>
      <c r="E34">
        <v>486</v>
      </c>
      <c r="F34" s="56" t="s">
        <v>263</v>
      </c>
      <c r="G34" s="44" t="s">
        <v>645</v>
      </c>
      <c r="H34" s="44" t="s">
        <v>687</v>
      </c>
      <c r="I34" s="45" t="s">
        <v>638</v>
      </c>
      <c r="J34" s="45" t="s">
        <v>39</v>
      </c>
      <c r="K34" s="45" t="s">
        <v>635</v>
      </c>
      <c r="L34" s="9"/>
      <c r="M34" s="9">
        <f>$B34</f>
        <v>30</v>
      </c>
      <c r="N34" s="9"/>
      <c r="O34" s="9"/>
      <c r="P34" s="9"/>
      <c r="Q34" s="9"/>
      <c r="R34" s="32"/>
      <c r="S34" s="9"/>
      <c r="T34" s="9">
        <f>$D34</f>
        <v>13</v>
      </c>
      <c r="U34" s="9"/>
      <c r="V34" s="9"/>
      <c r="W34" s="9"/>
      <c r="X34" s="9"/>
    </row>
    <row r="35" spans="1:24" ht="14.4">
      <c r="A35" s="45">
        <v>31</v>
      </c>
      <c r="B35" s="45">
        <v>31</v>
      </c>
      <c r="C35" s="45">
        <v>3</v>
      </c>
      <c r="D35" s="45">
        <v>14</v>
      </c>
      <c r="E35">
        <v>325</v>
      </c>
      <c r="F35" s="56" t="s">
        <v>264</v>
      </c>
      <c r="G35" s="44" t="s">
        <v>688</v>
      </c>
      <c r="H35" s="44" t="s">
        <v>535</v>
      </c>
      <c r="I35" s="45" t="s">
        <v>649</v>
      </c>
      <c r="J35" s="45" t="s">
        <v>28</v>
      </c>
      <c r="K35" s="45" t="s">
        <v>635</v>
      </c>
      <c r="L35" s="9"/>
      <c r="M35" s="9"/>
      <c r="N35" s="9"/>
      <c r="O35" s="9"/>
      <c r="P35" s="9">
        <f>$B35</f>
        <v>31</v>
      </c>
      <c r="Q35" s="9"/>
      <c r="R35" s="32"/>
      <c r="S35" s="9"/>
      <c r="T35" s="9"/>
      <c r="U35" s="9"/>
      <c r="V35" s="9"/>
      <c r="W35" s="9">
        <f>$D35</f>
        <v>14</v>
      </c>
      <c r="X35" s="9"/>
    </row>
    <row r="36" spans="1:24" ht="14.4">
      <c r="A36" s="45">
        <v>32</v>
      </c>
      <c r="B36" s="45">
        <v>32</v>
      </c>
      <c r="C36" s="45"/>
      <c r="D36" s="45"/>
      <c r="E36">
        <v>360</v>
      </c>
      <c r="F36" s="56" t="s">
        <v>217</v>
      </c>
      <c r="G36" s="44" t="s">
        <v>633</v>
      </c>
      <c r="H36" s="44" t="s">
        <v>689</v>
      </c>
      <c r="I36" s="45" t="s">
        <v>403</v>
      </c>
      <c r="J36" s="45" t="s">
        <v>28</v>
      </c>
      <c r="K36" s="45" t="s">
        <v>635</v>
      </c>
      <c r="L36" s="9"/>
      <c r="M36" s="9"/>
      <c r="N36" s="9"/>
      <c r="O36" s="9"/>
      <c r="P36" s="9">
        <f>$B36</f>
        <v>32</v>
      </c>
      <c r="Q36" s="9"/>
      <c r="R36" s="32"/>
      <c r="S36" s="9"/>
      <c r="T36" s="9"/>
      <c r="U36" s="9"/>
      <c r="V36" s="9"/>
      <c r="W36" s="9"/>
      <c r="X36" s="9"/>
    </row>
    <row r="37" spans="1:24" ht="14.4">
      <c r="A37" s="45">
        <v>33</v>
      </c>
      <c r="B37" s="45">
        <v>33</v>
      </c>
      <c r="C37" s="45"/>
      <c r="D37" s="45"/>
      <c r="E37">
        <v>125</v>
      </c>
      <c r="F37" s="56" t="s">
        <v>218</v>
      </c>
      <c r="G37" s="44" t="s">
        <v>690</v>
      </c>
      <c r="H37" s="44" t="s">
        <v>691</v>
      </c>
      <c r="I37" s="45" t="s">
        <v>403</v>
      </c>
      <c r="J37" s="45" t="s">
        <v>1</v>
      </c>
      <c r="K37" s="45" t="s">
        <v>635</v>
      </c>
      <c r="L37" s="9"/>
      <c r="M37" s="9"/>
      <c r="N37" s="9"/>
      <c r="O37" s="9">
        <f>$B37</f>
        <v>33</v>
      </c>
      <c r="P37" s="9"/>
      <c r="Q37" s="9"/>
      <c r="R37" s="32"/>
      <c r="S37" s="9"/>
      <c r="T37" s="9"/>
      <c r="U37" s="9"/>
      <c r="V37" s="9"/>
      <c r="W37" s="9"/>
      <c r="X37" s="9"/>
    </row>
    <row r="38" spans="1:24" ht="14.4">
      <c r="A38" s="45">
        <v>34</v>
      </c>
      <c r="B38" s="45">
        <v>34</v>
      </c>
      <c r="C38" s="45">
        <v>12</v>
      </c>
      <c r="D38" s="45">
        <v>15</v>
      </c>
      <c r="E38">
        <v>619</v>
      </c>
      <c r="F38" s="56" t="s">
        <v>265</v>
      </c>
      <c r="G38" s="44" t="s">
        <v>692</v>
      </c>
      <c r="H38" s="44" t="s">
        <v>693</v>
      </c>
      <c r="I38" s="45" t="s">
        <v>638</v>
      </c>
      <c r="J38" s="45" t="s">
        <v>35</v>
      </c>
      <c r="K38" s="45" t="s">
        <v>635</v>
      </c>
      <c r="L38" s="9"/>
      <c r="M38" s="9"/>
      <c r="N38" s="9">
        <f>$B38</f>
        <v>34</v>
      </c>
      <c r="O38" s="9"/>
      <c r="P38" s="9"/>
      <c r="Q38" s="9"/>
      <c r="R38" s="32"/>
      <c r="S38" s="9"/>
      <c r="T38" s="9"/>
      <c r="U38" s="9">
        <f>$D38</f>
        <v>15</v>
      </c>
      <c r="V38" s="9"/>
      <c r="W38" s="9"/>
      <c r="X38" s="9"/>
    </row>
    <row r="39" spans="1:24" ht="14.4">
      <c r="A39" s="45">
        <v>35</v>
      </c>
      <c r="B39" s="45">
        <v>35</v>
      </c>
      <c r="C39" s="45">
        <v>13</v>
      </c>
      <c r="D39" s="45">
        <v>16</v>
      </c>
      <c r="E39">
        <v>535</v>
      </c>
      <c r="F39" s="56" t="s">
        <v>266</v>
      </c>
      <c r="G39" s="44" t="s">
        <v>694</v>
      </c>
      <c r="H39" s="44" t="s">
        <v>695</v>
      </c>
      <c r="I39" s="45" t="s">
        <v>638</v>
      </c>
      <c r="J39" s="45" t="s">
        <v>35</v>
      </c>
      <c r="K39" s="45" t="s">
        <v>635</v>
      </c>
      <c r="L39" s="9"/>
      <c r="M39" s="9"/>
      <c r="N39" s="9">
        <f>$B39</f>
        <v>35</v>
      </c>
      <c r="O39" s="9"/>
      <c r="P39" s="9"/>
      <c r="Q39" s="9"/>
      <c r="R39" s="32"/>
      <c r="S39" s="9"/>
      <c r="T39" s="9"/>
      <c r="U39" s="9">
        <f>$D39</f>
        <v>16</v>
      </c>
      <c r="V39" s="9"/>
      <c r="W39" s="9"/>
      <c r="X39" s="9"/>
    </row>
    <row r="40" spans="1:24" ht="14.4">
      <c r="A40" s="45">
        <v>36</v>
      </c>
      <c r="B40" s="45">
        <v>36</v>
      </c>
      <c r="C40" s="45"/>
      <c r="D40" s="45"/>
      <c r="E40">
        <v>229</v>
      </c>
      <c r="F40" s="56" t="s">
        <v>219</v>
      </c>
      <c r="G40" s="44" t="s">
        <v>696</v>
      </c>
      <c r="H40" s="44" t="s">
        <v>697</v>
      </c>
      <c r="I40" s="45" t="s">
        <v>403</v>
      </c>
      <c r="J40" s="45" t="s">
        <v>1</v>
      </c>
      <c r="K40" s="45" t="s">
        <v>635</v>
      </c>
      <c r="L40" s="9"/>
      <c r="M40" s="9"/>
      <c r="N40" s="9"/>
      <c r="O40" s="9">
        <f>$B40</f>
        <v>36</v>
      </c>
      <c r="P40" s="9"/>
      <c r="Q40" s="9"/>
      <c r="R40" s="32"/>
      <c r="S40" s="9"/>
      <c r="T40" s="9"/>
      <c r="U40" s="9"/>
      <c r="V40" s="9"/>
      <c r="W40" s="9"/>
      <c r="X40" s="9"/>
    </row>
    <row r="41" spans="1:24" ht="14.4">
      <c r="A41" s="45">
        <v>37</v>
      </c>
      <c r="B41" s="45">
        <v>37</v>
      </c>
      <c r="C41" s="45"/>
      <c r="D41" s="45"/>
      <c r="E41">
        <v>129</v>
      </c>
      <c r="F41" s="56" t="s">
        <v>220</v>
      </c>
      <c r="G41" s="44" t="s">
        <v>698</v>
      </c>
      <c r="H41" s="44" t="s">
        <v>699</v>
      </c>
      <c r="I41" s="45" t="s">
        <v>403</v>
      </c>
      <c r="J41" s="45" t="s">
        <v>1</v>
      </c>
      <c r="K41" s="45" t="s">
        <v>635</v>
      </c>
      <c r="L41" s="9"/>
      <c r="M41" s="9"/>
      <c r="N41" s="9"/>
      <c r="O41" s="9">
        <f>$B41</f>
        <v>37</v>
      </c>
      <c r="P41" s="9"/>
      <c r="Q41" s="9"/>
      <c r="R41" s="32"/>
      <c r="S41" s="9"/>
      <c r="T41" s="9"/>
      <c r="U41" s="9"/>
      <c r="V41" s="9"/>
      <c r="W41" s="9"/>
      <c r="X41" s="9"/>
    </row>
    <row r="42" spans="1:24" ht="14.4">
      <c r="A42" s="45">
        <v>38</v>
      </c>
      <c r="B42" s="45">
        <v>38</v>
      </c>
      <c r="C42" s="45">
        <v>4</v>
      </c>
      <c r="D42" s="45">
        <v>17</v>
      </c>
      <c r="E42">
        <v>890</v>
      </c>
      <c r="F42" s="56" t="s">
        <v>267</v>
      </c>
      <c r="G42" s="44" t="s">
        <v>700</v>
      </c>
      <c r="H42" s="44" t="s">
        <v>701</v>
      </c>
      <c r="I42" s="45" t="s">
        <v>649</v>
      </c>
      <c r="J42" s="45" t="s">
        <v>50</v>
      </c>
      <c r="K42" s="45" t="s">
        <v>635</v>
      </c>
      <c r="L42" s="9"/>
      <c r="M42" s="9"/>
      <c r="N42" s="9"/>
      <c r="O42" s="9"/>
      <c r="P42" s="9"/>
      <c r="Q42" s="9">
        <f>$B42</f>
        <v>38</v>
      </c>
      <c r="R42" s="32"/>
      <c r="S42" s="9"/>
      <c r="T42" s="9"/>
      <c r="U42" s="9"/>
      <c r="V42" s="9"/>
      <c r="W42" s="9"/>
      <c r="X42" s="9">
        <f>$D42</f>
        <v>17</v>
      </c>
    </row>
    <row r="43" spans="1:24" ht="14.4">
      <c r="A43" s="45">
        <v>39</v>
      </c>
      <c r="B43" s="45">
        <v>39</v>
      </c>
      <c r="C43" s="45">
        <v>14</v>
      </c>
      <c r="D43" s="45">
        <v>18</v>
      </c>
      <c r="E43">
        <v>344</v>
      </c>
      <c r="F43" s="56" t="s">
        <v>268</v>
      </c>
      <c r="G43" s="44" t="s">
        <v>702</v>
      </c>
      <c r="H43" s="44" t="s">
        <v>703</v>
      </c>
      <c r="I43" s="45" t="s">
        <v>638</v>
      </c>
      <c r="J43" s="45" t="s">
        <v>28</v>
      </c>
      <c r="K43" s="45" t="s">
        <v>635</v>
      </c>
      <c r="L43" s="9"/>
      <c r="M43" s="9"/>
      <c r="N43" s="9"/>
      <c r="O43" s="9"/>
      <c r="P43" s="9">
        <f>$B43</f>
        <v>39</v>
      </c>
      <c r="Q43" s="9"/>
      <c r="R43" s="32"/>
      <c r="S43" s="9"/>
      <c r="T43" s="9"/>
      <c r="U43" s="9"/>
      <c r="V43" s="9"/>
      <c r="W43" s="9">
        <f>$D43</f>
        <v>18</v>
      </c>
      <c r="X43" s="9"/>
    </row>
    <row r="44" spans="1:24" ht="14.4">
      <c r="A44" s="45">
        <v>40</v>
      </c>
      <c r="B44" s="45">
        <v>40</v>
      </c>
      <c r="C44" s="45">
        <v>15</v>
      </c>
      <c r="D44" s="45">
        <v>19</v>
      </c>
      <c r="E44">
        <v>185</v>
      </c>
      <c r="F44" s="56" t="s">
        <v>269</v>
      </c>
      <c r="G44" s="44" t="s">
        <v>704</v>
      </c>
      <c r="H44" s="44" t="s">
        <v>705</v>
      </c>
      <c r="I44" s="45" t="s">
        <v>638</v>
      </c>
      <c r="J44" s="45" t="s">
        <v>1</v>
      </c>
      <c r="K44" s="45" t="s">
        <v>635</v>
      </c>
      <c r="L44" s="9"/>
      <c r="M44" s="9"/>
      <c r="N44" s="9"/>
      <c r="O44" s="9">
        <f>$B44</f>
        <v>40</v>
      </c>
      <c r="P44" s="9"/>
      <c r="Q44" s="9"/>
      <c r="R44" s="32"/>
      <c r="S44" s="9"/>
      <c r="T44" s="9"/>
      <c r="U44" s="9"/>
      <c r="V44" s="9">
        <f>$D44</f>
        <v>19</v>
      </c>
      <c r="W44" s="9"/>
      <c r="X44" s="9"/>
    </row>
    <row r="45" spans="1:24" ht="14.4">
      <c r="A45" s="45">
        <v>41</v>
      </c>
      <c r="B45" s="45">
        <v>41</v>
      </c>
      <c r="C45" s="45"/>
      <c r="D45" s="45"/>
      <c r="E45">
        <v>569</v>
      </c>
      <c r="F45" s="56" t="s">
        <v>221</v>
      </c>
      <c r="G45" s="44" t="s">
        <v>706</v>
      </c>
      <c r="H45" s="44" t="s">
        <v>707</v>
      </c>
      <c r="I45" s="45" t="s">
        <v>403</v>
      </c>
      <c r="J45" s="45" t="s">
        <v>35</v>
      </c>
      <c r="K45" s="45" t="s">
        <v>635</v>
      </c>
      <c r="L45" s="9"/>
      <c r="M45" s="9"/>
      <c r="N45" s="9">
        <f>$B45</f>
        <v>41</v>
      </c>
      <c r="O45" s="9"/>
      <c r="P45" s="9"/>
      <c r="Q45" s="9"/>
      <c r="R45" s="32"/>
      <c r="S45" s="9"/>
      <c r="T45" s="9"/>
      <c r="U45" s="9"/>
      <c r="V45" s="9"/>
      <c r="W45" s="9"/>
      <c r="X45" s="9"/>
    </row>
    <row r="46" spans="1:24" ht="14.4">
      <c r="A46" s="45">
        <v>42</v>
      </c>
      <c r="B46" s="45">
        <v>42</v>
      </c>
      <c r="C46" s="45">
        <v>16</v>
      </c>
      <c r="D46" s="45">
        <v>20</v>
      </c>
      <c r="E46">
        <v>308</v>
      </c>
      <c r="F46" s="56" t="s">
        <v>270</v>
      </c>
      <c r="G46" s="44" t="s">
        <v>708</v>
      </c>
      <c r="H46" s="44" t="s">
        <v>709</v>
      </c>
      <c r="I46" s="45" t="s">
        <v>638</v>
      </c>
      <c r="J46" s="45" t="s">
        <v>28</v>
      </c>
      <c r="K46" s="45" t="s">
        <v>635</v>
      </c>
      <c r="L46" s="9"/>
      <c r="M46" s="9"/>
      <c r="N46" s="9"/>
      <c r="O46" s="9"/>
      <c r="P46" s="9">
        <f>$B46</f>
        <v>42</v>
      </c>
      <c r="Q46" s="9"/>
      <c r="R46" s="32"/>
      <c r="S46" s="9"/>
      <c r="T46" s="9"/>
      <c r="U46" s="9"/>
      <c r="V46" s="9"/>
      <c r="W46" s="9">
        <f>$D46</f>
        <v>20</v>
      </c>
      <c r="X46" s="9"/>
    </row>
    <row r="47" spans="1:24" ht="14.4">
      <c r="A47" s="45">
        <v>44</v>
      </c>
      <c r="B47" s="45">
        <v>43</v>
      </c>
      <c r="C47" s="45">
        <v>17</v>
      </c>
      <c r="D47" s="45">
        <v>21</v>
      </c>
      <c r="E47">
        <v>352</v>
      </c>
      <c r="F47" s="56" t="s">
        <v>271</v>
      </c>
      <c r="G47" s="44" t="s">
        <v>710</v>
      </c>
      <c r="H47" s="44" t="s">
        <v>711</v>
      </c>
      <c r="I47" s="45" t="s">
        <v>638</v>
      </c>
      <c r="J47" s="45" t="s">
        <v>28</v>
      </c>
      <c r="K47" s="45" t="s">
        <v>635</v>
      </c>
      <c r="L47" s="9"/>
      <c r="M47" s="9"/>
      <c r="N47" s="9"/>
      <c r="O47" s="9"/>
      <c r="P47" s="9">
        <f>$B47</f>
        <v>43</v>
      </c>
      <c r="Q47" s="9"/>
      <c r="R47" s="32"/>
      <c r="S47" s="9"/>
      <c r="T47" s="9"/>
      <c r="U47" s="9"/>
      <c r="V47" s="9"/>
      <c r="W47" s="9">
        <f>$D47</f>
        <v>21</v>
      </c>
      <c r="X47" s="9"/>
    </row>
    <row r="48" spans="1:24" ht="14.4">
      <c r="A48" s="45">
        <v>45</v>
      </c>
      <c r="B48" s="45">
        <v>44</v>
      </c>
      <c r="C48" s="45"/>
      <c r="D48" s="45"/>
      <c r="E48">
        <v>632</v>
      </c>
      <c r="F48" s="56" t="s">
        <v>222</v>
      </c>
      <c r="G48" s="44" t="s">
        <v>712</v>
      </c>
      <c r="H48" s="44" t="s">
        <v>713</v>
      </c>
      <c r="I48" s="45" t="s">
        <v>403</v>
      </c>
      <c r="J48" s="45" t="s">
        <v>35</v>
      </c>
      <c r="K48" s="45" t="s">
        <v>635</v>
      </c>
      <c r="L48" s="9"/>
      <c r="M48" s="9"/>
      <c r="N48" s="9">
        <f>$B48</f>
        <v>44</v>
      </c>
      <c r="O48" s="9"/>
      <c r="P48" s="9"/>
      <c r="Q48" s="9"/>
      <c r="R48" s="32"/>
      <c r="S48" s="9"/>
      <c r="T48" s="9"/>
      <c r="U48" s="9"/>
      <c r="V48" s="9"/>
      <c r="W48" s="9"/>
      <c r="X48" s="9"/>
    </row>
    <row r="49" spans="1:24" ht="14.4">
      <c r="A49" s="45">
        <v>46</v>
      </c>
      <c r="B49" s="45">
        <v>45</v>
      </c>
      <c r="C49" s="45">
        <v>18</v>
      </c>
      <c r="D49" s="45">
        <v>22</v>
      </c>
      <c r="E49">
        <v>544</v>
      </c>
      <c r="F49" s="56" t="s">
        <v>272</v>
      </c>
      <c r="G49" s="44" t="s">
        <v>714</v>
      </c>
      <c r="H49" s="44" t="s">
        <v>715</v>
      </c>
      <c r="I49" s="45" t="s">
        <v>638</v>
      </c>
      <c r="J49" s="45" t="s">
        <v>35</v>
      </c>
      <c r="K49" s="45" t="s">
        <v>635</v>
      </c>
      <c r="L49" s="9"/>
      <c r="M49" s="9"/>
      <c r="N49" s="9">
        <f>$B49</f>
        <v>45</v>
      </c>
      <c r="O49" s="9"/>
      <c r="P49" s="9"/>
      <c r="Q49" s="9"/>
      <c r="R49" s="32"/>
      <c r="S49" s="9"/>
      <c r="T49" s="9"/>
      <c r="U49" s="9">
        <f>$D49</f>
        <v>22</v>
      </c>
      <c r="V49" s="9"/>
      <c r="W49" s="9"/>
      <c r="X49" s="9"/>
    </row>
    <row r="50" spans="1:24" ht="14.4">
      <c r="A50" s="45">
        <v>48</v>
      </c>
      <c r="B50" s="45">
        <v>46</v>
      </c>
      <c r="C50" s="45"/>
      <c r="D50" s="45"/>
      <c r="E50">
        <v>339</v>
      </c>
      <c r="F50" s="56" t="s">
        <v>223</v>
      </c>
      <c r="G50" s="44" t="s">
        <v>663</v>
      </c>
      <c r="H50" s="44" t="s">
        <v>716</v>
      </c>
      <c r="I50" s="45" t="s">
        <v>403</v>
      </c>
      <c r="J50" s="45" t="s">
        <v>28</v>
      </c>
      <c r="K50" s="45" t="s">
        <v>635</v>
      </c>
      <c r="L50" s="9"/>
      <c r="M50" s="9"/>
      <c r="N50" s="9"/>
      <c r="O50" s="9"/>
      <c r="P50" s="9">
        <f>$B50</f>
        <v>46</v>
      </c>
      <c r="Q50" s="9"/>
      <c r="R50" s="32"/>
      <c r="S50" s="9"/>
      <c r="T50" s="9"/>
      <c r="U50" s="9"/>
      <c r="V50" s="9"/>
      <c r="W50" s="9"/>
      <c r="X50" s="9"/>
    </row>
    <row r="51" spans="1:24" ht="14.4">
      <c r="A51" s="45">
        <v>49</v>
      </c>
      <c r="B51" s="45">
        <v>47</v>
      </c>
      <c r="C51" s="45"/>
      <c r="D51" s="45"/>
      <c r="E51">
        <v>565</v>
      </c>
      <c r="F51" s="56" t="s">
        <v>224</v>
      </c>
      <c r="G51" s="44" t="s">
        <v>717</v>
      </c>
      <c r="H51" s="44" t="s">
        <v>718</v>
      </c>
      <c r="I51" s="45" t="s">
        <v>403</v>
      </c>
      <c r="J51" s="45" t="s">
        <v>35</v>
      </c>
      <c r="K51" s="45" t="s">
        <v>635</v>
      </c>
      <c r="L51" s="9"/>
      <c r="M51" s="9"/>
      <c r="N51" s="9">
        <f>$B51</f>
        <v>47</v>
      </c>
      <c r="O51" s="9"/>
      <c r="P51" s="9"/>
      <c r="Q51" s="9"/>
      <c r="R51" s="32"/>
      <c r="S51" s="9"/>
      <c r="T51" s="9"/>
      <c r="U51" s="9"/>
      <c r="V51" s="9"/>
      <c r="W51" s="9"/>
      <c r="X51" s="9"/>
    </row>
    <row r="52" spans="1:24" ht="14.4">
      <c r="A52" s="45">
        <v>50</v>
      </c>
      <c r="B52" s="45">
        <v>48</v>
      </c>
      <c r="C52" s="45">
        <v>19</v>
      </c>
      <c r="D52" s="45">
        <v>23</v>
      </c>
      <c r="E52">
        <v>508</v>
      </c>
      <c r="F52" s="56" t="s">
        <v>273</v>
      </c>
      <c r="G52" s="44" t="s">
        <v>719</v>
      </c>
      <c r="H52" s="44" t="s">
        <v>720</v>
      </c>
      <c r="I52" s="45" t="s">
        <v>638</v>
      </c>
      <c r="J52" s="45" t="s">
        <v>39</v>
      </c>
      <c r="K52" s="45" t="s">
        <v>635</v>
      </c>
      <c r="L52" s="9"/>
      <c r="M52" s="9">
        <f>$B52</f>
        <v>48</v>
      </c>
      <c r="N52" s="9"/>
      <c r="O52" s="9"/>
      <c r="P52" s="9"/>
      <c r="Q52" s="9"/>
      <c r="R52" s="32"/>
      <c r="S52" s="9"/>
      <c r="T52" s="9">
        <f>$D52</f>
        <v>23</v>
      </c>
      <c r="U52" s="9"/>
      <c r="V52" s="9"/>
      <c r="W52" s="9"/>
      <c r="X52" s="9"/>
    </row>
    <row r="53" spans="1:24" ht="14.4">
      <c r="A53" s="45">
        <v>51</v>
      </c>
      <c r="B53" s="45">
        <v>49</v>
      </c>
      <c r="C53" s="45">
        <v>20</v>
      </c>
      <c r="D53" s="45">
        <v>24</v>
      </c>
      <c r="E53">
        <v>600</v>
      </c>
      <c r="F53" s="56" t="s">
        <v>274</v>
      </c>
      <c r="G53" s="44" t="s">
        <v>721</v>
      </c>
      <c r="H53" s="44" t="s">
        <v>722</v>
      </c>
      <c r="I53" s="45" t="s">
        <v>638</v>
      </c>
      <c r="J53" s="45" t="s">
        <v>35</v>
      </c>
      <c r="K53" s="45" t="s">
        <v>635</v>
      </c>
      <c r="L53" s="9"/>
      <c r="M53" s="9"/>
      <c r="N53" s="9">
        <f>$B53</f>
        <v>49</v>
      </c>
      <c r="O53" s="9"/>
      <c r="P53" s="9"/>
      <c r="Q53" s="9"/>
      <c r="R53" s="32"/>
      <c r="S53" s="9"/>
      <c r="T53" s="9"/>
      <c r="U53" s="9">
        <f>$D53</f>
        <v>24</v>
      </c>
      <c r="V53" s="9"/>
      <c r="W53" s="9"/>
      <c r="X53" s="9"/>
    </row>
    <row r="54" spans="1:24" ht="14.4">
      <c r="A54" s="45">
        <v>52</v>
      </c>
      <c r="B54" s="45">
        <v>50</v>
      </c>
      <c r="C54" s="45"/>
      <c r="D54" s="45"/>
      <c r="E54">
        <v>539</v>
      </c>
      <c r="F54" s="56" t="s">
        <v>225</v>
      </c>
      <c r="G54" s="44" t="s">
        <v>723</v>
      </c>
      <c r="H54" s="44" t="s">
        <v>724</v>
      </c>
      <c r="I54" s="45" t="s">
        <v>403</v>
      </c>
      <c r="J54" s="45" t="s">
        <v>35</v>
      </c>
      <c r="K54" s="45" t="s">
        <v>635</v>
      </c>
      <c r="L54" s="9"/>
      <c r="M54" s="9"/>
      <c r="N54" s="9">
        <f>$B54</f>
        <v>50</v>
      </c>
      <c r="O54" s="9"/>
      <c r="P54" s="9"/>
      <c r="Q54" s="9"/>
      <c r="R54" s="32"/>
      <c r="S54" s="9"/>
      <c r="T54" s="9"/>
      <c r="U54" s="9"/>
      <c r="V54" s="9"/>
      <c r="W54" s="9"/>
      <c r="X54" s="9"/>
    </row>
    <row r="55" spans="1:24" ht="14.4">
      <c r="A55" s="45">
        <v>53</v>
      </c>
      <c r="B55" s="45">
        <v>51</v>
      </c>
      <c r="C55" s="45"/>
      <c r="D55" s="45"/>
      <c r="E55">
        <v>262</v>
      </c>
      <c r="F55" s="56" t="s">
        <v>226</v>
      </c>
      <c r="G55" s="44" t="s">
        <v>521</v>
      </c>
      <c r="H55" s="44" t="s">
        <v>725</v>
      </c>
      <c r="I55" s="45" t="s">
        <v>403</v>
      </c>
      <c r="J55" s="45" t="s">
        <v>1</v>
      </c>
      <c r="K55" s="45" t="s">
        <v>635</v>
      </c>
      <c r="L55" s="9"/>
      <c r="M55" s="9"/>
      <c r="N55" s="9"/>
      <c r="O55" s="9">
        <f>$B55</f>
        <v>51</v>
      </c>
      <c r="P55" s="9"/>
      <c r="Q55" s="9"/>
      <c r="R55" s="32"/>
      <c r="S55" s="9"/>
      <c r="T55" s="9"/>
      <c r="U55" s="9"/>
      <c r="V55" s="9"/>
      <c r="W55" s="9"/>
      <c r="X55" s="9"/>
    </row>
    <row r="56" spans="1:24" ht="14.4">
      <c r="A56" s="45">
        <v>54</v>
      </c>
      <c r="B56" s="45">
        <v>52</v>
      </c>
      <c r="C56" s="45">
        <v>21</v>
      </c>
      <c r="D56" s="45">
        <v>25</v>
      </c>
      <c r="E56">
        <v>598</v>
      </c>
      <c r="F56" s="56" t="s">
        <v>275</v>
      </c>
      <c r="G56" s="44" t="s">
        <v>726</v>
      </c>
      <c r="H56" s="44" t="s">
        <v>727</v>
      </c>
      <c r="I56" s="45" t="s">
        <v>638</v>
      </c>
      <c r="J56" s="45" t="s">
        <v>35</v>
      </c>
      <c r="K56" s="45" t="s">
        <v>635</v>
      </c>
      <c r="L56" s="9"/>
      <c r="M56" s="9"/>
      <c r="N56" s="9">
        <f>$B56</f>
        <v>52</v>
      </c>
      <c r="O56" s="9"/>
      <c r="P56" s="9"/>
      <c r="Q56" s="9"/>
      <c r="R56" s="32"/>
      <c r="S56" s="9"/>
      <c r="T56" s="9"/>
      <c r="U56" s="9">
        <f>$D56</f>
        <v>25</v>
      </c>
      <c r="V56" s="9"/>
      <c r="W56" s="9"/>
      <c r="X56" s="9"/>
    </row>
    <row r="57" spans="1:24" ht="14.4">
      <c r="A57" s="45">
        <v>55</v>
      </c>
      <c r="B57" s="45">
        <v>53</v>
      </c>
      <c r="C57" s="45">
        <v>22</v>
      </c>
      <c r="D57" s="45">
        <v>26</v>
      </c>
      <c r="E57">
        <v>960</v>
      </c>
      <c r="F57" s="56" t="s">
        <v>276</v>
      </c>
      <c r="G57" s="44" t="s">
        <v>728</v>
      </c>
      <c r="H57" s="44" t="s">
        <v>729</v>
      </c>
      <c r="I57" s="45" t="s">
        <v>638</v>
      </c>
      <c r="J57" s="45" t="s">
        <v>50</v>
      </c>
      <c r="K57" s="45" t="s">
        <v>635</v>
      </c>
      <c r="L57" s="9"/>
      <c r="M57" s="9"/>
      <c r="N57" s="9"/>
      <c r="O57" s="9"/>
      <c r="P57" s="9"/>
      <c r="Q57" s="9">
        <f>$B57</f>
        <v>53</v>
      </c>
      <c r="R57" s="32"/>
      <c r="S57" s="9"/>
      <c r="T57" s="9"/>
      <c r="U57" s="9"/>
      <c r="V57" s="9"/>
      <c r="W57" s="9"/>
      <c r="X57" s="9">
        <f>$D57</f>
        <v>26</v>
      </c>
    </row>
    <row r="58" spans="1:24" ht="14.4">
      <c r="A58" s="45">
        <v>56</v>
      </c>
      <c r="B58" s="45">
        <v>54</v>
      </c>
      <c r="C58" s="45"/>
      <c r="D58" s="45"/>
      <c r="E58">
        <v>616</v>
      </c>
      <c r="F58" s="56" t="s">
        <v>227</v>
      </c>
      <c r="G58" s="44" t="s">
        <v>730</v>
      </c>
      <c r="H58" s="44" t="s">
        <v>454</v>
      </c>
      <c r="I58" s="45" t="s">
        <v>403</v>
      </c>
      <c r="J58" s="45" t="s">
        <v>35</v>
      </c>
      <c r="K58" s="45" t="s">
        <v>635</v>
      </c>
      <c r="L58" s="9"/>
      <c r="M58" s="9"/>
      <c r="N58" s="9">
        <f>$B58</f>
        <v>54</v>
      </c>
      <c r="O58" s="9"/>
      <c r="P58" s="9"/>
      <c r="Q58" s="9"/>
      <c r="R58" s="32"/>
      <c r="S58" s="9"/>
      <c r="T58" s="9"/>
      <c r="U58" s="9"/>
      <c r="V58" s="9"/>
      <c r="W58" s="9"/>
      <c r="X58" s="9"/>
    </row>
    <row r="59" spans="1:24" ht="14.4">
      <c r="A59" s="45">
        <v>57</v>
      </c>
      <c r="B59" s="45">
        <v>55</v>
      </c>
      <c r="C59" s="45">
        <v>23</v>
      </c>
      <c r="D59" s="45">
        <v>27</v>
      </c>
      <c r="E59">
        <v>552</v>
      </c>
      <c r="F59" s="56" t="s">
        <v>277</v>
      </c>
      <c r="G59" s="44" t="s">
        <v>636</v>
      </c>
      <c r="H59" s="44" t="s">
        <v>731</v>
      </c>
      <c r="I59" s="45" t="s">
        <v>638</v>
      </c>
      <c r="J59" s="45" t="s">
        <v>35</v>
      </c>
      <c r="K59" s="45" t="s">
        <v>635</v>
      </c>
      <c r="L59" s="9"/>
      <c r="M59" s="9"/>
      <c r="N59" s="9">
        <f>$B59</f>
        <v>55</v>
      </c>
      <c r="O59" s="9"/>
      <c r="P59" s="9"/>
      <c r="Q59" s="9"/>
      <c r="R59" s="32"/>
      <c r="S59" s="9"/>
      <c r="T59" s="9"/>
      <c r="U59" s="9">
        <f>$D59</f>
        <v>27</v>
      </c>
      <c r="V59" s="9"/>
      <c r="W59" s="9"/>
      <c r="X59" s="9"/>
    </row>
    <row r="60" spans="1:24" ht="14.4">
      <c r="A60" s="45">
        <v>58</v>
      </c>
      <c r="B60" s="45">
        <v>56</v>
      </c>
      <c r="C60" s="45">
        <v>24</v>
      </c>
      <c r="D60" s="45">
        <v>28</v>
      </c>
      <c r="E60">
        <v>635</v>
      </c>
      <c r="F60" s="56" t="s">
        <v>278</v>
      </c>
      <c r="G60" s="44" t="s">
        <v>663</v>
      </c>
      <c r="H60" s="44" t="s">
        <v>732</v>
      </c>
      <c r="I60" s="45" t="s">
        <v>638</v>
      </c>
      <c r="J60" s="45" t="s">
        <v>35</v>
      </c>
      <c r="K60" s="45" t="s">
        <v>635</v>
      </c>
      <c r="L60" s="9"/>
      <c r="M60" s="9"/>
      <c r="N60" s="9">
        <f>$B60</f>
        <v>56</v>
      </c>
      <c r="O60" s="9"/>
      <c r="P60" s="9"/>
      <c r="Q60" s="9"/>
      <c r="R60" s="32"/>
      <c r="S60" s="9"/>
      <c r="T60" s="9"/>
      <c r="U60" s="9">
        <f>$D60</f>
        <v>28</v>
      </c>
      <c r="V60" s="9"/>
      <c r="W60" s="9"/>
      <c r="X60" s="9"/>
    </row>
    <row r="61" spans="1:24" ht="14.4">
      <c r="A61" s="45">
        <v>59</v>
      </c>
      <c r="B61" s="45">
        <v>57</v>
      </c>
      <c r="C61" s="45">
        <v>25</v>
      </c>
      <c r="D61" s="45">
        <v>29</v>
      </c>
      <c r="E61">
        <v>564</v>
      </c>
      <c r="F61" s="56" t="s">
        <v>279</v>
      </c>
      <c r="G61" s="44" t="s">
        <v>680</v>
      </c>
      <c r="H61" s="44" t="s">
        <v>733</v>
      </c>
      <c r="I61" s="45" t="s">
        <v>638</v>
      </c>
      <c r="J61" s="45" t="s">
        <v>35</v>
      </c>
      <c r="K61" s="45" t="s">
        <v>635</v>
      </c>
      <c r="L61" s="9"/>
      <c r="M61" s="9"/>
      <c r="N61" s="9">
        <f>$B61</f>
        <v>57</v>
      </c>
      <c r="O61" s="9"/>
      <c r="P61" s="9"/>
      <c r="Q61" s="9"/>
      <c r="R61" s="32"/>
      <c r="S61" s="9"/>
      <c r="T61" s="9"/>
      <c r="U61" s="9">
        <f>$D61</f>
        <v>29</v>
      </c>
      <c r="V61" s="9"/>
      <c r="W61" s="9"/>
      <c r="X61" s="9"/>
    </row>
    <row r="62" spans="1:24" ht="14.4">
      <c r="A62" s="45">
        <v>60</v>
      </c>
      <c r="B62" s="45">
        <v>58</v>
      </c>
      <c r="C62" s="45">
        <v>5</v>
      </c>
      <c r="D62" s="45">
        <v>30</v>
      </c>
      <c r="E62">
        <v>894</v>
      </c>
      <c r="F62" s="56" t="s">
        <v>280</v>
      </c>
      <c r="G62" s="44" t="s">
        <v>692</v>
      </c>
      <c r="H62" s="44" t="s">
        <v>734</v>
      </c>
      <c r="I62" s="45" t="s">
        <v>649</v>
      </c>
      <c r="J62" s="45" t="s">
        <v>50</v>
      </c>
      <c r="K62" s="45" t="s">
        <v>635</v>
      </c>
      <c r="L62" s="9"/>
      <c r="M62" s="9"/>
      <c r="N62" s="9"/>
      <c r="O62" s="9"/>
      <c r="P62" s="9"/>
      <c r="Q62" s="9">
        <f>$B62</f>
        <v>58</v>
      </c>
      <c r="R62" s="32"/>
      <c r="S62" s="9"/>
      <c r="T62" s="9"/>
      <c r="U62" s="9"/>
      <c r="V62" s="9"/>
      <c r="W62" s="9"/>
      <c r="X62" s="9">
        <f>$D62</f>
        <v>30</v>
      </c>
    </row>
    <row r="63" spans="1:24" ht="14.4">
      <c r="A63" s="45">
        <v>61</v>
      </c>
      <c r="B63" s="45">
        <v>59</v>
      </c>
      <c r="C63" s="45"/>
      <c r="D63" s="45"/>
      <c r="E63">
        <v>186</v>
      </c>
      <c r="F63" s="56" t="s">
        <v>228</v>
      </c>
      <c r="G63" s="44" t="s">
        <v>735</v>
      </c>
      <c r="H63" s="44" t="s">
        <v>736</v>
      </c>
      <c r="I63" s="45" t="s">
        <v>403</v>
      </c>
      <c r="J63" s="45" t="s">
        <v>1</v>
      </c>
      <c r="K63" s="45" t="s">
        <v>635</v>
      </c>
      <c r="L63" s="9"/>
      <c r="M63" s="9"/>
      <c r="N63" s="9"/>
      <c r="O63" s="9">
        <f>$B63</f>
        <v>59</v>
      </c>
      <c r="P63" s="9"/>
      <c r="Q63" s="9"/>
      <c r="R63" s="32"/>
      <c r="S63" s="9"/>
      <c r="T63" s="9"/>
      <c r="U63" s="9"/>
      <c r="V63" s="9"/>
      <c r="W63" s="9"/>
      <c r="X63" s="9"/>
    </row>
    <row r="64" spans="1:24" ht="14.4">
      <c r="A64" s="45">
        <v>63</v>
      </c>
      <c r="B64" s="45">
        <v>60</v>
      </c>
      <c r="C64" s="45">
        <v>6</v>
      </c>
      <c r="D64" s="45">
        <v>31</v>
      </c>
      <c r="E64">
        <v>444</v>
      </c>
      <c r="F64" s="56" t="s">
        <v>281</v>
      </c>
      <c r="G64" s="44" t="s">
        <v>737</v>
      </c>
      <c r="H64" s="44" t="s">
        <v>738</v>
      </c>
      <c r="I64" s="45" t="s">
        <v>649</v>
      </c>
      <c r="J64" s="45" t="s">
        <v>39</v>
      </c>
      <c r="K64" s="45" t="s">
        <v>635</v>
      </c>
      <c r="L64" s="9"/>
      <c r="M64" s="9">
        <f>$B64</f>
        <v>60</v>
      </c>
      <c r="N64" s="9"/>
      <c r="O64" s="9"/>
      <c r="P64" s="9"/>
      <c r="Q64" s="9"/>
      <c r="R64" s="32"/>
      <c r="S64" s="9"/>
      <c r="T64" s="9">
        <f>$D64</f>
        <v>31</v>
      </c>
      <c r="U64" s="9"/>
      <c r="V64" s="9"/>
      <c r="W64" s="9"/>
      <c r="X64" s="9"/>
    </row>
    <row r="65" spans="1:24" ht="14.4">
      <c r="A65" s="45">
        <v>64</v>
      </c>
      <c r="B65" s="45">
        <v>61</v>
      </c>
      <c r="C65" s="45">
        <v>7</v>
      </c>
      <c r="D65" s="45">
        <v>32</v>
      </c>
      <c r="E65">
        <v>993</v>
      </c>
      <c r="F65" s="56" t="s">
        <v>281</v>
      </c>
      <c r="G65" s="44" t="s">
        <v>692</v>
      </c>
      <c r="H65" s="44" t="s">
        <v>739</v>
      </c>
      <c r="I65" s="45" t="s">
        <v>649</v>
      </c>
      <c r="J65" s="45" t="s">
        <v>49</v>
      </c>
      <c r="K65" s="45" t="s">
        <v>635</v>
      </c>
      <c r="L65" s="9">
        <f>$B65</f>
        <v>61</v>
      </c>
      <c r="M65" s="9"/>
      <c r="N65" s="9"/>
      <c r="O65" s="9"/>
      <c r="P65" s="9"/>
      <c r="Q65" s="9"/>
      <c r="R65" s="32"/>
      <c r="S65" s="9">
        <f>$D65</f>
        <v>32</v>
      </c>
      <c r="T65" s="9"/>
      <c r="U65" s="9"/>
      <c r="V65" s="9"/>
      <c r="W65" s="9"/>
      <c r="X65" s="9"/>
    </row>
    <row r="66" spans="1:24" ht="14.4">
      <c r="A66" s="45">
        <v>66</v>
      </c>
      <c r="B66" s="45">
        <v>62</v>
      </c>
      <c r="C66" s="45"/>
      <c r="D66" s="45"/>
      <c r="E66">
        <v>173</v>
      </c>
      <c r="F66" s="56" t="s">
        <v>229</v>
      </c>
      <c r="G66" s="44" t="s">
        <v>740</v>
      </c>
      <c r="H66" s="44" t="s">
        <v>741</v>
      </c>
      <c r="I66" s="45" t="s">
        <v>403</v>
      </c>
      <c r="J66" s="45" t="s">
        <v>1</v>
      </c>
      <c r="K66" s="45" t="s">
        <v>635</v>
      </c>
      <c r="L66" s="9"/>
      <c r="M66" s="9"/>
      <c r="N66" s="9"/>
      <c r="O66" s="9">
        <f>$B66</f>
        <v>62</v>
      </c>
      <c r="P66" s="9"/>
      <c r="Q66" s="9"/>
      <c r="R66" s="32"/>
      <c r="S66" s="9"/>
      <c r="T66" s="9"/>
      <c r="U66" s="9"/>
      <c r="V66" s="9"/>
      <c r="W66" s="9"/>
      <c r="X66" s="9"/>
    </row>
    <row r="67" spans="1:24" ht="14.4">
      <c r="A67" s="45">
        <v>67</v>
      </c>
      <c r="B67" s="45">
        <v>63</v>
      </c>
      <c r="C67" s="45">
        <v>26</v>
      </c>
      <c r="D67" s="45">
        <v>33</v>
      </c>
      <c r="E67">
        <v>562</v>
      </c>
      <c r="F67" s="56" t="s">
        <v>282</v>
      </c>
      <c r="G67" s="44" t="s">
        <v>682</v>
      </c>
      <c r="H67" s="44" t="s">
        <v>742</v>
      </c>
      <c r="I67" s="45" t="s">
        <v>638</v>
      </c>
      <c r="J67" s="45" t="s">
        <v>35</v>
      </c>
      <c r="K67" s="45" t="s">
        <v>635</v>
      </c>
      <c r="L67" s="9"/>
      <c r="M67" s="9"/>
      <c r="N67" s="9">
        <f>$B67</f>
        <v>63</v>
      </c>
      <c r="O67" s="9"/>
      <c r="P67" s="9"/>
      <c r="Q67" s="9"/>
      <c r="R67" s="32"/>
      <c r="S67" s="9"/>
      <c r="T67" s="9"/>
      <c r="U67" s="9">
        <f>$D67</f>
        <v>33</v>
      </c>
      <c r="V67" s="9"/>
      <c r="W67" s="9"/>
      <c r="X67" s="9"/>
    </row>
    <row r="68" spans="1:24" ht="14.4">
      <c r="A68" s="45">
        <v>68</v>
      </c>
      <c r="B68" s="45">
        <v>64</v>
      </c>
      <c r="C68" s="45">
        <v>27</v>
      </c>
      <c r="D68" s="45">
        <v>34</v>
      </c>
      <c r="E68">
        <v>485</v>
      </c>
      <c r="F68" s="56" t="s">
        <v>283</v>
      </c>
      <c r="G68" s="44" t="s">
        <v>743</v>
      </c>
      <c r="H68" s="44" t="s">
        <v>744</v>
      </c>
      <c r="I68" s="45" t="s">
        <v>638</v>
      </c>
      <c r="J68" s="45" t="s">
        <v>39</v>
      </c>
      <c r="K68" s="45" t="s">
        <v>635</v>
      </c>
      <c r="L68" s="9"/>
      <c r="M68" s="9">
        <f>$B68</f>
        <v>64</v>
      </c>
      <c r="N68" s="9"/>
      <c r="O68" s="9"/>
      <c r="P68" s="9"/>
      <c r="Q68" s="9"/>
      <c r="R68" s="32"/>
      <c r="S68" s="9"/>
      <c r="T68" s="9">
        <f>$D68</f>
        <v>34</v>
      </c>
      <c r="U68" s="9"/>
      <c r="V68" s="9"/>
      <c r="W68" s="9"/>
      <c r="X68" s="9"/>
    </row>
    <row r="69" spans="1:24" ht="14.4">
      <c r="A69" s="45">
        <v>69</v>
      </c>
      <c r="B69" s="45">
        <v>65</v>
      </c>
      <c r="C69" s="45"/>
      <c r="D69" s="45"/>
      <c r="E69">
        <v>167</v>
      </c>
      <c r="F69" s="56" t="s">
        <v>230</v>
      </c>
      <c r="G69" s="44" t="s">
        <v>682</v>
      </c>
      <c r="H69" s="44" t="s">
        <v>745</v>
      </c>
      <c r="I69" s="45" t="s">
        <v>403</v>
      </c>
      <c r="J69" s="45" t="s">
        <v>1</v>
      </c>
      <c r="K69" s="45" t="s">
        <v>635</v>
      </c>
      <c r="L69" s="9"/>
      <c r="M69" s="9"/>
      <c r="N69" s="9"/>
      <c r="O69" s="9">
        <f>$B69</f>
        <v>65</v>
      </c>
      <c r="P69" s="9"/>
      <c r="Q69" s="9"/>
      <c r="R69" s="32"/>
      <c r="S69" s="9"/>
      <c r="T69" s="9"/>
      <c r="U69" s="9"/>
      <c r="V69" s="9"/>
      <c r="W69" s="9"/>
      <c r="X69" s="9"/>
    </row>
    <row r="70" spans="1:24" ht="14.4">
      <c r="A70" s="45">
        <v>70</v>
      </c>
      <c r="B70" s="45">
        <v>66</v>
      </c>
      <c r="C70" s="45">
        <v>8</v>
      </c>
      <c r="D70" s="45">
        <v>35</v>
      </c>
      <c r="E70">
        <v>2158</v>
      </c>
      <c r="F70" s="56" t="s">
        <v>284</v>
      </c>
      <c r="G70" s="44" t="s">
        <v>746</v>
      </c>
      <c r="H70" s="44" t="s">
        <v>747</v>
      </c>
      <c r="I70" s="45" t="s">
        <v>649</v>
      </c>
      <c r="J70" s="45" t="s">
        <v>35</v>
      </c>
      <c r="K70" s="45" t="s">
        <v>635</v>
      </c>
      <c r="L70" s="9"/>
      <c r="M70" s="9"/>
      <c r="N70" s="9">
        <f t="shared" ref="N70:N75" si="0">$B70</f>
        <v>66</v>
      </c>
      <c r="O70" s="9"/>
      <c r="P70" s="9"/>
      <c r="Q70" s="9"/>
      <c r="R70" s="32"/>
      <c r="S70" s="9"/>
      <c r="T70" s="9"/>
      <c r="U70" s="9">
        <f>$D70</f>
        <v>35</v>
      </c>
      <c r="V70" s="9"/>
      <c r="W70" s="9"/>
      <c r="X70" s="9"/>
    </row>
    <row r="71" spans="1:24" ht="14.4">
      <c r="A71" s="45">
        <v>72</v>
      </c>
      <c r="B71" s="45">
        <v>67</v>
      </c>
      <c r="C71" s="45"/>
      <c r="D71" s="45"/>
      <c r="E71">
        <v>615</v>
      </c>
      <c r="F71" s="56" t="s">
        <v>231</v>
      </c>
      <c r="G71" s="44" t="s">
        <v>748</v>
      </c>
      <c r="H71" s="44" t="s">
        <v>749</v>
      </c>
      <c r="I71" s="45" t="s">
        <v>403</v>
      </c>
      <c r="J71" s="45" t="s">
        <v>35</v>
      </c>
      <c r="K71" s="45" t="s">
        <v>635</v>
      </c>
      <c r="L71" s="9"/>
      <c r="M71" s="9"/>
      <c r="N71" s="9">
        <f t="shared" si="0"/>
        <v>67</v>
      </c>
      <c r="O71" s="9"/>
      <c r="P71" s="9"/>
      <c r="Q71" s="9"/>
      <c r="R71" s="32"/>
      <c r="S71" s="9"/>
      <c r="T71" s="9"/>
      <c r="U71" s="9"/>
      <c r="V71" s="9"/>
      <c r="W71" s="9"/>
      <c r="X71" s="9"/>
    </row>
    <row r="72" spans="1:24" ht="14.4">
      <c r="A72" s="45">
        <v>73</v>
      </c>
      <c r="B72" s="45">
        <v>68</v>
      </c>
      <c r="C72" s="45">
        <v>28</v>
      </c>
      <c r="D72" s="45">
        <v>36</v>
      </c>
      <c r="E72">
        <v>649</v>
      </c>
      <c r="F72" s="56" t="s">
        <v>285</v>
      </c>
      <c r="G72" s="44" t="s">
        <v>750</v>
      </c>
      <c r="H72" s="44" t="s">
        <v>701</v>
      </c>
      <c r="I72" s="45" t="s">
        <v>638</v>
      </c>
      <c r="J72" s="45" t="s">
        <v>35</v>
      </c>
      <c r="K72" s="45" t="s">
        <v>635</v>
      </c>
      <c r="L72" s="9"/>
      <c r="M72" s="9"/>
      <c r="N72" s="9">
        <f t="shared" si="0"/>
        <v>68</v>
      </c>
      <c r="O72" s="9"/>
      <c r="P72" s="9"/>
      <c r="Q72" s="9"/>
      <c r="R72" s="32"/>
      <c r="S72" s="9"/>
      <c r="T72" s="9"/>
      <c r="U72" s="9">
        <f>$D72</f>
        <v>36</v>
      </c>
      <c r="V72" s="9"/>
      <c r="W72" s="9"/>
      <c r="X72" s="9"/>
    </row>
    <row r="73" spans="1:24" ht="14.4">
      <c r="A73" s="45">
        <v>74</v>
      </c>
      <c r="B73" s="45">
        <v>69</v>
      </c>
      <c r="C73" s="45">
        <v>9</v>
      </c>
      <c r="D73" s="45">
        <v>37</v>
      </c>
      <c r="E73">
        <v>549</v>
      </c>
      <c r="F73" s="56" t="s">
        <v>286</v>
      </c>
      <c r="G73" s="44" t="s">
        <v>541</v>
      </c>
      <c r="H73" s="44" t="s">
        <v>751</v>
      </c>
      <c r="I73" s="45" t="s">
        <v>649</v>
      </c>
      <c r="J73" s="45" t="s">
        <v>35</v>
      </c>
      <c r="K73" s="45" t="s">
        <v>635</v>
      </c>
      <c r="L73" s="9"/>
      <c r="M73" s="9"/>
      <c r="N73" s="9">
        <f t="shared" si="0"/>
        <v>69</v>
      </c>
      <c r="O73" s="9"/>
      <c r="P73" s="9"/>
      <c r="Q73" s="9"/>
      <c r="R73" s="32"/>
      <c r="S73" s="9"/>
      <c r="T73" s="9"/>
      <c r="U73" s="9">
        <f>$D73</f>
        <v>37</v>
      </c>
      <c r="V73" s="9"/>
      <c r="W73" s="9"/>
      <c r="X73" s="9"/>
    </row>
    <row r="74" spans="1:24" ht="14.4">
      <c r="A74" s="45">
        <v>75</v>
      </c>
      <c r="B74" s="45">
        <v>70</v>
      </c>
      <c r="C74" s="45">
        <v>1</v>
      </c>
      <c r="D74" s="45">
        <v>38</v>
      </c>
      <c r="E74">
        <v>2163</v>
      </c>
      <c r="F74" s="56" t="s">
        <v>287</v>
      </c>
      <c r="G74" s="44" t="s">
        <v>692</v>
      </c>
      <c r="H74" s="44" t="s">
        <v>752</v>
      </c>
      <c r="I74" s="45" t="s">
        <v>676</v>
      </c>
      <c r="J74" s="45" t="s">
        <v>35</v>
      </c>
      <c r="K74" s="45" t="s">
        <v>635</v>
      </c>
      <c r="L74" s="9"/>
      <c r="M74" s="9"/>
      <c r="N74" s="9">
        <f t="shared" si="0"/>
        <v>70</v>
      </c>
      <c r="O74" s="9"/>
      <c r="P74" s="9"/>
      <c r="Q74" s="9"/>
      <c r="R74" s="32"/>
      <c r="S74" s="9"/>
      <c r="T74" s="9"/>
      <c r="U74" s="9">
        <f>$D74</f>
        <v>38</v>
      </c>
      <c r="V74" s="9"/>
      <c r="W74" s="9"/>
      <c r="X74" s="9"/>
    </row>
    <row r="75" spans="1:24" ht="14.4">
      <c r="A75" s="45">
        <v>76</v>
      </c>
      <c r="B75" s="45">
        <v>71</v>
      </c>
      <c r="C75" s="45">
        <v>29</v>
      </c>
      <c r="D75" s="45">
        <v>39</v>
      </c>
      <c r="E75">
        <v>607</v>
      </c>
      <c r="F75" s="56" t="s">
        <v>288</v>
      </c>
      <c r="G75" s="44" t="s">
        <v>753</v>
      </c>
      <c r="H75" s="44" t="s">
        <v>754</v>
      </c>
      <c r="I75" s="45" t="s">
        <v>638</v>
      </c>
      <c r="J75" s="45" t="s">
        <v>35</v>
      </c>
      <c r="K75" s="45" t="s">
        <v>635</v>
      </c>
      <c r="L75" s="9"/>
      <c r="M75" s="9"/>
      <c r="N75" s="9">
        <f t="shared" si="0"/>
        <v>71</v>
      </c>
      <c r="O75" s="9"/>
      <c r="P75" s="9"/>
      <c r="Q75" s="9"/>
      <c r="R75" s="32"/>
      <c r="S75" s="9"/>
      <c r="T75" s="9"/>
      <c r="U75" s="9">
        <f>$D75</f>
        <v>39</v>
      </c>
      <c r="V75" s="9"/>
      <c r="W75" s="9"/>
      <c r="X75" s="9"/>
    </row>
    <row r="76" spans="1:24" ht="14.4">
      <c r="A76" s="45">
        <v>77</v>
      </c>
      <c r="B76" s="45">
        <v>72</v>
      </c>
      <c r="C76" s="45"/>
      <c r="D76" s="45"/>
      <c r="E76">
        <v>463</v>
      </c>
      <c r="F76" s="56" t="s">
        <v>232</v>
      </c>
      <c r="G76" s="44" t="s">
        <v>639</v>
      </c>
      <c r="H76" s="44" t="s">
        <v>755</v>
      </c>
      <c r="I76" s="45" t="s">
        <v>403</v>
      </c>
      <c r="J76" s="45" t="s">
        <v>39</v>
      </c>
      <c r="K76" s="45" t="s">
        <v>635</v>
      </c>
      <c r="L76" s="9"/>
      <c r="M76" s="9">
        <f>$B76</f>
        <v>72</v>
      </c>
      <c r="N76" s="9"/>
      <c r="O76" s="9"/>
      <c r="P76" s="9"/>
      <c r="Q76" s="9"/>
      <c r="R76" s="32"/>
      <c r="S76" s="9"/>
      <c r="T76" s="9"/>
      <c r="U76" s="9"/>
      <c r="V76" s="9"/>
      <c r="W76" s="9"/>
      <c r="X76" s="9"/>
    </row>
    <row r="77" spans="1:24" ht="14.4">
      <c r="A77" s="45">
        <v>78</v>
      </c>
      <c r="B77" s="45">
        <v>73</v>
      </c>
      <c r="C77" s="45">
        <v>30</v>
      </c>
      <c r="D77" s="45">
        <v>40</v>
      </c>
      <c r="E77">
        <v>406</v>
      </c>
      <c r="F77" s="56" t="s">
        <v>289</v>
      </c>
      <c r="G77" s="44" t="s">
        <v>636</v>
      </c>
      <c r="H77" s="44" t="s">
        <v>756</v>
      </c>
      <c r="I77" s="45" t="s">
        <v>638</v>
      </c>
      <c r="J77" s="45" t="s">
        <v>28</v>
      </c>
      <c r="K77" s="45" t="s">
        <v>635</v>
      </c>
      <c r="L77" s="9"/>
      <c r="M77" s="9"/>
      <c r="N77" s="9"/>
      <c r="O77" s="9"/>
      <c r="P77" s="9">
        <f>$B77</f>
        <v>73</v>
      </c>
      <c r="Q77" s="9"/>
      <c r="R77" s="32"/>
      <c r="S77" s="9"/>
      <c r="T77" s="9"/>
      <c r="U77" s="9"/>
      <c r="V77" s="9"/>
      <c r="W77" s="9">
        <f>$D77</f>
        <v>40</v>
      </c>
      <c r="X77" s="9"/>
    </row>
    <row r="78" spans="1:24" ht="14.4">
      <c r="A78" s="45">
        <v>79</v>
      </c>
      <c r="B78" s="45">
        <v>74</v>
      </c>
      <c r="C78" s="45">
        <v>31</v>
      </c>
      <c r="D78" s="45">
        <v>41</v>
      </c>
      <c r="E78">
        <v>448</v>
      </c>
      <c r="F78" s="56" t="s">
        <v>290</v>
      </c>
      <c r="G78" s="44" t="s">
        <v>757</v>
      </c>
      <c r="H78" s="44" t="s">
        <v>758</v>
      </c>
      <c r="I78" s="45" t="s">
        <v>638</v>
      </c>
      <c r="J78" s="45" t="s">
        <v>39</v>
      </c>
      <c r="K78" s="45" t="s">
        <v>635</v>
      </c>
      <c r="L78" s="9"/>
      <c r="M78" s="9">
        <f>$B78</f>
        <v>74</v>
      </c>
      <c r="N78" s="9"/>
      <c r="O78" s="9"/>
      <c r="P78" s="9"/>
      <c r="Q78" s="9"/>
      <c r="R78" s="32"/>
      <c r="S78" s="9"/>
      <c r="T78" s="9">
        <f>$D78</f>
        <v>41</v>
      </c>
      <c r="U78" s="9"/>
      <c r="V78" s="9"/>
      <c r="W78" s="9"/>
      <c r="X78" s="9"/>
    </row>
    <row r="79" spans="1:24" ht="14.4">
      <c r="A79" s="45">
        <v>81</v>
      </c>
      <c r="B79" s="45">
        <v>75</v>
      </c>
      <c r="C79" s="45">
        <v>32</v>
      </c>
      <c r="D79" s="45">
        <v>42</v>
      </c>
      <c r="E79">
        <v>402</v>
      </c>
      <c r="F79" s="56" t="s">
        <v>291</v>
      </c>
      <c r="G79" s="44" t="s">
        <v>759</v>
      </c>
      <c r="H79" s="44" t="s">
        <v>760</v>
      </c>
      <c r="I79" s="45" t="s">
        <v>638</v>
      </c>
      <c r="J79" s="45" t="s">
        <v>28</v>
      </c>
      <c r="K79" s="45" t="s">
        <v>635</v>
      </c>
      <c r="L79" s="9"/>
      <c r="M79" s="9"/>
      <c r="N79" s="9"/>
      <c r="O79" s="9"/>
      <c r="P79" s="9">
        <f>$B79</f>
        <v>75</v>
      </c>
      <c r="Q79" s="9"/>
      <c r="R79" s="32"/>
      <c r="S79" s="9"/>
      <c r="T79" s="9"/>
      <c r="U79" s="9"/>
      <c r="V79" s="9"/>
      <c r="W79" s="9">
        <f>$D79</f>
        <v>42</v>
      </c>
      <c r="X79" s="9"/>
    </row>
    <row r="80" spans="1:24" ht="14.4">
      <c r="A80" s="45">
        <v>82</v>
      </c>
      <c r="B80" s="45">
        <v>76</v>
      </c>
      <c r="C80" s="45"/>
      <c r="D80" s="45"/>
      <c r="E80">
        <v>462</v>
      </c>
      <c r="F80" s="56" t="s">
        <v>233</v>
      </c>
      <c r="G80" s="44" t="s">
        <v>761</v>
      </c>
      <c r="H80" s="44" t="s">
        <v>762</v>
      </c>
      <c r="I80" s="45" t="s">
        <v>403</v>
      </c>
      <c r="J80" s="45" t="s">
        <v>39</v>
      </c>
      <c r="K80" s="45" t="s">
        <v>635</v>
      </c>
      <c r="L80" s="9"/>
      <c r="M80" s="9">
        <f>$B80</f>
        <v>76</v>
      </c>
      <c r="N80" s="9"/>
      <c r="O80" s="9"/>
      <c r="P80" s="9"/>
      <c r="Q80" s="9"/>
      <c r="R80" s="32"/>
      <c r="S80" s="9"/>
      <c r="T80" s="9"/>
      <c r="U80" s="9"/>
      <c r="V80" s="9"/>
      <c r="W80" s="9"/>
      <c r="X80" s="9"/>
    </row>
    <row r="81" spans="1:24" ht="14.4">
      <c r="A81" s="45">
        <v>84</v>
      </c>
      <c r="B81" s="45">
        <v>77</v>
      </c>
      <c r="C81" s="45">
        <v>33</v>
      </c>
      <c r="D81" s="45">
        <v>43</v>
      </c>
      <c r="E81">
        <v>169</v>
      </c>
      <c r="F81" s="56" t="s">
        <v>292</v>
      </c>
      <c r="G81" s="44" t="s">
        <v>763</v>
      </c>
      <c r="H81" s="44" t="s">
        <v>764</v>
      </c>
      <c r="I81" s="45" t="s">
        <v>638</v>
      </c>
      <c r="J81" s="45" t="s">
        <v>1</v>
      </c>
      <c r="K81" s="45" t="s">
        <v>635</v>
      </c>
      <c r="L81" s="9"/>
      <c r="M81" s="9"/>
      <c r="N81" s="9"/>
      <c r="O81" s="9">
        <f>$B81</f>
        <v>77</v>
      </c>
      <c r="P81" s="9"/>
      <c r="Q81" s="9"/>
      <c r="R81" s="32"/>
      <c r="S81" s="9"/>
      <c r="T81" s="9"/>
      <c r="U81" s="9"/>
      <c r="V81" s="9">
        <f>$D81</f>
        <v>43</v>
      </c>
      <c r="W81" s="9"/>
      <c r="X81" s="9"/>
    </row>
    <row r="82" spans="1:24" ht="14.4">
      <c r="A82" s="45">
        <v>85</v>
      </c>
      <c r="B82" s="45">
        <v>78</v>
      </c>
      <c r="C82" s="45">
        <v>10</v>
      </c>
      <c r="D82" s="45">
        <v>44</v>
      </c>
      <c r="E82">
        <v>131</v>
      </c>
      <c r="F82" s="56" t="s">
        <v>293</v>
      </c>
      <c r="G82" s="44" t="s">
        <v>765</v>
      </c>
      <c r="H82" s="44" t="s">
        <v>439</v>
      </c>
      <c r="I82" s="45" t="s">
        <v>649</v>
      </c>
      <c r="J82" s="45" t="s">
        <v>1</v>
      </c>
      <c r="K82" s="45" t="s">
        <v>635</v>
      </c>
      <c r="L82" s="9"/>
      <c r="M82" s="9"/>
      <c r="N82" s="9"/>
      <c r="O82" s="9">
        <f>$B82</f>
        <v>78</v>
      </c>
      <c r="P82" s="9"/>
      <c r="Q82" s="9"/>
      <c r="R82" s="32"/>
      <c r="S82" s="9"/>
      <c r="T82" s="9"/>
      <c r="U82" s="9"/>
      <c r="V82" s="9">
        <f>$D82</f>
        <v>44</v>
      </c>
      <c r="W82" s="9"/>
      <c r="X82" s="9"/>
    </row>
    <row r="83" spans="1:24" ht="14.4">
      <c r="A83" s="45">
        <v>86</v>
      </c>
      <c r="B83" s="45">
        <v>79</v>
      </c>
      <c r="C83" s="45"/>
      <c r="D83" s="45"/>
      <c r="E83">
        <v>568</v>
      </c>
      <c r="F83" s="56" t="s">
        <v>234</v>
      </c>
      <c r="G83" s="44" t="s">
        <v>682</v>
      </c>
      <c r="H83" s="44" t="s">
        <v>766</v>
      </c>
      <c r="I83" s="45" t="s">
        <v>403</v>
      </c>
      <c r="J83" s="45" t="s">
        <v>35</v>
      </c>
      <c r="K83" s="45" t="s">
        <v>635</v>
      </c>
      <c r="L83" s="9"/>
      <c r="M83" s="9"/>
      <c r="N83" s="9">
        <f>$B83</f>
        <v>79</v>
      </c>
      <c r="O83" s="9"/>
      <c r="P83" s="9"/>
      <c r="Q83" s="9"/>
      <c r="R83" s="32"/>
      <c r="S83" s="9"/>
      <c r="T83" s="9"/>
      <c r="U83" s="9"/>
      <c r="V83" s="9"/>
      <c r="W83" s="9"/>
      <c r="X83" s="9"/>
    </row>
    <row r="84" spans="1:24" ht="14.4">
      <c r="A84" s="45">
        <v>88</v>
      </c>
      <c r="B84" s="45">
        <v>80</v>
      </c>
      <c r="C84" s="45"/>
      <c r="D84" s="45"/>
      <c r="E84">
        <v>317</v>
      </c>
      <c r="F84" s="56" t="s">
        <v>76</v>
      </c>
      <c r="G84" s="44" t="s">
        <v>682</v>
      </c>
      <c r="H84" s="44" t="s">
        <v>767</v>
      </c>
      <c r="I84" s="45" t="s">
        <v>403</v>
      </c>
      <c r="J84" s="45" t="s">
        <v>28</v>
      </c>
      <c r="K84" s="45" t="s">
        <v>635</v>
      </c>
      <c r="L84" s="9"/>
      <c r="M84" s="9"/>
      <c r="N84" s="9"/>
      <c r="O84" s="9"/>
      <c r="P84" s="9">
        <f>$B84</f>
        <v>80</v>
      </c>
      <c r="Q84" s="9"/>
      <c r="R84" s="32"/>
      <c r="S84" s="9"/>
      <c r="T84" s="9"/>
      <c r="U84" s="9"/>
      <c r="V84" s="9"/>
      <c r="W84" s="9"/>
      <c r="X84" s="9"/>
    </row>
    <row r="85" spans="1:24" ht="14.4">
      <c r="A85" s="45">
        <v>90</v>
      </c>
      <c r="B85" s="45">
        <v>81</v>
      </c>
      <c r="C85" s="45">
        <v>34</v>
      </c>
      <c r="D85" s="45">
        <v>45</v>
      </c>
      <c r="E85">
        <v>497</v>
      </c>
      <c r="F85" s="56" t="s">
        <v>294</v>
      </c>
      <c r="G85" s="44" t="s">
        <v>639</v>
      </c>
      <c r="H85" s="44" t="s">
        <v>591</v>
      </c>
      <c r="I85" s="45" t="s">
        <v>638</v>
      </c>
      <c r="J85" s="45" t="s">
        <v>39</v>
      </c>
      <c r="K85" s="45" t="s">
        <v>635</v>
      </c>
      <c r="L85" s="9"/>
      <c r="M85" s="9">
        <f>$B85</f>
        <v>81</v>
      </c>
      <c r="N85" s="9"/>
      <c r="O85" s="9"/>
      <c r="P85" s="9"/>
      <c r="Q85" s="9"/>
      <c r="R85" s="32"/>
      <c r="S85" s="9"/>
      <c r="T85" s="9">
        <f>$D85</f>
        <v>45</v>
      </c>
      <c r="U85" s="9"/>
      <c r="V85" s="9"/>
      <c r="W85" s="9"/>
      <c r="X85" s="9"/>
    </row>
    <row r="86" spans="1:24" ht="14.4">
      <c r="A86" s="45">
        <v>91</v>
      </c>
      <c r="B86" s="45">
        <v>82</v>
      </c>
      <c r="C86" s="45">
        <v>11</v>
      </c>
      <c r="D86" s="45">
        <v>46</v>
      </c>
      <c r="E86">
        <v>142</v>
      </c>
      <c r="F86" s="56" t="s">
        <v>295</v>
      </c>
      <c r="G86" s="44" t="s">
        <v>706</v>
      </c>
      <c r="H86" s="44" t="s">
        <v>768</v>
      </c>
      <c r="I86" s="45" t="s">
        <v>649</v>
      </c>
      <c r="J86" s="45" t="s">
        <v>1</v>
      </c>
      <c r="K86" s="45" t="s">
        <v>635</v>
      </c>
      <c r="L86" s="9"/>
      <c r="M86" s="9"/>
      <c r="N86" s="9"/>
      <c r="O86" s="9">
        <f>$B86</f>
        <v>82</v>
      </c>
      <c r="P86" s="9"/>
      <c r="Q86" s="9"/>
      <c r="R86" s="32"/>
      <c r="S86" s="9"/>
      <c r="T86" s="9"/>
      <c r="U86" s="9"/>
      <c r="V86" s="9">
        <f>$D86</f>
        <v>46</v>
      </c>
      <c r="W86" s="9"/>
      <c r="X86" s="9"/>
    </row>
    <row r="87" spans="1:24" ht="14.4">
      <c r="A87" s="45">
        <v>94</v>
      </c>
      <c r="B87" s="45">
        <v>83</v>
      </c>
      <c r="C87" s="45">
        <v>12</v>
      </c>
      <c r="D87" s="45">
        <v>47</v>
      </c>
      <c r="E87">
        <v>435</v>
      </c>
      <c r="F87" s="56" t="s">
        <v>106</v>
      </c>
      <c r="G87" s="44" t="s">
        <v>669</v>
      </c>
      <c r="H87" s="44" t="s">
        <v>769</v>
      </c>
      <c r="I87" s="45" t="s">
        <v>649</v>
      </c>
      <c r="J87" s="45" t="s">
        <v>39</v>
      </c>
      <c r="K87" s="45" t="s">
        <v>635</v>
      </c>
      <c r="L87" s="9"/>
      <c r="M87" s="9">
        <f>$B87</f>
        <v>83</v>
      </c>
      <c r="N87" s="9"/>
      <c r="O87" s="9"/>
      <c r="P87" s="9"/>
      <c r="Q87" s="9"/>
      <c r="R87" s="32"/>
      <c r="S87" s="9"/>
      <c r="T87" s="9">
        <f>$D87</f>
        <v>47</v>
      </c>
      <c r="U87" s="9"/>
      <c r="V87" s="9"/>
      <c r="W87" s="9"/>
      <c r="X87" s="9"/>
    </row>
    <row r="88" spans="1:24" ht="14.4">
      <c r="A88" s="45">
        <v>96</v>
      </c>
      <c r="B88" s="45">
        <v>84</v>
      </c>
      <c r="C88" s="45">
        <v>13</v>
      </c>
      <c r="D88" s="45">
        <v>48</v>
      </c>
      <c r="E88">
        <v>130</v>
      </c>
      <c r="F88" s="56" t="s">
        <v>296</v>
      </c>
      <c r="G88" s="44" t="s">
        <v>692</v>
      </c>
      <c r="H88" s="44" t="s">
        <v>770</v>
      </c>
      <c r="I88" s="45" t="s">
        <v>649</v>
      </c>
      <c r="J88" s="45" t="s">
        <v>1</v>
      </c>
      <c r="K88" s="45" t="s">
        <v>635</v>
      </c>
      <c r="L88" s="9"/>
      <c r="M88" s="9"/>
      <c r="N88" s="9"/>
      <c r="O88" s="9">
        <f>$B88</f>
        <v>84</v>
      </c>
      <c r="P88" s="9"/>
      <c r="Q88" s="9"/>
      <c r="R88" s="32"/>
      <c r="S88" s="9"/>
      <c r="T88" s="9"/>
      <c r="U88" s="9"/>
      <c r="V88" s="9">
        <f>$D88</f>
        <v>48</v>
      </c>
      <c r="W88" s="9"/>
      <c r="X88" s="9"/>
    </row>
    <row r="89" spans="1:24" ht="14.4">
      <c r="A89" s="45">
        <v>97</v>
      </c>
      <c r="B89" s="45">
        <v>85</v>
      </c>
      <c r="C89" s="45">
        <v>35</v>
      </c>
      <c r="D89" s="45">
        <v>49</v>
      </c>
      <c r="E89">
        <v>998</v>
      </c>
      <c r="F89" s="56" t="s">
        <v>297</v>
      </c>
      <c r="G89" s="44" t="s">
        <v>771</v>
      </c>
      <c r="H89" s="44" t="s">
        <v>772</v>
      </c>
      <c r="I89" s="45" t="s">
        <v>638</v>
      </c>
      <c r="J89" s="45" t="s">
        <v>49</v>
      </c>
      <c r="K89" s="45" t="s">
        <v>635</v>
      </c>
      <c r="L89" s="9">
        <f>$B89</f>
        <v>85</v>
      </c>
      <c r="M89" s="9"/>
      <c r="N89" s="9"/>
      <c r="O89" s="9"/>
      <c r="P89" s="9"/>
      <c r="Q89" s="9"/>
      <c r="R89" s="32"/>
      <c r="S89" s="9">
        <f>$D89</f>
        <v>49</v>
      </c>
      <c r="T89" s="9"/>
      <c r="U89" s="9"/>
      <c r="V89" s="9"/>
      <c r="W89" s="9"/>
      <c r="X89" s="9"/>
    </row>
    <row r="90" spans="1:24" ht="14.4">
      <c r="A90" s="45">
        <v>99</v>
      </c>
      <c r="B90" s="45">
        <v>86</v>
      </c>
      <c r="C90" s="45">
        <v>36</v>
      </c>
      <c r="D90" s="45">
        <v>50</v>
      </c>
      <c r="E90">
        <v>978</v>
      </c>
      <c r="F90" s="56" t="s">
        <v>79</v>
      </c>
      <c r="G90" s="44" t="s">
        <v>773</v>
      </c>
      <c r="H90" s="44" t="s">
        <v>774</v>
      </c>
      <c r="I90" s="45" t="s">
        <v>638</v>
      </c>
      <c r="J90" s="45" t="s">
        <v>50</v>
      </c>
      <c r="K90" s="45" t="s">
        <v>635</v>
      </c>
      <c r="L90" s="9"/>
      <c r="M90" s="9"/>
      <c r="N90" s="9"/>
      <c r="O90" s="9"/>
      <c r="P90" s="9"/>
      <c r="Q90" s="9">
        <f>$B90</f>
        <v>86</v>
      </c>
      <c r="R90" s="32"/>
      <c r="S90" s="9"/>
      <c r="T90" s="9"/>
      <c r="U90" s="9"/>
      <c r="V90" s="9"/>
      <c r="W90" s="9"/>
      <c r="X90" s="9">
        <f>$D90</f>
        <v>50</v>
      </c>
    </row>
    <row r="91" spans="1:24" ht="14.4">
      <c r="A91" s="45">
        <v>100</v>
      </c>
      <c r="B91" s="45">
        <v>87</v>
      </c>
      <c r="C91" s="45">
        <v>37</v>
      </c>
      <c r="D91" s="45">
        <v>51</v>
      </c>
      <c r="E91">
        <v>126</v>
      </c>
      <c r="F91" s="56" t="s">
        <v>298</v>
      </c>
      <c r="G91" s="44" t="s">
        <v>775</v>
      </c>
      <c r="H91" s="44" t="s">
        <v>776</v>
      </c>
      <c r="I91" s="45" t="s">
        <v>638</v>
      </c>
      <c r="J91" s="45" t="s">
        <v>1</v>
      </c>
      <c r="K91" s="45" t="s">
        <v>635</v>
      </c>
      <c r="L91" s="9"/>
      <c r="M91" s="9"/>
      <c r="N91" s="9"/>
      <c r="O91" s="9">
        <f>$B91</f>
        <v>87</v>
      </c>
      <c r="P91" s="9"/>
      <c r="Q91" s="9"/>
      <c r="R91" s="32"/>
      <c r="S91" s="9"/>
      <c r="T91" s="9"/>
      <c r="U91" s="9"/>
      <c r="V91" s="9">
        <f>$D91</f>
        <v>51</v>
      </c>
      <c r="W91" s="9"/>
      <c r="X91" s="9"/>
    </row>
    <row r="92" spans="1:24" ht="14.4">
      <c r="A92" s="45">
        <v>101</v>
      </c>
      <c r="B92" s="45">
        <v>88</v>
      </c>
      <c r="C92" s="45">
        <v>14</v>
      </c>
      <c r="D92" s="45">
        <v>52</v>
      </c>
      <c r="E92">
        <v>494</v>
      </c>
      <c r="F92" s="56" t="s">
        <v>299</v>
      </c>
      <c r="G92" s="44" t="s">
        <v>667</v>
      </c>
      <c r="H92" s="44" t="s">
        <v>777</v>
      </c>
      <c r="I92" s="45" t="s">
        <v>649</v>
      </c>
      <c r="J92" s="45" t="s">
        <v>39</v>
      </c>
      <c r="K92" s="45" t="s">
        <v>635</v>
      </c>
      <c r="L92" s="9"/>
      <c r="M92" s="9">
        <f>$B92</f>
        <v>88</v>
      </c>
      <c r="N92" s="9"/>
      <c r="O92" s="9"/>
      <c r="P92" s="9"/>
      <c r="Q92" s="9"/>
      <c r="R92" s="32"/>
      <c r="S92" s="9"/>
      <c r="T92" s="9">
        <f>$D92</f>
        <v>52</v>
      </c>
      <c r="U92" s="9"/>
      <c r="V92" s="9"/>
      <c r="W92" s="9"/>
      <c r="X92" s="9"/>
    </row>
    <row r="93" spans="1:24" ht="14.4">
      <c r="A93" s="45">
        <v>103</v>
      </c>
      <c r="B93" s="45">
        <v>89</v>
      </c>
      <c r="C93" s="45">
        <v>15</v>
      </c>
      <c r="D93" s="45">
        <v>53</v>
      </c>
      <c r="E93">
        <v>216</v>
      </c>
      <c r="F93" s="56" t="s">
        <v>300</v>
      </c>
      <c r="G93" s="44" t="s">
        <v>771</v>
      </c>
      <c r="H93" s="44" t="s">
        <v>778</v>
      </c>
      <c r="I93" s="45" t="s">
        <v>649</v>
      </c>
      <c r="J93" s="45" t="s">
        <v>1</v>
      </c>
      <c r="K93" s="45" t="s">
        <v>635</v>
      </c>
      <c r="L93" s="9"/>
      <c r="M93" s="9"/>
      <c r="N93" s="9"/>
      <c r="O93" s="9">
        <f>$B93</f>
        <v>89</v>
      </c>
      <c r="P93" s="9"/>
      <c r="Q93" s="9"/>
      <c r="R93" s="32"/>
      <c r="S93" s="9"/>
      <c r="T93" s="9"/>
      <c r="U93" s="9"/>
      <c r="V93" s="9">
        <f>$D93</f>
        <v>53</v>
      </c>
      <c r="W93" s="9"/>
      <c r="X93" s="9"/>
    </row>
    <row r="94" spans="1:24" ht="14.4">
      <c r="A94" s="45">
        <v>106</v>
      </c>
      <c r="B94" s="45">
        <v>90</v>
      </c>
      <c r="C94" s="45">
        <v>2</v>
      </c>
      <c r="D94" s="45">
        <v>54</v>
      </c>
      <c r="E94">
        <v>441</v>
      </c>
      <c r="F94" s="56" t="s">
        <v>301</v>
      </c>
      <c r="G94" s="44" t="s">
        <v>759</v>
      </c>
      <c r="H94" s="44" t="s">
        <v>779</v>
      </c>
      <c r="I94" s="45" t="s">
        <v>676</v>
      </c>
      <c r="J94" s="45" t="s">
        <v>39</v>
      </c>
      <c r="K94" s="45" t="s">
        <v>635</v>
      </c>
      <c r="L94" s="9"/>
      <c r="M94" s="9">
        <f>$B94</f>
        <v>90</v>
      </c>
      <c r="N94" s="9"/>
      <c r="O94" s="9"/>
      <c r="P94" s="9"/>
      <c r="Q94" s="9"/>
      <c r="R94" s="32"/>
      <c r="S94" s="9"/>
      <c r="T94" s="9">
        <f>$D94</f>
        <v>54</v>
      </c>
      <c r="U94" s="9"/>
      <c r="V94" s="9"/>
      <c r="W94" s="9"/>
      <c r="X94" s="9"/>
    </row>
    <row r="95" spans="1:24" ht="14.4">
      <c r="A95" s="45">
        <v>107</v>
      </c>
      <c r="B95" s="45">
        <v>91</v>
      </c>
      <c r="C95" s="45"/>
      <c r="D95" s="45"/>
      <c r="E95">
        <v>627</v>
      </c>
      <c r="F95" s="56" t="s">
        <v>235</v>
      </c>
      <c r="G95" s="44" t="s">
        <v>663</v>
      </c>
      <c r="H95" s="44" t="s">
        <v>780</v>
      </c>
      <c r="I95" s="45" t="s">
        <v>403</v>
      </c>
      <c r="J95" s="45" t="s">
        <v>35</v>
      </c>
      <c r="K95" s="45" t="s">
        <v>635</v>
      </c>
      <c r="L95" s="9"/>
      <c r="M95" s="9"/>
      <c r="N95" s="9">
        <f>$B95</f>
        <v>91</v>
      </c>
      <c r="O95" s="9"/>
      <c r="P95" s="9"/>
      <c r="Q95" s="9"/>
      <c r="R95" s="32"/>
      <c r="S95" s="9"/>
      <c r="T95" s="9"/>
      <c r="U95" s="9"/>
      <c r="V95" s="9"/>
      <c r="W95" s="9"/>
      <c r="X95" s="9"/>
    </row>
    <row r="96" spans="1:24" ht="14.4">
      <c r="A96" s="45">
        <v>108</v>
      </c>
      <c r="B96" s="45">
        <v>92</v>
      </c>
      <c r="C96" s="45"/>
      <c r="D96" s="45"/>
      <c r="E96">
        <v>1002</v>
      </c>
      <c r="F96" s="56" t="s">
        <v>236</v>
      </c>
      <c r="G96" s="44" t="s">
        <v>781</v>
      </c>
      <c r="H96" s="44" t="s">
        <v>782</v>
      </c>
      <c r="I96" s="45" t="s">
        <v>403</v>
      </c>
      <c r="J96" s="45" t="s">
        <v>49</v>
      </c>
      <c r="K96" s="45" t="s">
        <v>635</v>
      </c>
      <c r="L96" s="9">
        <f>$B96</f>
        <v>92</v>
      </c>
      <c r="M96" s="9"/>
      <c r="N96" s="9"/>
      <c r="O96" s="9"/>
      <c r="P96" s="9"/>
      <c r="Q96" s="9"/>
      <c r="R96" s="32"/>
      <c r="S96" s="9"/>
      <c r="T96" s="9"/>
      <c r="U96" s="9"/>
      <c r="V96" s="9"/>
      <c r="W96" s="9"/>
      <c r="X96" s="9"/>
    </row>
    <row r="97" spans="1:24" ht="14.4">
      <c r="A97" s="45">
        <v>109</v>
      </c>
      <c r="B97" s="45">
        <v>93</v>
      </c>
      <c r="C97" s="45">
        <v>16</v>
      </c>
      <c r="D97" s="45">
        <v>55</v>
      </c>
      <c r="E97">
        <v>141</v>
      </c>
      <c r="F97" s="56" t="s">
        <v>302</v>
      </c>
      <c r="G97" s="44" t="s">
        <v>690</v>
      </c>
      <c r="H97" s="44" t="s">
        <v>783</v>
      </c>
      <c r="I97" s="45" t="s">
        <v>649</v>
      </c>
      <c r="J97" s="45" t="s">
        <v>1</v>
      </c>
      <c r="K97" s="45" t="s">
        <v>635</v>
      </c>
      <c r="L97" s="9"/>
      <c r="M97" s="9"/>
      <c r="N97" s="9"/>
      <c r="O97" s="9">
        <f>$B97</f>
        <v>93</v>
      </c>
      <c r="P97" s="9"/>
      <c r="Q97" s="9"/>
      <c r="R97" s="32"/>
      <c r="S97" s="9"/>
      <c r="T97" s="9"/>
      <c r="U97" s="9"/>
      <c r="V97" s="9">
        <f>$D97</f>
        <v>55</v>
      </c>
      <c r="W97" s="9"/>
      <c r="X97" s="9"/>
    </row>
    <row r="98" spans="1:24" ht="14.4">
      <c r="A98" s="45">
        <v>111</v>
      </c>
      <c r="B98" s="45">
        <v>94</v>
      </c>
      <c r="C98" s="45">
        <v>38</v>
      </c>
      <c r="D98" s="45">
        <v>56</v>
      </c>
      <c r="E98">
        <v>451</v>
      </c>
      <c r="F98" s="56" t="s">
        <v>303</v>
      </c>
      <c r="G98" s="44" t="s">
        <v>726</v>
      </c>
      <c r="H98" s="44" t="s">
        <v>784</v>
      </c>
      <c r="I98" s="45" t="s">
        <v>638</v>
      </c>
      <c r="J98" s="45" t="s">
        <v>39</v>
      </c>
      <c r="K98" s="45" t="s">
        <v>635</v>
      </c>
      <c r="L98" s="9"/>
      <c r="M98" s="9">
        <f>$B98</f>
        <v>94</v>
      </c>
      <c r="N98" s="9"/>
      <c r="O98" s="9"/>
      <c r="P98" s="9"/>
      <c r="Q98" s="9"/>
      <c r="R98" s="32"/>
      <c r="S98" s="9"/>
      <c r="T98" s="9">
        <f>$D98</f>
        <v>56</v>
      </c>
      <c r="U98" s="9"/>
      <c r="V98" s="9"/>
      <c r="W98" s="9"/>
      <c r="X98" s="9"/>
    </row>
    <row r="99" spans="1:24" ht="14.4">
      <c r="A99" s="45">
        <v>112</v>
      </c>
      <c r="B99" s="45">
        <v>95</v>
      </c>
      <c r="C99" s="45">
        <v>39</v>
      </c>
      <c r="D99" s="45">
        <v>57</v>
      </c>
      <c r="E99">
        <v>636</v>
      </c>
      <c r="F99" s="56" t="s">
        <v>304</v>
      </c>
      <c r="G99" s="44" t="s">
        <v>785</v>
      </c>
      <c r="H99" s="44" t="s">
        <v>786</v>
      </c>
      <c r="I99" s="45" t="s">
        <v>638</v>
      </c>
      <c r="J99" s="45" t="s">
        <v>35</v>
      </c>
      <c r="K99" s="45" t="s">
        <v>635</v>
      </c>
      <c r="L99" s="9"/>
      <c r="M99" s="9"/>
      <c r="N99" s="9">
        <f>$B99</f>
        <v>95</v>
      </c>
      <c r="O99" s="9"/>
      <c r="P99" s="9"/>
      <c r="Q99" s="9"/>
      <c r="R99" s="32"/>
      <c r="S99" s="9"/>
      <c r="T99" s="9"/>
      <c r="U99" s="9">
        <f>$D99</f>
        <v>57</v>
      </c>
      <c r="V99" s="9"/>
      <c r="W99" s="9"/>
      <c r="X99" s="9"/>
    </row>
    <row r="100" spans="1:24" ht="14.4">
      <c r="A100" s="45">
        <v>114</v>
      </c>
      <c r="B100" s="45">
        <v>96</v>
      </c>
      <c r="C100" s="45">
        <v>17</v>
      </c>
      <c r="D100" s="45">
        <v>58</v>
      </c>
      <c r="E100">
        <v>359</v>
      </c>
      <c r="F100" s="56" t="s">
        <v>305</v>
      </c>
      <c r="G100" s="44" t="s">
        <v>643</v>
      </c>
      <c r="H100" s="44" t="s">
        <v>787</v>
      </c>
      <c r="I100" s="45" t="s">
        <v>649</v>
      </c>
      <c r="J100" s="45" t="s">
        <v>28</v>
      </c>
      <c r="K100" s="45" t="s">
        <v>635</v>
      </c>
      <c r="L100" s="9"/>
      <c r="M100" s="9"/>
      <c r="N100" s="9"/>
      <c r="O100" s="9"/>
      <c r="P100" s="9">
        <f>$B100</f>
        <v>96</v>
      </c>
      <c r="Q100" s="9"/>
      <c r="R100" s="32"/>
      <c r="S100" s="9"/>
      <c r="T100" s="9"/>
      <c r="U100" s="9"/>
      <c r="V100" s="9"/>
      <c r="W100" s="9">
        <f>$D100</f>
        <v>58</v>
      </c>
      <c r="X100" s="9"/>
    </row>
    <row r="101" spans="1:24" ht="14.4">
      <c r="A101" s="45">
        <v>115</v>
      </c>
      <c r="B101" s="45">
        <v>97</v>
      </c>
      <c r="C101" s="45"/>
      <c r="D101" s="45"/>
      <c r="E101">
        <v>2176</v>
      </c>
      <c r="F101" s="56" t="s">
        <v>237</v>
      </c>
      <c r="G101" s="44" t="s">
        <v>690</v>
      </c>
      <c r="H101" s="44" t="s">
        <v>788</v>
      </c>
      <c r="I101" s="45" t="s">
        <v>403</v>
      </c>
      <c r="J101" s="45" t="s">
        <v>35</v>
      </c>
      <c r="K101" s="45" t="s">
        <v>635</v>
      </c>
      <c r="L101" s="9"/>
      <c r="M101" s="9"/>
      <c r="N101" s="9">
        <f>$B101</f>
        <v>97</v>
      </c>
      <c r="O101" s="9"/>
      <c r="P101" s="9"/>
      <c r="Q101" s="9"/>
      <c r="R101" s="32"/>
      <c r="S101" s="9"/>
      <c r="T101" s="9"/>
      <c r="U101" s="9"/>
      <c r="V101" s="9"/>
      <c r="W101" s="9"/>
      <c r="X101" s="9"/>
    </row>
    <row r="102" spans="1:24" ht="14.4">
      <c r="A102" s="45">
        <v>116</v>
      </c>
      <c r="B102" s="45">
        <v>98</v>
      </c>
      <c r="C102" s="45">
        <v>40</v>
      </c>
      <c r="D102" s="45">
        <v>59</v>
      </c>
      <c r="E102">
        <v>971</v>
      </c>
      <c r="F102" s="56" t="s">
        <v>306</v>
      </c>
      <c r="G102" s="44" t="s">
        <v>789</v>
      </c>
      <c r="H102" s="44" t="s">
        <v>790</v>
      </c>
      <c r="I102" s="45" t="s">
        <v>638</v>
      </c>
      <c r="J102" s="45" t="s">
        <v>50</v>
      </c>
      <c r="K102" s="45" t="s">
        <v>635</v>
      </c>
      <c r="L102" s="9"/>
      <c r="M102" s="9"/>
      <c r="N102" s="9"/>
      <c r="O102" s="9"/>
      <c r="P102" s="9"/>
      <c r="Q102" s="9">
        <f>$B102</f>
        <v>98</v>
      </c>
      <c r="R102" s="32"/>
      <c r="S102" s="9"/>
      <c r="T102" s="9"/>
      <c r="U102" s="9"/>
      <c r="V102" s="9"/>
      <c r="W102" s="9"/>
      <c r="X102" s="9">
        <f>$D102</f>
        <v>59</v>
      </c>
    </row>
    <row r="103" spans="1:24" ht="14.4">
      <c r="A103" s="45">
        <v>117</v>
      </c>
      <c r="B103" s="45">
        <v>99</v>
      </c>
      <c r="C103" s="45">
        <v>41</v>
      </c>
      <c r="D103" s="45">
        <v>60</v>
      </c>
      <c r="E103">
        <v>232</v>
      </c>
      <c r="F103" s="56" t="s">
        <v>307</v>
      </c>
      <c r="G103" s="44" t="s">
        <v>773</v>
      </c>
      <c r="H103" s="44" t="s">
        <v>791</v>
      </c>
      <c r="I103" s="45" t="s">
        <v>638</v>
      </c>
      <c r="J103" s="45" t="s">
        <v>1</v>
      </c>
      <c r="K103" s="45" t="s">
        <v>635</v>
      </c>
      <c r="L103" s="9"/>
      <c r="M103" s="9"/>
      <c r="N103" s="9"/>
      <c r="O103" s="9">
        <f>$B103</f>
        <v>99</v>
      </c>
      <c r="P103" s="9"/>
      <c r="Q103" s="9"/>
      <c r="R103" s="32"/>
      <c r="S103" s="9"/>
      <c r="T103" s="9"/>
      <c r="U103" s="9"/>
      <c r="V103" s="9">
        <f>$D103</f>
        <v>60</v>
      </c>
      <c r="W103" s="9"/>
      <c r="X103" s="9"/>
    </row>
    <row r="104" spans="1:24" ht="14.4">
      <c r="A104" s="45">
        <v>120</v>
      </c>
      <c r="B104" s="45">
        <v>100</v>
      </c>
      <c r="C104" s="45">
        <v>42</v>
      </c>
      <c r="D104" s="45">
        <v>61</v>
      </c>
      <c r="E104">
        <v>321</v>
      </c>
      <c r="F104" s="56" t="s">
        <v>308</v>
      </c>
      <c r="G104" s="44" t="s">
        <v>792</v>
      </c>
      <c r="H104" s="44" t="s">
        <v>793</v>
      </c>
      <c r="I104" s="45" t="s">
        <v>638</v>
      </c>
      <c r="J104" s="45" t="s">
        <v>28</v>
      </c>
      <c r="K104" s="45" t="s">
        <v>635</v>
      </c>
      <c r="L104" s="9"/>
      <c r="M104" s="9"/>
      <c r="N104" s="9"/>
      <c r="O104" s="9"/>
      <c r="P104" s="9">
        <f>$B104</f>
        <v>100</v>
      </c>
      <c r="Q104" s="9"/>
      <c r="R104" s="32"/>
      <c r="S104" s="9"/>
      <c r="T104" s="9"/>
      <c r="U104" s="9"/>
      <c r="V104" s="9"/>
      <c r="W104" s="9">
        <f>$D104</f>
        <v>61</v>
      </c>
      <c r="X104" s="9"/>
    </row>
    <row r="105" spans="1:24" ht="14.4">
      <c r="A105" s="45">
        <v>123</v>
      </c>
      <c r="B105" s="45">
        <v>101</v>
      </c>
      <c r="C105" s="45">
        <v>43</v>
      </c>
      <c r="D105" s="45">
        <v>62</v>
      </c>
      <c r="E105">
        <v>891</v>
      </c>
      <c r="F105" s="56" t="s">
        <v>309</v>
      </c>
      <c r="G105" s="44" t="s">
        <v>794</v>
      </c>
      <c r="H105" s="44" t="s">
        <v>795</v>
      </c>
      <c r="I105" s="45" t="s">
        <v>638</v>
      </c>
      <c r="J105" s="45" t="s">
        <v>50</v>
      </c>
      <c r="K105" s="45" t="s">
        <v>635</v>
      </c>
      <c r="L105" s="9"/>
      <c r="M105" s="9"/>
      <c r="N105" s="9"/>
      <c r="O105" s="9"/>
      <c r="P105" s="9"/>
      <c r="Q105" s="9">
        <f>$B105</f>
        <v>101</v>
      </c>
      <c r="R105" s="32"/>
      <c r="S105" s="9"/>
      <c r="T105" s="9"/>
      <c r="U105" s="9"/>
      <c r="V105" s="9"/>
      <c r="W105" s="9"/>
      <c r="X105" s="9">
        <f>$D105</f>
        <v>62</v>
      </c>
    </row>
    <row r="106" spans="1:24" ht="14.4">
      <c r="A106" s="45">
        <v>125</v>
      </c>
      <c r="B106" s="45">
        <v>102</v>
      </c>
      <c r="C106" s="45"/>
      <c r="D106" s="45"/>
      <c r="E106">
        <v>320</v>
      </c>
      <c r="F106" s="56" t="s">
        <v>238</v>
      </c>
      <c r="G106" s="44" t="s">
        <v>796</v>
      </c>
      <c r="H106" s="44" t="s">
        <v>442</v>
      </c>
      <c r="I106" s="45" t="s">
        <v>403</v>
      </c>
      <c r="J106" s="45" t="s">
        <v>28</v>
      </c>
      <c r="K106" s="45" t="s">
        <v>635</v>
      </c>
      <c r="L106" s="9"/>
      <c r="M106" s="9"/>
      <c r="N106" s="9"/>
      <c r="O106" s="9"/>
      <c r="P106" s="9">
        <f>$B106</f>
        <v>102</v>
      </c>
      <c r="Q106" s="9"/>
      <c r="R106" s="32"/>
      <c r="S106" s="9"/>
      <c r="T106" s="9"/>
      <c r="U106" s="9"/>
      <c r="V106" s="9"/>
      <c r="W106" s="9"/>
      <c r="X106" s="9"/>
    </row>
    <row r="107" spans="1:24" ht="14.4">
      <c r="A107" s="45">
        <v>126</v>
      </c>
      <c r="B107" s="45">
        <v>103</v>
      </c>
      <c r="C107" s="45">
        <v>44</v>
      </c>
      <c r="D107" s="45">
        <v>63</v>
      </c>
      <c r="E107">
        <v>309</v>
      </c>
      <c r="F107" s="56" t="s">
        <v>310</v>
      </c>
      <c r="G107" s="44" t="s">
        <v>650</v>
      </c>
      <c r="H107" s="44" t="s">
        <v>797</v>
      </c>
      <c r="I107" s="45" t="s">
        <v>638</v>
      </c>
      <c r="J107" s="45" t="s">
        <v>28</v>
      </c>
      <c r="K107" s="45" t="s">
        <v>635</v>
      </c>
      <c r="L107" s="9"/>
      <c r="M107" s="9"/>
      <c r="N107" s="9"/>
      <c r="O107" s="9"/>
      <c r="P107" s="9">
        <f>$B107</f>
        <v>103</v>
      </c>
      <c r="Q107" s="9"/>
      <c r="R107" s="32"/>
      <c r="S107" s="9"/>
      <c r="T107" s="9"/>
      <c r="U107" s="9"/>
      <c r="V107" s="9"/>
      <c r="W107" s="9">
        <f>$D107</f>
        <v>63</v>
      </c>
      <c r="X107" s="9"/>
    </row>
    <row r="108" spans="1:24" ht="14.4">
      <c r="A108" s="45">
        <v>127</v>
      </c>
      <c r="B108" s="45">
        <v>104</v>
      </c>
      <c r="C108" s="45">
        <v>45</v>
      </c>
      <c r="D108" s="45">
        <v>64</v>
      </c>
      <c r="E108">
        <v>407</v>
      </c>
      <c r="F108" s="56" t="s">
        <v>311</v>
      </c>
      <c r="G108" s="44" t="s">
        <v>690</v>
      </c>
      <c r="H108" s="44" t="s">
        <v>422</v>
      </c>
      <c r="I108" s="45" t="s">
        <v>638</v>
      </c>
      <c r="J108" s="45" t="s">
        <v>28</v>
      </c>
      <c r="K108" s="45" t="s">
        <v>635</v>
      </c>
      <c r="L108" s="9"/>
      <c r="M108" s="9"/>
      <c r="N108" s="9"/>
      <c r="O108" s="9"/>
      <c r="P108" s="9">
        <f>$B108</f>
        <v>104</v>
      </c>
      <c r="Q108" s="9"/>
      <c r="R108" s="32"/>
      <c r="S108" s="9"/>
      <c r="T108" s="9"/>
      <c r="U108" s="9"/>
      <c r="V108" s="9"/>
      <c r="W108" s="9">
        <f>$D108</f>
        <v>64</v>
      </c>
      <c r="X108" s="9"/>
    </row>
    <row r="109" spans="1:24" ht="14.4">
      <c r="A109" s="45">
        <v>129</v>
      </c>
      <c r="B109" s="45">
        <v>105</v>
      </c>
      <c r="C109" s="45">
        <v>46</v>
      </c>
      <c r="D109" s="45">
        <v>65</v>
      </c>
      <c r="E109">
        <v>128</v>
      </c>
      <c r="F109" s="56" t="s">
        <v>312</v>
      </c>
      <c r="G109" s="44" t="s">
        <v>671</v>
      </c>
      <c r="H109" s="44" t="s">
        <v>798</v>
      </c>
      <c r="I109" s="45" t="s">
        <v>638</v>
      </c>
      <c r="J109" s="45" t="s">
        <v>1</v>
      </c>
      <c r="K109" s="45" t="s">
        <v>635</v>
      </c>
      <c r="L109" s="9"/>
      <c r="M109" s="9"/>
      <c r="N109" s="9"/>
      <c r="O109" s="9">
        <f>$B109</f>
        <v>105</v>
      </c>
      <c r="P109" s="9"/>
      <c r="Q109" s="9"/>
      <c r="R109" s="32"/>
      <c r="S109" s="9"/>
      <c r="T109" s="9"/>
      <c r="U109" s="9"/>
      <c r="V109" s="9">
        <f>$D109</f>
        <v>65</v>
      </c>
      <c r="W109" s="9"/>
      <c r="X109" s="9"/>
    </row>
    <row r="110" spans="1:24" ht="14.4">
      <c r="A110" s="45">
        <v>130</v>
      </c>
      <c r="B110" s="45">
        <v>106</v>
      </c>
      <c r="C110" s="45">
        <v>18</v>
      </c>
      <c r="D110" s="45">
        <v>66</v>
      </c>
      <c r="E110">
        <v>246</v>
      </c>
      <c r="F110" s="56" t="s">
        <v>116</v>
      </c>
      <c r="G110" s="44" t="s">
        <v>799</v>
      </c>
      <c r="H110" s="44" t="s">
        <v>800</v>
      </c>
      <c r="I110" s="45" t="s">
        <v>649</v>
      </c>
      <c r="J110" s="45" t="s">
        <v>1</v>
      </c>
      <c r="K110" s="45" t="s">
        <v>635</v>
      </c>
      <c r="L110" s="9"/>
      <c r="M110" s="9"/>
      <c r="N110" s="9"/>
      <c r="O110" s="9">
        <f>$B110</f>
        <v>106</v>
      </c>
      <c r="P110" s="9"/>
      <c r="Q110" s="9"/>
      <c r="R110" s="32"/>
      <c r="S110" s="9"/>
      <c r="T110" s="9"/>
      <c r="U110" s="9"/>
      <c r="V110" s="9">
        <f>$D110</f>
        <v>66</v>
      </c>
      <c r="W110" s="9"/>
      <c r="X110" s="9"/>
    </row>
    <row r="111" spans="1:24" ht="14.4">
      <c r="A111" s="45">
        <v>131</v>
      </c>
      <c r="B111" s="45">
        <v>107</v>
      </c>
      <c r="C111" s="45">
        <v>19</v>
      </c>
      <c r="D111" s="45">
        <v>67</v>
      </c>
      <c r="E111">
        <v>219</v>
      </c>
      <c r="F111" s="56" t="s">
        <v>313</v>
      </c>
      <c r="G111" s="44" t="s">
        <v>801</v>
      </c>
      <c r="H111" s="44" t="s">
        <v>802</v>
      </c>
      <c r="I111" s="45" t="s">
        <v>649</v>
      </c>
      <c r="J111" s="45" t="s">
        <v>1</v>
      </c>
      <c r="K111" s="45" t="s">
        <v>635</v>
      </c>
      <c r="L111" s="9"/>
      <c r="M111" s="9"/>
      <c r="N111" s="9"/>
      <c r="O111" s="9">
        <f>$B111</f>
        <v>107</v>
      </c>
      <c r="P111" s="9"/>
      <c r="Q111" s="9"/>
      <c r="R111" s="32"/>
      <c r="S111" s="9"/>
      <c r="T111" s="9"/>
      <c r="U111" s="9"/>
      <c r="V111" s="9">
        <f>$D111</f>
        <v>67</v>
      </c>
      <c r="W111" s="9"/>
      <c r="X111" s="9"/>
    </row>
    <row r="112" spans="1:24" ht="14.4">
      <c r="A112" s="45">
        <v>132</v>
      </c>
      <c r="B112" s="45">
        <v>108</v>
      </c>
      <c r="C112" s="45"/>
      <c r="D112" s="45"/>
      <c r="E112">
        <v>648</v>
      </c>
      <c r="F112" s="56" t="s">
        <v>117</v>
      </c>
      <c r="G112" s="44" t="s">
        <v>932</v>
      </c>
      <c r="H112" s="44" t="s">
        <v>933</v>
      </c>
      <c r="I112" s="45" t="s">
        <v>403</v>
      </c>
      <c r="J112" s="45" t="s">
        <v>35</v>
      </c>
      <c r="K112" s="45" t="s">
        <v>635</v>
      </c>
      <c r="L112" s="9"/>
      <c r="M112" s="9"/>
      <c r="N112" s="9">
        <f>$B112</f>
        <v>108</v>
      </c>
      <c r="O112" s="9"/>
      <c r="P112" s="9"/>
      <c r="Q112" s="9"/>
      <c r="R112" s="32"/>
      <c r="S112" s="9"/>
      <c r="T112" s="9"/>
      <c r="U112" s="9"/>
      <c r="V112" s="9"/>
      <c r="W112" s="9"/>
      <c r="X112" s="9"/>
    </row>
    <row r="113" spans="1:24" ht="14.4">
      <c r="A113" s="45">
        <v>134</v>
      </c>
      <c r="B113" s="45">
        <v>109</v>
      </c>
      <c r="C113" s="45">
        <v>47</v>
      </c>
      <c r="D113" s="45">
        <v>68</v>
      </c>
      <c r="E113">
        <v>935</v>
      </c>
      <c r="F113" s="56" t="s">
        <v>239</v>
      </c>
      <c r="G113" s="44" t="s">
        <v>652</v>
      </c>
      <c r="H113" s="44" t="s">
        <v>803</v>
      </c>
      <c r="I113" s="45" t="s">
        <v>638</v>
      </c>
      <c r="J113" s="45" t="s">
        <v>50</v>
      </c>
      <c r="K113" s="45" t="s">
        <v>635</v>
      </c>
      <c r="L113" s="9"/>
      <c r="M113" s="9"/>
      <c r="N113" s="9"/>
      <c r="O113" s="9"/>
      <c r="P113" s="9"/>
      <c r="Q113" s="9">
        <f>$B113</f>
        <v>109</v>
      </c>
      <c r="R113" s="32"/>
      <c r="S113" s="9"/>
      <c r="T113" s="9"/>
      <c r="U113" s="9"/>
      <c r="V113" s="9"/>
      <c r="W113" s="9"/>
      <c r="X113" s="9">
        <f>$D113</f>
        <v>68</v>
      </c>
    </row>
    <row r="114" spans="1:24" ht="14.4">
      <c r="A114" s="45">
        <v>135</v>
      </c>
      <c r="B114" s="45">
        <v>110</v>
      </c>
      <c r="C114" s="45">
        <v>3</v>
      </c>
      <c r="D114" s="45">
        <v>69</v>
      </c>
      <c r="E114">
        <v>987</v>
      </c>
      <c r="F114" s="56" t="s">
        <v>314</v>
      </c>
      <c r="G114" s="44" t="s">
        <v>804</v>
      </c>
      <c r="H114" s="44" t="s">
        <v>423</v>
      </c>
      <c r="I114" s="45" t="s">
        <v>676</v>
      </c>
      <c r="J114" s="45" t="s">
        <v>49</v>
      </c>
      <c r="K114" s="45" t="s">
        <v>635</v>
      </c>
      <c r="L114" s="9">
        <f>$B114</f>
        <v>110</v>
      </c>
      <c r="M114" s="9"/>
      <c r="N114" s="9"/>
      <c r="O114" s="9"/>
      <c r="P114" s="9"/>
      <c r="Q114" s="9"/>
      <c r="R114" s="32"/>
      <c r="S114" s="9">
        <f>$D114</f>
        <v>69</v>
      </c>
      <c r="T114" s="9"/>
      <c r="U114" s="9"/>
      <c r="V114" s="9"/>
      <c r="W114" s="9"/>
      <c r="X114" s="9"/>
    </row>
    <row r="115" spans="1:24" ht="14.4">
      <c r="A115" s="45">
        <v>136</v>
      </c>
      <c r="B115" s="45">
        <v>111</v>
      </c>
      <c r="C115" s="45"/>
      <c r="D115" s="45"/>
      <c r="E115">
        <v>224</v>
      </c>
      <c r="F115" s="56" t="s">
        <v>315</v>
      </c>
      <c r="G115" s="44" t="s">
        <v>805</v>
      </c>
      <c r="H115" s="44" t="s">
        <v>806</v>
      </c>
      <c r="I115" s="45" t="s">
        <v>403</v>
      </c>
      <c r="J115" s="45" t="s">
        <v>1</v>
      </c>
      <c r="K115" s="45" t="s">
        <v>635</v>
      </c>
      <c r="L115" s="9"/>
      <c r="M115" s="9"/>
      <c r="N115" s="9"/>
      <c r="O115" s="9">
        <f>$B115</f>
        <v>111</v>
      </c>
      <c r="P115" s="9"/>
      <c r="Q115" s="9"/>
      <c r="R115" s="32"/>
      <c r="S115" s="9"/>
      <c r="T115" s="9"/>
      <c r="U115" s="9"/>
      <c r="V115" s="9"/>
      <c r="W115" s="9"/>
      <c r="X115" s="9"/>
    </row>
    <row r="116" spans="1:24" ht="14.4">
      <c r="A116" s="45">
        <v>137</v>
      </c>
      <c r="B116" s="45">
        <v>112</v>
      </c>
      <c r="C116" s="45">
        <v>48</v>
      </c>
      <c r="D116" s="45">
        <v>70</v>
      </c>
      <c r="E116">
        <v>168</v>
      </c>
      <c r="F116" s="56" t="s">
        <v>316</v>
      </c>
      <c r="G116" s="44" t="s">
        <v>645</v>
      </c>
      <c r="H116" s="44" t="s">
        <v>807</v>
      </c>
      <c r="I116" s="45" t="s">
        <v>638</v>
      </c>
      <c r="J116" s="45" t="s">
        <v>1</v>
      </c>
      <c r="K116" s="45" t="s">
        <v>635</v>
      </c>
      <c r="L116" s="9"/>
      <c r="M116" s="9"/>
      <c r="N116" s="9"/>
      <c r="O116" s="9">
        <f>$B116</f>
        <v>112</v>
      </c>
      <c r="P116" s="9"/>
      <c r="Q116" s="9"/>
      <c r="R116" s="32"/>
      <c r="S116" s="9"/>
      <c r="T116" s="9"/>
      <c r="U116" s="9"/>
      <c r="V116" s="9">
        <f>$D116</f>
        <v>70</v>
      </c>
      <c r="W116" s="9"/>
      <c r="X116" s="9"/>
    </row>
    <row r="117" spans="1:24" ht="14.4">
      <c r="A117" s="45">
        <v>138</v>
      </c>
      <c r="B117" s="45">
        <v>113</v>
      </c>
      <c r="C117" s="45">
        <v>20</v>
      </c>
      <c r="D117" s="45">
        <v>71</v>
      </c>
      <c r="E117">
        <v>350</v>
      </c>
      <c r="F117" s="56" t="s">
        <v>317</v>
      </c>
      <c r="G117" s="44" t="s">
        <v>763</v>
      </c>
      <c r="H117" s="44" t="s">
        <v>808</v>
      </c>
      <c r="I117" s="45" t="s">
        <v>649</v>
      </c>
      <c r="J117" s="45" t="s">
        <v>28</v>
      </c>
      <c r="K117" s="45" t="s">
        <v>635</v>
      </c>
      <c r="L117" s="9"/>
      <c r="M117" s="9"/>
      <c r="N117" s="9"/>
      <c r="O117" s="9"/>
      <c r="P117" s="9">
        <f>$B117</f>
        <v>113</v>
      </c>
      <c r="Q117" s="9"/>
      <c r="R117" s="32"/>
      <c r="S117" s="9"/>
      <c r="T117" s="9"/>
      <c r="U117" s="9"/>
      <c r="V117" s="9"/>
      <c r="W117" s="9">
        <f>$D117</f>
        <v>71</v>
      </c>
      <c r="X117" s="9"/>
    </row>
    <row r="118" spans="1:24" ht="14.4">
      <c r="A118" s="45">
        <v>141</v>
      </c>
      <c r="B118" s="45">
        <v>114</v>
      </c>
      <c r="C118" s="45">
        <v>4</v>
      </c>
      <c r="D118" s="45">
        <v>72</v>
      </c>
      <c r="E118">
        <v>343</v>
      </c>
      <c r="F118" s="56" t="s">
        <v>320</v>
      </c>
      <c r="G118" s="44" t="s">
        <v>771</v>
      </c>
      <c r="H118" s="44" t="s">
        <v>809</v>
      </c>
      <c r="I118" s="45" t="s">
        <v>676</v>
      </c>
      <c r="J118" s="45" t="s">
        <v>28</v>
      </c>
      <c r="K118" s="45" t="s">
        <v>635</v>
      </c>
      <c r="L118" s="9"/>
      <c r="M118" s="9"/>
      <c r="N118" s="9"/>
      <c r="O118" s="9"/>
      <c r="P118" s="9">
        <f>$B118</f>
        <v>114</v>
      </c>
      <c r="Q118" s="9"/>
      <c r="R118" s="32"/>
      <c r="S118" s="9"/>
      <c r="T118" s="9"/>
      <c r="U118" s="9"/>
      <c r="V118" s="9"/>
      <c r="W118" s="9">
        <f>$D118</f>
        <v>72</v>
      </c>
      <c r="X118" s="9"/>
    </row>
    <row r="119" spans="1:24" ht="14.4">
      <c r="A119" s="45">
        <v>144</v>
      </c>
      <c r="B119" s="45">
        <v>115</v>
      </c>
      <c r="C119" s="45"/>
      <c r="D119" s="45"/>
      <c r="E119">
        <v>970</v>
      </c>
      <c r="F119" s="56" t="s">
        <v>321</v>
      </c>
      <c r="G119" s="44" t="s">
        <v>810</v>
      </c>
      <c r="H119" s="44" t="s">
        <v>811</v>
      </c>
      <c r="I119" s="45" t="s">
        <v>403</v>
      </c>
      <c r="J119" s="45" t="s">
        <v>50</v>
      </c>
      <c r="K119" s="45" t="s">
        <v>635</v>
      </c>
      <c r="L119" s="9"/>
      <c r="M119" s="9"/>
      <c r="N119" s="9"/>
      <c r="O119" s="9"/>
      <c r="P119" s="9"/>
      <c r="Q119" s="9">
        <f>$B119</f>
        <v>115</v>
      </c>
      <c r="R119" s="32"/>
      <c r="S119" s="9"/>
      <c r="T119" s="9"/>
      <c r="U119" s="9"/>
      <c r="V119" s="9"/>
      <c r="W119" s="9"/>
      <c r="X119" s="9"/>
    </row>
    <row r="120" spans="1:24" ht="14.4">
      <c r="A120" s="45">
        <v>145</v>
      </c>
      <c r="B120" s="45">
        <v>116</v>
      </c>
      <c r="C120" s="45">
        <v>49</v>
      </c>
      <c r="D120" s="45">
        <v>73</v>
      </c>
      <c r="E120">
        <v>437</v>
      </c>
      <c r="F120" s="56" t="s">
        <v>322</v>
      </c>
      <c r="G120" s="44" t="s">
        <v>662</v>
      </c>
      <c r="H120" s="44" t="s">
        <v>517</v>
      </c>
      <c r="I120" s="45" t="s">
        <v>638</v>
      </c>
      <c r="J120" s="45" t="s">
        <v>39</v>
      </c>
      <c r="K120" s="45" t="s">
        <v>635</v>
      </c>
      <c r="L120" s="9"/>
      <c r="M120" s="9">
        <f>$B120</f>
        <v>116</v>
      </c>
      <c r="N120" s="9"/>
      <c r="O120" s="9"/>
      <c r="P120" s="9"/>
      <c r="Q120" s="9"/>
      <c r="R120" s="32"/>
      <c r="S120" s="9"/>
      <c r="T120" s="9">
        <f>$D120</f>
        <v>73</v>
      </c>
      <c r="U120" s="9"/>
      <c r="V120" s="9"/>
      <c r="W120" s="9"/>
      <c r="X120" s="9"/>
    </row>
    <row r="121" spans="1:24" ht="14.4">
      <c r="A121" s="45">
        <v>146</v>
      </c>
      <c r="B121" s="45">
        <v>117</v>
      </c>
      <c r="C121" s="45">
        <v>50</v>
      </c>
      <c r="D121" s="45">
        <v>74</v>
      </c>
      <c r="E121">
        <v>997</v>
      </c>
      <c r="F121" s="56" t="s">
        <v>240</v>
      </c>
      <c r="G121" s="44" t="s">
        <v>812</v>
      </c>
      <c r="H121" s="44" t="s">
        <v>813</v>
      </c>
      <c r="I121" s="45" t="s">
        <v>638</v>
      </c>
      <c r="J121" s="45" t="s">
        <v>49</v>
      </c>
      <c r="K121" s="45" t="s">
        <v>635</v>
      </c>
      <c r="L121" s="9">
        <f>$B121</f>
        <v>117</v>
      </c>
      <c r="M121" s="9"/>
      <c r="N121" s="9"/>
      <c r="O121" s="9"/>
      <c r="P121" s="9"/>
      <c r="Q121" s="9"/>
      <c r="R121" s="32"/>
      <c r="S121" s="9">
        <f>$D121</f>
        <v>74</v>
      </c>
      <c r="T121" s="9"/>
      <c r="U121" s="9"/>
      <c r="V121" s="9"/>
      <c r="W121" s="9"/>
      <c r="X121" s="9"/>
    </row>
    <row r="122" spans="1:24" ht="14.4">
      <c r="A122" s="45">
        <v>147</v>
      </c>
      <c r="B122" s="45">
        <v>118</v>
      </c>
      <c r="C122" s="45">
        <v>51</v>
      </c>
      <c r="D122" s="45">
        <v>75</v>
      </c>
      <c r="E122">
        <v>304</v>
      </c>
      <c r="F122" s="56" t="s">
        <v>323</v>
      </c>
      <c r="G122" s="44" t="s">
        <v>671</v>
      </c>
      <c r="H122" s="44" t="s">
        <v>533</v>
      </c>
      <c r="I122" s="45" t="s">
        <v>638</v>
      </c>
      <c r="J122" s="45" t="s">
        <v>28</v>
      </c>
      <c r="K122" s="45" t="s">
        <v>635</v>
      </c>
      <c r="L122" s="9"/>
      <c r="M122" s="9"/>
      <c r="N122" s="9"/>
      <c r="O122" s="9"/>
      <c r="P122" s="9">
        <f>$B122</f>
        <v>118</v>
      </c>
      <c r="Q122" s="9"/>
      <c r="R122" s="32"/>
      <c r="S122" s="9"/>
      <c r="T122" s="9"/>
      <c r="U122" s="9"/>
      <c r="V122" s="9"/>
      <c r="W122" s="9">
        <f>$D122</f>
        <v>75</v>
      </c>
      <c r="X122" s="9"/>
    </row>
    <row r="123" spans="1:24" ht="14.4">
      <c r="A123" s="45">
        <v>148</v>
      </c>
      <c r="B123" s="45">
        <v>119</v>
      </c>
      <c r="C123" s="45">
        <v>21</v>
      </c>
      <c r="D123" s="45">
        <v>76</v>
      </c>
      <c r="E123">
        <v>2179</v>
      </c>
      <c r="F123" s="56" t="s">
        <v>324</v>
      </c>
      <c r="G123" s="44" t="s">
        <v>814</v>
      </c>
      <c r="H123" s="44" t="s">
        <v>815</v>
      </c>
      <c r="I123" s="45" t="s">
        <v>649</v>
      </c>
      <c r="J123" s="45" t="s">
        <v>35</v>
      </c>
      <c r="K123" s="45" t="s">
        <v>635</v>
      </c>
      <c r="L123" s="9"/>
      <c r="M123" s="9"/>
      <c r="N123" s="9">
        <f>$B123</f>
        <v>119</v>
      </c>
      <c r="O123" s="9"/>
      <c r="P123" s="9"/>
      <c r="Q123" s="9"/>
      <c r="R123" s="32"/>
      <c r="S123" s="9"/>
      <c r="T123" s="9"/>
      <c r="U123" s="9">
        <f>$D123</f>
        <v>76</v>
      </c>
      <c r="V123" s="9"/>
      <c r="W123" s="9"/>
      <c r="X123" s="9"/>
    </row>
    <row r="124" spans="1:24" ht="14.4">
      <c r="A124" s="45">
        <v>149</v>
      </c>
      <c r="B124" s="45">
        <v>120</v>
      </c>
      <c r="C124" s="45">
        <v>52</v>
      </c>
      <c r="D124" s="45">
        <v>77</v>
      </c>
      <c r="E124">
        <v>160</v>
      </c>
      <c r="F124" s="56" t="s">
        <v>83</v>
      </c>
      <c r="G124" s="44" t="s">
        <v>816</v>
      </c>
      <c r="H124" s="44" t="s">
        <v>817</v>
      </c>
      <c r="I124" s="45" t="s">
        <v>638</v>
      </c>
      <c r="J124" s="45" t="s">
        <v>1</v>
      </c>
      <c r="K124" s="45" t="s">
        <v>635</v>
      </c>
      <c r="L124" s="9"/>
      <c r="M124" s="9"/>
      <c r="N124" s="9"/>
      <c r="O124" s="9">
        <f>$B124</f>
        <v>120</v>
      </c>
      <c r="P124" s="9"/>
      <c r="Q124" s="9"/>
      <c r="R124" s="32"/>
      <c r="S124" s="9"/>
      <c r="T124" s="9"/>
      <c r="U124" s="9"/>
      <c r="V124" s="9">
        <f>$D124</f>
        <v>77</v>
      </c>
      <c r="W124" s="9"/>
      <c r="X124" s="9"/>
    </row>
    <row r="125" spans="1:24" ht="14.4">
      <c r="A125" s="45">
        <v>150</v>
      </c>
      <c r="B125" s="45">
        <v>121</v>
      </c>
      <c r="C125" s="45">
        <v>22</v>
      </c>
      <c r="D125" s="45">
        <v>78</v>
      </c>
      <c r="E125">
        <v>604</v>
      </c>
      <c r="F125" s="56" t="s">
        <v>241</v>
      </c>
      <c r="G125" s="44" t="s">
        <v>773</v>
      </c>
      <c r="H125" s="44" t="s">
        <v>818</v>
      </c>
      <c r="I125" s="45" t="s">
        <v>649</v>
      </c>
      <c r="J125" s="45" t="s">
        <v>35</v>
      </c>
      <c r="K125" s="45" t="s">
        <v>635</v>
      </c>
      <c r="L125" s="9"/>
      <c r="M125" s="9"/>
      <c r="N125" s="9">
        <f>$B125</f>
        <v>121</v>
      </c>
      <c r="O125" s="9"/>
      <c r="P125" s="9"/>
      <c r="Q125" s="9"/>
      <c r="R125" s="32"/>
      <c r="S125" s="9"/>
      <c r="T125" s="9"/>
      <c r="U125" s="9">
        <f>$D125</f>
        <v>78</v>
      </c>
      <c r="V125" s="9"/>
      <c r="W125" s="9"/>
      <c r="X125" s="9"/>
    </row>
    <row r="126" spans="1:24" ht="14.4">
      <c r="A126" s="45">
        <v>151</v>
      </c>
      <c r="B126" s="45">
        <v>122</v>
      </c>
      <c r="C126" s="45">
        <v>53</v>
      </c>
      <c r="D126" s="45">
        <v>79</v>
      </c>
      <c r="E126">
        <v>898</v>
      </c>
      <c r="F126" s="56" t="s">
        <v>325</v>
      </c>
      <c r="G126" s="44" t="s">
        <v>819</v>
      </c>
      <c r="H126" s="44" t="s">
        <v>820</v>
      </c>
      <c r="I126" s="45" t="s">
        <v>638</v>
      </c>
      <c r="J126" s="45" t="s">
        <v>50</v>
      </c>
      <c r="K126" s="45" t="s">
        <v>635</v>
      </c>
      <c r="L126" s="9"/>
      <c r="M126" s="9"/>
      <c r="N126" s="9"/>
      <c r="O126" s="9"/>
      <c r="P126" s="9"/>
      <c r="Q126" s="9">
        <f>$B126</f>
        <v>122</v>
      </c>
      <c r="R126" s="32"/>
      <c r="S126" s="9"/>
      <c r="T126" s="9"/>
      <c r="U126" s="9"/>
      <c r="V126" s="9"/>
      <c r="W126" s="9"/>
      <c r="X126" s="9">
        <f>$D126</f>
        <v>79</v>
      </c>
    </row>
    <row r="127" spans="1:24" ht="14.4">
      <c r="A127" s="45">
        <v>152</v>
      </c>
      <c r="B127" s="45">
        <v>123</v>
      </c>
      <c r="C127" s="45">
        <v>23</v>
      </c>
      <c r="D127" s="45">
        <v>80</v>
      </c>
      <c r="E127">
        <v>1015</v>
      </c>
      <c r="F127" s="56" t="s">
        <v>326</v>
      </c>
      <c r="G127" s="44" t="s">
        <v>821</v>
      </c>
      <c r="H127" s="44" t="s">
        <v>822</v>
      </c>
      <c r="I127" s="45" t="s">
        <v>649</v>
      </c>
      <c r="J127" s="45" t="s">
        <v>49</v>
      </c>
      <c r="K127" s="45" t="s">
        <v>635</v>
      </c>
      <c r="L127" s="9">
        <f>$B127</f>
        <v>123</v>
      </c>
      <c r="M127" s="9"/>
      <c r="N127" s="9"/>
      <c r="O127" s="9"/>
      <c r="P127" s="9"/>
      <c r="Q127" s="9"/>
      <c r="R127" s="32"/>
      <c r="S127" s="9">
        <f>$D127</f>
        <v>80</v>
      </c>
      <c r="T127" s="9"/>
      <c r="U127" s="9"/>
      <c r="V127" s="9"/>
      <c r="W127" s="9"/>
      <c r="X127" s="9"/>
    </row>
    <row r="128" spans="1:24" ht="14.4">
      <c r="A128" s="45">
        <v>154</v>
      </c>
      <c r="B128" s="45">
        <v>124</v>
      </c>
      <c r="C128" s="45"/>
      <c r="D128" s="45"/>
      <c r="E128">
        <v>2169</v>
      </c>
      <c r="F128" s="56" t="s">
        <v>242</v>
      </c>
      <c r="G128" s="44" t="s">
        <v>521</v>
      </c>
      <c r="H128" s="44" t="s">
        <v>823</v>
      </c>
      <c r="I128" s="45" t="s">
        <v>403</v>
      </c>
      <c r="J128" s="45" t="s">
        <v>35</v>
      </c>
      <c r="K128" s="45" t="s">
        <v>635</v>
      </c>
      <c r="L128" s="9"/>
      <c r="M128" s="9"/>
      <c r="N128" s="9">
        <f>$B128</f>
        <v>124</v>
      </c>
      <c r="O128" s="9"/>
      <c r="P128" s="9"/>
      <c r="Q128" s="9"/>
      <c r="R128" s="32"/>
      <c r="S128" s="9"/>
      <c r="T128" s="9"/>
      <c r="U128" s="9"/>
      <c r="V128" s="9"/>
      <c r="W128" s="9"/>
      <c r="X128" s="9"/>
    </row>
    <row r="129" spans="1:24" ht="14.4">
      <c r="A129" s="45">
        <v>158</v>
      </c>
      <c r="B129" s="45">
        <v>125</v>
      </c>
      <c r="C129" s="45">
        <v>24</v>
      </c>
      <c r="D129" s="45">
        <v>81</v>
      </c>
      <c r="E129">
        <v>621</v>
      </c>
      <c r="F129" s="56" t="s">
        <v>327</v>
      </c>
      <c r="G129" s="44" t="s">
        <v>692</v>
      </c>
      <c r="H129" s="44" t="s">
        <v>824</v>
      </c>
      <c r="I129" s="45" t="s">
        <v>649</v>
      </c>
      <c r="J129" s="45" t="s">
        <v>35</v>
      </c>
      <c r="K129" s="45" t="s">
        <v>635</v>
      </c>
      <c r="L129" s="9"/>
      <c r="M129" s="9"/>
      <c r="N129" s="9">
        <f>$B129</f>
        <v>125</v>
      </c>
      <c r="O129" s="9"/>
      <c r="P129" s="9"/>
      <c r="Q129" s="9"/>
      <c r="R129" s="32"/>
      <c r="S129" s="9"/>
      <c r="T129" s="9"/>
      <c r="U129" s="9">
        <f>$D129</f>
        <v>81</v>
      </c>
      <c r="V129" s="9"/>
      <c r="W129" s="9"/>
      <c r="X129" s="9"/>
    </row>
    <row r="130" spans="1:24" ht="14.4">
      <c r="A130" s="45">
        <v>160</v>
      </c>
      <c r="B130" s="45">
        <v>126</v>
      </c>
      <c r="C130" s="45">
        <v>54</v>
      </c>
      <c r="D130" s="45">
        <v>82</v>
      </c>
      <c r="E130">
        <v>989</v>
      </c>
      <c r="F130" s="56" t="s">
        <v>328</v>
      </c>
      <c r="G130" s="44" t="s">
        <v>825</v>
      </c>
      <c r="H130" s="44" t="s">
        <v>826</v>
      </c>
      <c r="I130" s="45" t="s">
        <v>638</v>
      </c>
      <c r="J130" s="45" t="s">
        <v>49</v>
      </c>
      <c r="K130" s="45" t="s">
        <v>635</v>
      </c>
      <c r="L130" s="9">
        <f>$B130</f>
        <v>126</v>
      </c>
      <c r="M130" s="9"/>
      <c r="N130" s="9"/>
      <c r="O130" s="9"/>
      <c r="P130" s="9"/>
      <c r="Q130" s="9"/>
      <c r="R130" s="32"/>
      <c r="S130" s="9">
        <f>$D130</f>
        <v>82</v>
      </c>
      <c r="T130" s="9"/>
      <c r="U130" s="9"/>
      <c r="V130" s="9"/>
      <c r="W130" s="9"/>
      <c r="X130" s="9"/>
    </row>
    <row r="131" spans="1:24" ht="14.4">
      <c r="A131" s="45">
        <v>162</v>
      </c>
      <c r="B131" s="45">
        <v>127</v>
      </c>
      <c r="C131" s="45">
        <v>25</v>
      </c>
      <c r="D131" s="45">
        <v>83</v>
      </c>
      <c r="E131">
        <v>480</v>
      </c>
      <c r="F131" s="56" t="s">
        <v>329</v>
      </c>
      <c r="G131" s="44" t="s">
        <v>706</v>
      </c>
      <c r="H131" s="44" t="s">
        <v>447</v>
      </c>
      <c r="I131" s="45" t="s">
        <v>649</v>
      </c>
      <c r="J131" s="45" t="s">
        <v>39</v>
      </c>
      <c r="K131" s="45" t="s">
        <v>635</v>
      </c>
      <c r="L131" s="9"/>
      <c r="M131" s="9">
        <f>$B131</f>
        <v>127</v>
      </c>
      <c r="N131" s="9"/>
      <c r="O131" s="9"/>
      <c r="P131" s="9"/>
      <c r="Q131" s="9"/>
      <c r="R131" s="32"/>
      <c r="S131" s="9"/>
      <c r="T131" s="9">
        <f>$D131</f>
        <v>83</v>
      </c>
      <c r="U131" s="9"/>
      <c r="V131" s="9"/>
      <c r="W131" s="9"/>
      <c r="X131" s="9"/>
    </row>
    <row r="132" spans="1:24" ht="14.4">
      <c r="A132" s="45">
        <v>163</v>
      </c>
      <c r="B132" s="45">
        <v>128</v>
      </c>
      <c r="C132" s="45">
        <v>55</v>
      </c>
      <c r="D132" s="45">
        <v>84</v>
      </c>
      <c r="E132">
        <v>642</v>
      </c>
      <c r="F132" s="56" t="s">
        <v>124</v>
      </c>
      <c r="G132" s="44" t="s">
        <v>827</v>
      </c>
      <c r="H132" s="44" t="s">
        <v>672</v>
      </c>
      <c r="I132" s="45" t="s">
        <v>638</v>
      </c>
      <c r="J132" s="45" t="s">
        <v>35</v>
      </c>
      <c r="K132" s="45" t="s">
        <v>635</v>
      </c>
      <c r="L132" s="9"/>
      <c r="M132" s="9"/>
      <c r="N132" s="9">
        <f>$B132</f>
        <v>128</v>
      </c>
      <c r="O132" s="9"/>
      <c r="P132" s="9"/>
      <c r="Q132" s="9"/>
      <c r="R132" s="32"/>
      <c r="S132" s="9"/>
      <c r="T132" s="9"/>
      <c r="U132" s="9">
        <f>$D132</f>
        <v>84</v>
      </c>
      <c r="V132" s="9"/>
      <c r="W132" s="9"/>
      <c r="X132" s="9"/>
    </row>
    <row r="133" spans="1:24" ht="14.4">
      <c r="A133" s="45">
        <v>165</v>
      </c>
      <c r="B133" s="45">
        <v>129</v>
      </c>
      <c r="C133" s="45">
        <v>26</v>
      </c>
      <c r="D133" s="45">
        <v>85</v>
      </c>
      <c r="E133">
        <v>245</v>
      </c>
      <c r="F133" s="56" t="s">
        <v>330</v>
      </c>
      <c r="G133" s="44" t="s">
        <v>828</v>
      </c>
      <c r="H133" s="44" t="s">
        <v>829</v>
      </c>
      <c r="I133" s="45" t="s">
        <v>649</v>
      </c>
      <c r="J133" s="45" t="s">
        <v>1</v>
      </c>
      <c r="K133" s="45" t="s">
        <v>635</v>
      </c>
      <c r="L133" s="9"/>
      <c r="M133" s="9"/>
      <c r="N133" s="9"/>
      <c r="O133" s="9">
        <f>$B133</f>
        <v>129</v>
      </c>
      <c r="P133" s="9"/>
      <c r="Q133" s="9"/>
      <c r="R133" s="32"/>
      <c r="S133" s="9"/>
      <c r="T133" s="9"/>
      <c r="U133" s="9"/>
      <c r="V133" s="9">
        <f>$D133</f>
        <v>85</v>
      </c>
      <c r="W133" s="9"/>
      <c r="X133" s="9"/>
    </row>
    <row r="134" spans="1:24" ht="14.4">
      <c r="A134" s="45">
        <v>167</v>
      </c>
      <c r="B134" s="45">
        <v>130</v>
      </c>
      <c r="C134" s="45">
        <v>5</v>
      </c>
      <c r="D134" s="45">
        <v>86</v>
      </c>
      <c r="E134">
        <v>403</v>
      </c>
      <c r="F134" s="56" t="s">
        <v>331</v>
      </c>
      <c r="G134" s="44" t="s">
        <v>830</v>
      </c>
      <c r="H134" s="44" t="s">
        <v>511</v>
      </c>
      <c r="I134" s="45" t="s">
        <v>676</v>
      </c>
      <c r="J134" s="45" t="s">
        <v>28</v>
      </c>
      <c r="K134" s="45" t="s">
        <v>635</v>
      </c>
      <c r="L134" s="9"/>
      <c r="M134" s="9"/>
      <c r="N134" s="9"/>
      <c r="O134" s="9"/>
      <c r="P134" s="9">
        <f>$B134</f>
        <v>130</v>
      </c>
      <c r="Q134" s="9"/>
      <c r="R134" s="32"/>
      <c r="S134" s="9"/>
      <c r="T134" s="9"/>
      <c r="U134" s="9"/>
      <c r="V134" s="9"/>
      <c r="W134" s="9">
        <f>$D134</f>
        <v>86</v>
      </c>
      <c r="X134" s="9"/>
    </row>
    <row r="135" spans="1:24" ht="14.4">
      <c r="A135" s="45">
        <v>168</v>
      </c>
      <c r="B135" s="45">
        <v>131</v>
      </c>
      <c r="C135" s="45">
        <v>27</v>
      </c>
      <c r="D135" s="45">
        <v>87</v>
      </c>
      <c r="E135">
        <v>570</v>
      </c>
      <c r="F135" s="56" t="s">
        <v>331</v>
      </c>
      <c r="G135" s="44" t="s">
        <v>773</v>
      </c>
      <c r="H135" s="44" t="s">
        <v>831</v>
      </c>
      <c r="I135" s="45" t="s">
        <v>649</v>
      </c>
      <c r="J135" s="45" t="s">
        <v>35</v>
      </c>
      <c r="K135" s="45" t="s">
        <v>635</v>
      </c>
      <c r="L135" s="9"/>
      <c r="M135" s="9"/>
      <c r="N135" s="9">
        <f>$B135</f>
        <v>131</v>
      </c>
      <c r="O135" s="9"/>
      <c r="P135" s="9"/>
      <c r="Q135" s="9"/>
      <c r="R135" s="32"/>
      <c r="S135" s="9"/>
      <c r="T135" s="9"/>
      <c r="U135" s="9">
        <f>$D135</f>
        <v>87</v>
      </c>
      <c r="V135" s="9"/>
      <c r="W135" s="9"/>
      <c r="X135" s="9"/>
    </row>
    <row r="136" spans="1:24" ht="14.4">
      <c r="A136" s="45">
        <v>169</v>
      </c>
      <c r="B136" s="45">
        <v>132</v>
      </c>
      <c r="C136" s="45">
        <v>56</v>
      </c>
      <c r="D136" s="45">
        <v>88</v>
      </c>
      <c r="E136">
        <v>541</v>
      </c>
      <c r="F136" s="56" t="s">
        <v>126</v>
      </c>
      <c r="G136" s="44" t="s">
        <v>832</v>
      </c>
      <c r="H136" s="44" t="s">
        <v>833</v>
      </c>
      <c r="I136" s="45" t="s">
        <v>638</v>
      </c>
      <c r="J136" s="45" t="s">
        <v>35</v>
      </c>
      <c r="K136" s="45" t="s">
        <v>635</v>
      </c>
      <c r="L136" s="9"/>
      <c r="M136" s="9"/>
      <c r="N136" s="9">
        <f>$B136</f>
        <v>132</v>
      </c>
      <c r="O136" s="9"/>
      <c r="P136" s="9"/>
      <c r="Q136" s="9"/>
      <c r="R136" s="32"/>
      <c r="S136" s="9"/>
      <c r="T136" s="9"/>
      <c r="U136" s="9">
        <f>$D136</f>
        <v>88</v>
      </c>
      <c r="V136" s="9"/>
      <c r="W136" s="9"/>
      <c r="X136" s="9"/>
    </row>
    <row r="137" spans="1:24" ht="14.4">
      <c r="A137" s="45">
        <v>172</v>
      </c>
      <c r="B137" s="45">
        <v>133</v>
      </c>
      <c r="C137" s="45">
        <v>57</v>
      </c>
      <c r="D137" s="45">
        <v>89</v>
      </c>
      <c r="E137">
        <v>450</v>
      </c>
      <c r="F137" s="56" t="s">
        <v>332</v>
      </c>
      <c r="G137" s="44" t="s">
        <v>643</v>
      </c>
      <c r="H137" s="44" t="s">
        <v>834</v>
      </c>
      <c r="I137" s="45" t="s">
        <v>638</v>
      </c>
      <c r="J137" s="45" t="s">
        <v>39</v>
      </c>
      <c r="K137" s="45" t="s">
        <v>635</v>
      </c>
      <c r="L137" s="9"/>
      <c r="M137" s="9">
        <f>$B137</f>
        <v>133</v>
      </c>
      <c r="N137" s="9"/>
      <c r="O137" s="9"/>
      <c r="P137" s="9"/>
      <c r="Q137" s="9"/>
      <c r="R137" s="32"/>
      <c r="S137" s="9"/>
      <c r="T137" s="9">
        <f>$D137</f>
        <v>89</v>
      </c>
      <c r="U137" s="9"/>
      <c r="V137" s="9"/>
      <c r="W137" s="9"/>
      <c r="X137" s="9"/>
    </row>
    <row r="138" spans="1:24" ht="14.4">
      <c r="A138" s="45">
        <v>173</v>
      </c>
      <c r="B138" s="45">
        <v>134</v>
      </c>
      <c r="C138" s="45">
        <v>6</v>
      </c>
      <c r="D138" s="45">
        <v>90</v>
      </c>
      <c r="E138">
        <v>191</v>
      </c>
      <c r="F138" s="56" t="s">
        <v>333</v>
      </c>
      <c r="G138" s="44" t="s">
        <v>827</v>
      </c>
      <c r="H138" s="44" t="s">
        <v>835</v>
      </c>
      <c r="I138" s="45" t="s">
        <v>676</v>
      </c>
      <c r="J138" s="45" t="s">
        <v>1</v>
      </c>
      <c r="K138" s="45" t="s">
        <v>635</v>
      </c>
      <c r="L138" s="9"/>
      <c r="M138" s="9"/>
      <c r="N138" s="9"/>
      <c r="O138" s="9">
        <f>$B138</f>
        <v>134</v>
      </c>
      <c r="P138" s="9"/>
      <c r="Q138" s="9"/>
      <c r="R138" s="32"/>
      <c r="S138" s="9"/>
      <c r="T138" s="9"/>
      <c r="U138" s="9"/>
      <c r="V138" s="9">
        <f>$D138</f>
        <v>90</v>
      </c>
      <c r="W138" s="9"/>
      <c r="X138" s="9"/>
    </row>
    <row r="139" spans="1:24" ht="14.4">
      <c r="A139" s="45">
        <v>176</v>
      </c>
      <c r="B139" s="45">
        <v>135</v>
      </c>
      <c r="C139" s="45">
        <v>7</v>
      </c>
      <c r="D139" s="45">
        <v>91</v>
      </c>
      <c r="E139">
        <v>488</v>
      </c>
      <c r="F139" s="56" t="s">
        <v>334</v>
      </c>
      <c r="G139" s="44" t="s">
        <v>671</v>
      </c>
      <c r="H139" s="44" t="s">
        <v>402</v>
      </c>
      <c r="I139" s="45" t="s">
        <v>676</v>
      </c>
      <c r="J139" s="45" t="s">
        <v>39</v>
      </c>
      <c r="K139" s="45" t="s">
        <v>635</v>
      </c>
      <c r="L139" s="9"/>
      <c r="M139" s="9">
        <f>$B139</f>
        <v>135</v>
      </c>
      <c r="N139" s="9"/>
      <c r="O139" s="9"/>
      <c r="P139" s="9"/>
      <c r="Q139" s="9"/>
      <c r="R139" s="32"/>
      <c r="S139" s="9"/>
      <c r="T139" s="9">
        <f>$D139</f>
        <v>91</v>
      </c>
      <c r="U139" s="9"/>
      <c r="V139" s="9"/>
      <c r="W139" s="9"/>
      <c r="X139" s="9"/>
    </row>
    <row r="140" spans="1:24" ht="14.4">
      <c r="A140" s="45">
        <v>177</v>
      </c>
      <c r="B140" s="45">
        <v>136</v>
      </c>
      <c r="C140" s="45">
        <v>58</v>
      </c>
      <c r="D140" s="45">
        <v>92</v>
      </c>
      <c r="E140">
        <v>1010</v>
      </c>
      <c r="F140" s="56" t="s">
        <v>335</v>
      </c>
      <c r="G140" s="44" t="s">
        <v>830</v>
      </c>
      <c r="H140" s="44" t="s">
        <v>744</v>
      </c>
      <c r="I140" s="45" t="s">
        <v>638</v>
      </c>
      <c r="J140" s="45" t="s">
        <v>49</v>
      </c>
      <c r="K140" s="45" t="s">
        <v>635</v>
      </c>
      <c r="L140" s="9">
        <f>$B140</f>
        <v>136</v>
      </c>
      <c r="M140" s="9"/>
      <c r="N140" s="9"/>
      <c r="O140" s="9"/>
      <c r="P140" s="9"/>
      <c r="Q140" s="9"/>
      <c r="R140" s="32"/>
      <c r="S140" s="9">
        <f>$D140</f>
        <v>92</v>
      </c>
      <c r="T140" s="9"/>
      <c r="U140" s="9"/>
      <c r="V140" s="9"/>
      <c r="W140" s="9"/>
      <c r="X140" s="9"/>
    </row>
    <row r="141" spans="1:24" ht="14.4">
      <c r="A141" s="45">
        <v>178</v>
      </c>
      <c r="B141" s="45">
        <v>137</v>
      </c>
      <c r="C141" s="45">
        <v>59</v>
      </c>
      <c r="D141" s="45">
        <v>93</v>
      </c>
      <c r="E141">
        <v>614</v>
      </c>
      <c r="F141" s="56" t="s">
        <v>336</v>
      </c>
      <c r="G141" s="44" t="s">
        <v>692</v>
      </c>
      <c r="H141" s="44" t="s">
        <v>836</v>
      </c>
      <c r="I141" s="45" t="s">
        <v>638</v>
      </c>
      <c r="J141" s="45" t="s">
        <v>35</v>
      </c>
      <c r="K141" s="45" t="s">
        <v>635</v>
      </c>
      <c r="L141" s="9"/>
      <c r="M141" s="9"/>
      <c r="N141" s="9">
        <f>$B141</f>
        <v>137</v>
      </c>
      <c r="O141" s="9"/>
      <c r="P141" s="9"/>
      <c r="Q141" s="9"/>
      <c r="R141" s="32"/>
      <c r="S141" s="9"/>
      <c r="T141" s="9"/>
      <c r="U141" s="9">
        <f>$D141</f>
        <v>93</v>
      </c>
      <c r="V141" s="9"/>
      <c r="W141" s="9"/>
      <c r="X141" s="9"/>
    </row>
    <row r="142" spans="1:24" ht="14.4">
      <c r="A142" s="45">
        <v>179</v>
      </c>
      <c r="B142" s="45">
        <v>138</v>
      </c>
      <c r="C142" s="45">
        <v>60</v>
      </c>
      <c r="D142" s="45">
        <v>94</v>
      </c>
      <c r="E142">
        <v>335</v>
      </c>
      <c r="F142" s="56" t="s">
        <v>337</v>
      </c>
      <c r="G142" s="44" t="s">
        <v>708</v>
      </c>
      <c r="H142" s="44" t="s">
        <v>837</v>
      </c>
      <c r="I142" s="45" t="s">
        <v>638</v>
      </c>
      <c r="J142" s="45" t="s">
        <v>28</v>
      </c>
      <c r="K142" s="45" t="s">
        <v>635</v>
      </c>
      <c r="L142" s="9"/>
      <c r="M142" s="9"/>
      <c r="N142" s="9"/>
      <c r="O142" s="9"/>
      <c r="P142" s="9">
        <f>$B142</f>
        <v>138</v>
      </c>
      <c r="Q142" s="9"/>
      <c r="R142" s="32"/>
      <c r="S142" s="9"/>
      <c r="T142" s="9"/>
      <c r="U142" s="9"/>
      <c r="V142" s="9"/>
      <c r="W142" s="9">
        <f>$D142</f>
        <v>94</v>
      </c>
      <c r="X142" s="9"/>
    </row>
    <row r="143" spans="1:24" ht="14.4">
      <c r="A143" s="45">
        <v>180</v>
      </c>
      <c r="B143" s="45">
        <v>139</v>
      </c>
      <c r="C143" s="45">
        <v>61</v>
      </c>
      <c r="D143" s="45">
        <v>95</v>
      </c>
      <c r="E143">
        <v>393</v>
      </c>
      <c r="F143" s="56" t="s">
        <v>338</v>
      </c>
      <c r="G143" s="44" t="s">
        <v>710</v>
      </c>
      <c r="H143" s="44" t="s">
        <v>838</v>
      </c>
      <c r="I143" s="45" t="s">
        <v>638</v>
      </c>
      <c r="J143" s="45" t="s">
        <v>28</v>
      </c>
      <c r="K143" s="45" t="s">
        <v>635</v>
      </c>
      <c r="L143" s="9"/>
      <c r="M143" s="9"/>
      <c r="N143" s="9"/>
      <c r="O143" s="9"/>
      <c r="P143" s="9">
        <f>$B143</f>
        <v>139</v>
      </c>
      <c r="Q143" s="9"/>
      <c r="R143" s="32"/>
      <c r="S143" s="9"/>
      <c r="T143" s="9"/>
      <c r="U143" s="9"/>
      <c r="V143" s="9"/>
      <c r="W143" s="9">
        <f>$D143</f>
        <v>95</v>
      </c>
      <c r="X143" s="9"/>
    </row>
    <row r="144" spans="1:24" ht="14.4">
      <c r="A144" s="45">
        <v>182</v>
      </c>
      <c r="B144" s="45">
        <v>140</v>
      </c>
      <c r="C144" s="45">
        <v>28</v>
      </c>
      <c r="D144" s="45">
        <v>96</v>
      </c>
      <c r="E144">
        <v>1025</v>
      </c>
      <c r="F144" s="56" t="s">
        <v>339</v>
      </c>
      <c r="G144" s="44" t="s">
        <v>839</v>
      </c>
      <c r="H144" s="44" t="s">
        <v>840</v>
      </c>
      <c r="I144" s="45" t="s">
        <v>649</v>
      </c>
      <c r="J144" s="45" t="s">
        <v>49</v>
      </c>
      <c r="K144" s="45" t="s">
        <v>635</v>
      </c>
      <c r="L144" s="9">
        <f>$B144</f>
        <v>140</v>
      </c>
      <c r="M144" s="9"/>
      <c r="N144" s="9"/>
      <c r="O144" s="9"/>
      <c r="P144" s="9"/>
      <c r="Q144" s="9"/>
      <c r="R144" s="32"/>
      <c r="S144" s="9">
        <f>$D144</f>
        <v>96</v>
      </c>
      <c r="T144" s="9"/>
      <c r="U144" s="9"/>
      <c r="V144" s="9"/>
      <c r="W144" s="9"/>
      <c r="X144" s="9"/>
    </row>
    <row r="145" spans="1:24" ht="14.4">
      <c r="A145" s="45">
        <v>183</v>
      </c>
      <c r="B145" s="45">
        <v>141</v>
      </c>
      <c r="C145" s="45">
        <v>62</v>
      </c>
      <c r="D145" s="45">
        <v>97</v>
      </c>
      <c r="E145">
        <v>2170</v>
      </c>
      <c r="F145" s="56" t="s">
        <v>340</v>
      </c>
      <c r="G145" s="44" t="s">
        <v>841</v>
      </c>
      <c r="H145" s="44" t="s">
        <v>842</v>
      </c>
      <c r="I145" s="45" t="s">
        <v>638</v>
      </c>
      <c r="J145" s="45" t="s">
        <v>35</v>
      </c>
      <c r="K145" s="45" t="s">
        <v>635</v>
      </c>
      <c r="L145" s="9"/>
      <c r="M145" s="9"/>
      <c r="N145" s="9">
        <f>$B145</f>
        <v>141</v>
      </c>
      <c r="O145" s="9"/>
      <c r="P145" s="9"/>
      <c r="Q145" s="9"/>
      <c r="R145" s="32"/>
      <c r="S145" s="9"/>
      <c r="T145" s="9"/>
      <c r="U145" s="9">
        <f>$D145</f>
        <v>97</v>
      </c>
      <c r="V145" s="9"/>
      <c r="W145" s="9"/>
      <c r="X145" s="9"/>
    </row>
    <row r="146" spans="1:24" ht="14.4">
      <c r="A146" s="45">
        <v>184</v>
      </c>
      <c r="B146" s="45">
        <v>142</v>
      </c>
      <c r="C146" s="45">
        <v>29</v>
      </c>
      <c r="D146" s="45">
        <v>98</v>
      </c>
      <c r="E146">
        <v>572</v>
      </c>
      <c r="F146" s="56" t="s">
        <v>341</v>
      </c>
      <c r="G146" s="44" t="s">
        <v>706</v>
      </c>
      <c r="H146" s="44" t="s">
        <v>675</v>
      </c>
      <c r="I146" s="45" t="s">
        <v>649</v>
      </c>
      <c r="J146" s="45" t="s">
        <v>35</v>
      </c>
      <c r="K146" s="45" t="s">
        <v>635</v>
      </c>
      <c r="L146" s="9"/>
      <c r="M146" s="9"/>
      <c r="N146" s="9">
        <f>$B146</f>
        <v>142</v>
      </c>
      <c r="O146" s="9"/>
      <c r="P146" s="9"/>
      <c r="Q146" s="9"/>
      <c r="R146" s="32"/>
      <c r="S146" s="9"/>
      <c r="T146" s="9"/>
      <c r="U146" s="9">
        <f>$D146</f>
        <v>98</v>
      </c>
      <c r="V146" s="9"/>
      <c r="W146" s="9"/>
      <c r="X146" s="9"/>
    </row>
    <row r="147" spans="1:24" ht="14.4">
      <c r="A147" s="45">
        <v>187</v>
      </c>
      <c r="B147" s="45">
        <v>143</v>
      </c>
      <c r="C147" s="45">
        <v>30</v>
      </c>
      <c r="D147" s="45">
        <v>99</v>
      </c>
      <c r="E147">
        <v>375</v>
      </c>
      <c r="F147" s="56" t="s">
        <v>342</v>
      </c>
      <c r="G147" s="44" t="s">
        <v>692</v>
      </c>
      <c r="H147" s="44" t="s">
        <v>843</v>
      </c>
      <c r="I147" s="45" t="s">
        <v>649</v>
      </c>
      <c r="J147" s="45" t="s">
        <v>28</v>
      </c>
      <c r="K147" s="45" t="s">
        <v>635</v>
      </c>
      <c r="L147" s="9"/>
      <c r="M147" s="9"/>
      <c r="N147" s="9"/>
      <c r="O147" s="9"/>
      <c r="P147" s="9">
        <f>$B147</f>
        <v>143</v>
      </c>
      <c r="Q147" s="9"/>
      <c r="R147" s="32"/>
      <c r="S147" s="9"/>
      <c r="T147" s="9"/>
      <c r="U147" s="9"/>
      <c r="V147" s="9"/>
      <c r="W147" s="9">
        <f>$D147</f>
        <v>99</v>
      </c>
      <c r="X147" s="9"/>
    </row>
    <row r="148" spans="1:24" ht="14.4">
      <c r="A148" s="45">
        <v>189</v>
      </c>
      <c r="B148" s="45">
        <v>144</v>
      </c>
      <c r="C148" s="45">
        <v>8</v>
      </c>
      <c r="D148" s="45">
        <v>100</v>
      </c>
      <c r="E148">
        <v>400</v>
      </c>
      <c r="F148" s="56" t="s">
        <v>343</v>
      </c>
      <c r="G148" s="44" t="s">
        <v>708</v>
      </c>
      <c r="H148" s="44" t="s">
        <v>844</v>
      </c>
      <c r="I148" s="45" t="s">
        <v>676</v>
      </c>
      <c r="J148" s="45" t="s">
        <v>28</v>
      </c>
      <c r="K148" s="45" t="s">
        <v>635</v>
      </c>
      <c r="L148" s="9"/>
      <c r="M148" s="9"/>
      <c r="N148" s="9"/>
      <c r="O148" s="9"/>
      <c r="P148" s="9">
        <f>$B148</f>
        <v>144</v>
      </c>
      <c r="Q148" s="9"/>
      <c r="R148" s="32"/>
      <c r="S148" s="9"/>
      <c r="T148" s="9"/>
      <c r="U148" s="9"/>
      <c r="V148" s="9"/>
      <c r="W148" s="9">
        <f>$D148</f>
        <v>100</v>
      </c>
      <c r="X148" s="9"/>
    </row>
    <row r="149" spans="1:24" ht="14.4">
      <c r="A149" s="45">
        <v>192</v>
      </c>
      <c r="B149" s="45">
        <v>145</v>
      </c>
      <c r="C149" s="45">
        <v>31</v>
      </c>
      <c r="D149" s="45">
        <v>101</v>
      </c>
      <c r="E149">
        <v>397</v>
      </c>
      <c r="F149" s="56" t="s">
        <v>344</v>
      </c>
      <c r="G149" s="44" t="s">
        <v>845</v>
      </c>
      <c r="H149" s="44" t="s">
        <v>846</v>
      </c>
      <c r="I149" s="45" t="s">
        <v>649</v>
      </c>
      <c r="J149" s="45" t="s">
        <v>28</v>
      </c>
      <c r="K149" s="45" t="s">
        <v>635</v>
      </c>
      <c r="L149" s="9"/>
      <c r="M149" s="9"/>
      <c r="N149" s="9"/>
      <c r="O149" s="9"/>
      <c r="P149" s="9">
        <f>$B149</f>
        <v>145</v>
      </c>
      <c r="Q149" s="9"/>
      <c r="R149" s="32"/>
      <c r="S149" s="9"/>
      <c r="T149" s="9"/>
      <c r="U149" s="9"/>
      <c r="V149" s="9"/>
      <c r="W149" s="9">
        <f>$D149</f>
        <v>101</v>
      </c>
      <c r="X149" s="9"/>
    </row>
    <row r="150" spans="1:24" ht="14.4">
      <c r="A150" s="45">
        <v>196</v>
      </c>
      <c r="B150" s="45">
        <v>146</v>
      </c>
      <c r="C150" s="45">
        <v>9</v>
      </c>
      <c r="D150" s="45">
        <v>102</v>
      </c>
      <c r="E150">
        <v>579</v>
      </c>
      <c r="F150" s="56" t="s">
        <v>345</v>
      </c>
      <c r="G150" s="44" t="s">
        <v>692</v>
      </c>
      <c r="H150" s="44" t="s">
        <v>847</v>
      </c>
      <c r="I150" s="45" t="s">
        <v>676</v>
      </c>
      <c r="J150" s="45" t="s">
        <v>35</v>
      </c>
      <c r="K150" s="45" t="s">
        <v>635</v>
      </c>
      <c r="L150" s="9"/>
      <c r="M150" s="9"/>
      <c r="N150" s="9">
        <f>$B150</f>
        <v>146</v>
      </c>
      <c r="O150" s="9"/>
      <c r="P150" s="9"/>
      <c r="Q150" s="9"/>
      <c r="R150" s="32"/>
      <c r="S150" s="9"/>
      <c r="T150" s="9"/>
      <c r="U150" s="9">
        <f>$D150</f>
        <v>102</v>
      </c>
      <c r="V150" s="9"/>
      <c r="W150" s="9"/>
      <c r="X150" s="9"/>
    </row>
    <row r="151" spans="1:24" ht="14.4">
      <c r="A151" s="45">
        <v>198</v>
      </c>
      <c r="B151" s="45">
        <v>147</v>
      </c>
      <c r="C151" s="45">
        <v>32</v>
      </c>
      <c r="D151" s="45">
        <v>103</v>
      </c>
      <c r="E151">
        <v>561</v>
      </c>
      <c r="F151" s="56" t="s">
        <v>346</v>
      </c>
      <c r="G151" s="44" t="s">
        <v>848</v>
      </c>
      <c r="H151" s="44" t="s">
        <v>849</v>
      </c>
      <c r="I151" s="45" t="s">
        <v>649</v>
      </c>
      <c r="J151" s="45" t="s">
        <v>35</v>
      </c>
      <c r="K151" s="45" t="s">
        <v>635</v>
      </c>
      <c r="L151" s="9"/>
      <c r="M151" s="9"/>
      <c r="N151" s="9">
        <f>$B151</f>
        <v>147</v>
      </c>
      <c r="O151" s="9"/>
      <c r="P151" s="9"/>
      <c r="Q151" s="9"/>
      <c r="R151" s="32"/>
      <c r="S151" s="9"/>
      <c r="T151" s="9"/>
      <c r="U151" s="9">
        <f>$D151</f>
        <v>103</v>
      </c>
      <c r="V151" s="9"/>
      <c r="W151" s="9"/>
      <c r="X151" s="9"/>
    </row>
    <row r="152" spans="1:24" ht="14.4">
      <c r="A152" s="45">
        <v>200</v>
      </c>
      <c r="B152" s="45">
        <v>148</v>
      </c>
      <c r="C152" s="45">
        <v>2</v>
      </c>
      <c r="D152" s="45"/>
      <c r="E152">
        <v>590</v>
      </c>
      <c r="F152" s="56" t="s">
        <v>138</v>
      </c>
      <c r="G152" s="44" t="s">
        <v>850</v>
      </c>
      <c r="H152" s="44" t="s">
        <v>668</v>
      </c>
      <c r="I152" s="45" t="s">
        <v>458</v>
      </c>
      <c r="J152" s="45" t="s">
        <v>35</v>
      </c>
      <c r="K152" s="45" t="s">
        <v>635</v>
      </c>
      <c r="L152" s="9"/>
      <c r="M152" s="9"/>
      <c r="N152" s="9">
        <f>$B152</f>
        <v>148</v>
      </c>
      <c r="O152" s="9"/>
      <c r="P152" s="9"/>
      <c r="Q152" s="9"/>
      <c r="R152" s="32"/>
      <c r="S152" s="9"/>
      <c r="T152" s="9"/>
      <c r="U152" s="9"/>
      <c r="V152" s="9"/>
      <c r="W152" s="9"/>
      <c r="X152" s="9"/>
    </row>
    <row r="153" spans="1:24" ht="14.4">
      <c r="A153" s="45">
        <v>202</v>
      </c>
      <c r="B153" s="45">
        <v>149</v>
      </c>
      <c r="C153" s="45">
        <v>63</v>
      </c>
      <c r="D153" s="45">
        <v>104</v>
      </c>
      <c r="E153">
        <v>589</v>
      </c>
      <c r="F153" s="56" t="s">
        <v>347</v>
      </c>
      <c r="G153" s="44" t="s">
        <v>851</v>
      </c>
      <c r="H153" s="44" t="s">
        <v>668</v>
      </c>
      <c r="I153" s="45" t="s">
        <v>638</v>
      </c>
      <c r="J153" s="45" t="s">
        <v>35</v>
      </c>
      <c r="K153" s="45" t="s">
        <v>635</v>
      </c>
      <c r="L153" s="9"/>
      <c r="M153" s="9"/>
      <c r="N153" s="9">
        <f>$B153</f>
        <v>149</v>
      </c>
      <c r="O153" s="9"/>
      <c r="P153" s="9"/>
      <c r="Q153" s="9"/>
      <c r="R153" s="32"/>
      <c r="S153" s="9"/>
      <c r="T153" s="9"/>
      <c r="U153" s="9">
        <f>$D153</f>
        <v>104</v>
      </c>
      <c r="V153" s="9"/>
      <c r="W153" s="9"/>
      <c r="X153" s="9"/>
    </row>
    <row r="154" spans="1:24" ht="14.4">
      <c r="A154" s="45">
        <v>203</v>
      </c>
      <c r="B154" s="45">
        <v>150</v>
      </c>
      <c r="C154" s="45">
        <v>10</v>
      </c>
      <c r="D154" s="45">
        <v>105</v>
      </c>
      <c r="E154">
        <v>990</v>
      </c>
      <c r="F154" s="56" t="s">
        <v>348</v>
      </c>
      <c r="G154" s="44" t="s">
        <v>852</v>
      </c>
      <c r="H154" s="44" t="s">
        <v>853</v>
      </c>
      <c r="I154" s="45" t="s">
        <v>676</v>
      </c>
      <c r="J154" s="45" t="s">
        <v>49</v>
      </c>
      <c r="K154" s="45" t="s">
        <v>635</v>
      </c>
      <c r="L154" s="9">
        <f>$B154</f>
        <v>150</v>
      </c>
      <c r="M154" s="9"/>
      <c r="N154" s="9"/>
      <c r="O154" s="9"/>
      <c r="P154" s="9"/>
      <c r="Q154" s="9"/>
      <c r="R154" s="32"/>
      <c r="S154" s="9">
        <f>$D154</f>
        <v>105</v>
      </c>
      <c r="T154" s="9"/>
      <c r="U154" s="9"/>
      <c r="V154" s="9"/>
      <c r="W154" s="9"/>
      <c r="X154" s="9"/>
    </row>
    <row r="155" spans="1:24" ht="14.4">
      <c r="A155" s="45">
        <v>204</v>
      </c>
      <c r="B155" s="45">
        <v>151</v>
      </c>
      <c r="C155" s="45">
        <v>33</v>
      </c>
      <c r="D155" s="45">
        <v>106</v>
      </c>
      <c r="E155">
        <v>333</v>
      </c>
      <c r="F155" s="56" t="s">
        <v>349</v>
      </c>
      <c r="G155" s="44" t="s">
        <v>854</v>
      </c>
      <c r="H155" s="44" t="s">
        <v>683</v>
      </c>
      <c r="I155" s="45" t="s">
        <v>649</v>
      </c>
      <c r="J155" s="45" t="s">
        <v>28</v>
      </c>
      <c r="K155" s="45" t="s">
        <v>635</v>
      </c>
      <c r="L155" s="9"/>
      <c r="M155" s="9"/>
      <c r="N155" s="9"/>
      <c r="O155" s="9"/>
      <c r="P155" s="9">
        <f>$B155</f>
        <v>151</v>
      </c>
      <c r="Q155" s="9"/>
      <c r="R155" s="32"/>
      <c r="S155" s="9"/>
      <c r="T155" s="9"/>
      <c r="U155" s="9"/>
      <c r="V155" s="9"/>
      <c r="W155" s="9">
        <f>$D155</f>
        <v>106</v>
      </c>
      <c r="X155" s="9"/>
    </row>
    <row r="156" spans="1:24" ht="14.4">
      <c r="A156" s="45">
        <v>206</v>
      </c>
      <c r="B156" s="45">
        <v>152</v>
      </c>
      <c r="C156" s="45">
        <v>64</v>
      </c>
      <c r="D156" s="45">
        <v>107</v>
      </c>
      <c r="E156">
        <v>2164</v>
      </c>
      <c r="F156" s="56" t="s">
        <v>350</v>
      </c>
      <c r="G156" s="44" t="s">
        <v>773</v>
      </c>
      <c r="H156" s="44" t="s">
        <v>855</v>
      </c>
      <c r="I156" s="45" t="s">
        <v>638</v>
      </c>
      <c r="J156" s="45" t="s">
        <v>35</v>
      </c>
      <c r="K156" s="45" t="s">
        <v>635</v>
      </c>
      <c r="L156" s="9"/>
      <c r="M156" s="9"/>
      <c r="N156" s="9">
        <f>$B156</f>
        <v>152</v>
      </c>
      <c r="O156" s="9"/>
      <c r="P156" s="9"/>
      <c r="Q156" s="9"/>
      <c r="R156" s="32"/>
      <c r="S156" s="9"/>
      <c r="T156" s="9"/>
      <c r="U156" s="9">
        <f>$D156</f>
        <v>107</v>
      </c>
      <c r="V156" s="9"/>
      <c r="W156" s="9"/>
      <c r="X156" s="9"/>
    </row>
    <row r="157" spans="1:24" ht="14.4">
      <c r="A157" s="45">
        <v>207</v>
      </c>
      <c r="B157" s="45">
        <v>153</v>
      </c>
      <c r="C157" s="45">
        <v>34</v>
      </c>
      <c r="D157" s="45">
        <v>108</v>
      </c>
      <c r="E157">
        <v>892</v>
      </c>
      <c r="F157" s="56" t="s">
        <v>351</v>
      </c>
      <c r="G157" s="44" t="s">
        <v>708</v>
      </c>
      <c r="H157" s="44" t="s">
        <v>763</v>
      </c>
      <c r="I157" s="45" t="s">
        <v>649</v>
      </c>
      <c r="J157" s="45" t="s">
        <v>50</v>
      </c>
      <c r="K157" s="45" t="s">
        <v>635</v>
      </c>
      <c r="L157" s="9"/>
      <c r="M157" s="9"/>
      <c r="N157" s="9"/>
      <c r="O157" s="9"/>
      <c r="P157" s="9"/>
      <c r="Q157" s="9">
        <f>$B157</f>
        <v>153</v>
      </c>
      <c r="R157" s="32"/>
      <c r="S157" s="9"/>
      <c r="T157" s="9"/>
      <c r="U157" s="9"/>
      <c r="V157" s="9"/>
      <c r="W157" s="9"/>
      <c r="X157" s="9">
        <f>$D157</f>
        <v>108</v>
      </c>
    </row>
    <row r="158" spans="1:24" ht="14.4">
      <c r="A158" s="45">
        <v>208</v>
      </c>
      <c r="B158" s="45">
        <v>154</v>
      </c>
      <c r="C158" s="45">
        <v>35</v>
      </c>
      <c r="D158" s="45">
        <v>109</v>
      </c>
      <c r="E158">
        <v>243</v>
      </c>
      <c r="F158" s="56" t="s">
        <v>352</v>
      </c>
      <c r="G158" s="44" t="s">
        <v>708</v>
      </c>
      <c r="H158" s="44" t="s">
        <v>856</v>
      </c>
      <c r="I158" s="45" t="s">
        <v>649</v>
      </c>
      <c r="J158" s="45" t="s">
        <v>1</v>
      </c>
      <c r="K158" s="45" t="s">
        <v>635</v>
      </c>
      <c r="L158" s="9"/>
      <c r="M158" s="9"/>
      <c r="N158" s="9"/>
      <c r="O158" s="9">
        <f>$B158</f>
        <v>154</v>
      </c>
      <c r="P158" s="9"/>
      <c r="Q158" s="9"/>
      <c r="R158" s="32"/>
      <c r="S158" s="9"/>
      <c r="T158" s="9"/>
      <c r="U158" s="9"/>
      <c r="V158" s="9">
        <f>$D158</f>
        <v>109</v>
      </c>
      <c r="W158" s="9"/>
      <c r="X158" s="9"/>
    </row>
    <row r="159" spans="1:24" ht="14.4">
      <c r="A159" s="45">
        <v>209</v>
      </c>
      <c r="B159" s="45">
        <v>155</v>
      </c>
      <c r="C159" s="45">
        <v>65</v>
      </c>
      <c r="D159" s="45">
        <v>110</v>
      </c>
      <c r="E159">
        <v>545</v>
      </c>
      <c r="F159" s="56" t="s">
        <v>353</v>
      </c>
      <c r="G159" s="44" t="s">
        <v>828</v>
      </c>
      <c r="H159" s="44" t="s">
        <v>857</v>
      </c>
      <c r="I159" s="45" t="s">
        <v>638</v>
      </c>
      <c r="J159" s="45" t="s">
        <v>35</v>
      </c>
      <c r="K159" s="45" t="s">
        <v>635</v>
      </c>
      <c r="L159" s="9"/>
      <c r="M159" s="9"/>
      <c r="N159" s="9">
        <f>$B159</f>
        <v>155</v>
      </c>
      <c r="O159" s="9"/>
      <c r="P159" s="9"/>
      <c r="Q159" s="9"/>
      <c r="R159" s="32"/>
      <c r="S159" s="9"/>
      <c r="T159" s="9"/>
      <c r="U159" s="9">
        <f>$D159</f>
        <v>110</v>
      </c>
      <c r="V159" s="9"/>
      <c r="W159" s="9"/>
      <c r="X159" s="9"/>
    </row>
    <row r="160" spans="1:24" ht="14.4">
      <c r="A160" s="45">
        <v>211</v>
      </c>
      <c r="B160" s="45">
        <v>156</v>
      </c>
      <c r="C160" s="45">
        <v>36</v>
      </c>
      <c r="D160" s="45">
        <v>111</v>
      </c>
      <c r="E160">
        <v>918</v>
      </c>
      <c r="F160" s="56" t="s">
        <v>354</v>
      </c>
      <c r="G160" s="44" t="s">
        <v>858</v>
      </c>
      <c r="H160" s="44" t="s">
        <v>859</v>
      </c>
      <c r="I160" s="45" t="s">
        <v>649</v>
      </c>
      <c r="J160" s="45" t="s">
        <v>50</v>
      </c>
      <c r="K160" s="45" t="s">
        <v>635</v>
      </c>
      <c r="L160" s="9"/>
      <c r="M160" s="9"/>
      <c r="N160" s="9"/>
      <c r="O160" s="9"/>
      <c r="P160" s="9"/>
      <c r="Q160" s="9">
        <f>$B160</f>
        <v>156</v>
      </c>
      <c r="R160" s="32"/>
      <c r="S160" s="9"/>
      <c r="T160" s="9"/>
      <c r="U160" s="9"/>
      <c r="V160" s="9"/>
      <c r="W160" s="9"/>
      <c r="X160" s="9">
        <f>$D160</f>
        <v>111</v>
      </c>
    </row>
    <row r="161" spans="1:24" ht="14.4">
      <c r="A161" s="45">
        <v>213</v>
      </c>
      <c r="B161" s="45">
        <v>157</v>
      </c>
      <c r="C161" s="45">
        <v>66</v>
      </c>
      <c r="D161" s="45">
        <v>112</v>
      </c>
      <c r="E161">
        <v>606</v>
      </c>
      <c r="F161" s="56" t="s">
        <v>355</v>
      </c>
      <c r="G161" s="44" t="s">
        <v>728</v>
      </c>
      <c r="H161" s="44" t="s">
        <v>860</v>
      </c>
      <c r="I161" s="45" t="s">
        <v>638</v>
      </c>
      <c r="J161" s="45" t="s">
        <v>35</v>
      </c>
      <c r="K161" s="45" t="s">
        <v>635</v>
      </c>
      <c r="L161" s="9"/>
      <c r="M161" s="9"/>
      <c r="N161" s="9">
        <f>$B161</f>
        <v>157</v>
      </c>
      <c r="O161" s="9"/>
      <c r="P161" s="9"/>
      <c r="Q161" s="9"/>
      <c r="R161" s="32"/>
      <c r="S161" s="9"/>
      <c r="T161" s="9"/>
      <c r="U161" s="9">
        <f>$D161</f>
        <v>112</v>
      </c>
      <c r="V161" s="9"/>
      <c r="W161" s="9"/>
      <c r="X161" s="9"/>
    </row>
    <row r="162" spans="1:24" ht="14.4">
      <c r="A162" s="45">
        <v>214</v>
      </c>
      <c r="B162" s="45">
        <v>158</v>
      </c>
      <c r="C162" s="45">
        <v>37</v>
      </c>
      <c r="D162" s="45">
        <v>113</v>
      </c>
      <c r="E162">
        <v>995</v>
      </c>
      <c r="F162" s="56" t="s">
        <v>356</v>
      </c>
      <c r="G162" s="44" t="s">
        <v>710</v>
      </c>
      <c r="H162" s="44" t="s">
        <v>861</v>
      </c>
      <c r="I162" s="45" t="s">
        <v>649</v>
      </c>
      <c r="J162" s="45" t="s">
        <v>49</v>
      </c>
      <c r="K162" s="45" t="s">
        <v>635</v>
      </c>
      <c r="L162" s="9">
        <f>$B162</f>
        <v>158</v>
      </c>
      <c r="M162" s="9"/>
      <c r="N162" s="9"/>
      <c r="O162" s="9"/>
      <c r="P162" s="9"/>
      <c r="Q162" s="9"/>
      <c r="R162" s="32"/>
      <c r="S162" s="9">
        <f>$D162</f>
        <v>113</v>
      </c>
      <c r="T162" s="9"/>
      <c r="U162" s="9"/>
      <c r="V162" s="9"/>
      <c r="W162" s="9"/>
      <c r="X162" s="9"/>
    </row>
    <row r="163" spans="1:24" ht="14.4">
      <c r="A163" s="45">
        <v>215</v>
      </c>
      <c r="B163" s="45">
        <v>159</v>
      </c>
      <c r="C163" s="45">
        <v>38</v>
      </c>
      <c r="D163" s="45">
        <v>114</v>
      </c>
      <c r="E163">
        <v>378</v>
      </c>
      <c r="F163" s="56" t="s">
        <v>357</v>
      </c>
      <c r="G163" s="44" t="s">
        <v>692</v>
      </c>
      <c r="H163" s="44" t="s">
        <v>862</v>
      </c>
      <c r="I163" s="45" t="s">
        <v>649</v>
      </c>
      <c r="J163" s="45" t="s">
        <v>28</v>
      </c>
      <c r="K163" s="45" t="s">
        <v>635</v>
      </c>
      <c r="L163" s="9"/>
      <c r="M163" s="9"/>
      <c r="N163" s="9"/>
      <c r="O163" s="9"/>
      <c r="P163" s="9">
        <f>$B163</f>
        <v>159</v>
      </c>
      <c r="Q163" s="9"/>
      <c r="R163" s="32"/>
      <c r="S163" s="9"/>
      <c r="T163" s="9"/>
      <c r="U163" s="9"/>
      <c r="V163" s="9"/>
      <c r="W163" s="9">
        <f>$D163</f>
        <v>114</v>
      </c>
      <c r="X163" s="9"/>
    </row>
    <row r="164" spans="1:24" ht="14.4">
      <c r="A164" s="45">
        <v>217</v>
      </c>
      <c r="B164" s="45">
        <v>160</v>
      </c>
      <c r="C164" s="45">
        <v>39</v>
      </c>
      <c r="D164" s="45">
        <v>115</v>
      </c>
      <c r="E164">
        <v>596</v>
      </c>
      <c r="F164" s="56" t="s">
        <v>358</v>
      </c>
      <c r="G164" s="44" t="s">
        <v>639</v>
      </c>
      <c r="H164" s="44" t="s">
        <v>863</v>
      </c>
      <c r="I164" s="45" t="s">
        <v>649</v>
      </c>
      <c r="J164" s="45" t="s">
        <v>35</v>
      </c>
      <c r="K164" s="45" t="s">
        <v>635</v>
      </c>
      <c r="L164" s="9"/>
      <c r="M164" s="9"/>
      <c r="N164" s="9">
        <f>$B164</f>
        <v>160</v>
      </c>
      <c r="O164" s="9"/>
      <c r="P164" s="9"/>
      <c r="Q164" s="9"/>
      <c r="R164" s="32"/>
      <c r="S164" s="9"/>
      <c r="T164" s="9"/>
      <c r="U164" s="9">
        <f>$D164</f>
        <v>115</v>
      </c>
      <c r="V164" s="9"/>
      <c r="W164" s="9"/>
      <c r="X164" s="9"/>
    </row>
    <row r="165" spans="1:24" ht="14.4">
      <c r="A165" s="45">
        <v>218</v>
      </c>
      <c r="B165" s="45">
        <v>161</v>
      </c>
      <c r="C165" s="45">
        <v>40</v>
      </c>
      <c r="D165" s="45">
        <v>116</v>
      </c>
      <c r="E165">
        <v>2173</v>
      </c>
      <c r="F165" s="56" t="s">
        <v>359</v>
      </c>
      <c r="G165" s="44" t="s">
        <v>698</v>
      </c>
      <c r="H165" s="44" t="s">
        <v>864</v>
      </c>
      <c r="I165" s="45" t="s">
        <v>649</v>
      </c>
      <c r="J165" s="45" t="s">
        <v>35</v>
      </c>
      <c r="K165" s="45" t="s">
        <v>635</v>
      </c>
      <c r="L165" s="9"/>
      <c r="M165" s="9"/>
      <c r="N165" s="9">
        <f>$B165</f>
        <v>161</v>
      </c>
      <c r="O165" s="9"/>
      <c r="P165" s="9"/>
      <c r="Q165" s="9"/>
      <c r="R165" s="32"/>
      <c r="S165" s="9"/>
      <c r="T165" s="9"/>
      <c r="U165" s="9">
        <f>$D165</f>
        <v>116</v>
      </c>
      <c r="V165" s="9"/>
      <c r="W165" s="9"/>
      <c r="X165" s="9"/>
    </row>
    <row r="166" spans="1:24" ht="14.4">
      <c r="A166" s="45">
        <v>219</v>
      </c>
      <c r="B166" s="45">
        <v>162</v>
      </c>
      <c r="C166" s="45">
        <v>11</v>
      </c>
      <c r="D166" s="45">
        <v>117</v>
      </c>
      <c r="E166">
        <v>367</v>
      </c>
      <c r="F166" s="56" t="s">
        <v>360</v>
      </c>
      <c r="G166" s="44" t="s">
        <v>865</v>
      </c>
      <c r="H166" s="44" t="s">
        <v>866</v>
      </c>
      <c r="I166" s="45" t="s">
        <v>676</v>
      </c>
      <c r="J166" s="45" t="s">
        <v>28</v>
      </c>
      <c r="K166" s="45" t="s">
        <v>635</v>
      </c>
      <c r="L166" s="9"/>
      <c r="M166" s="9"/>
      <c r="N166" s="9"/>
      <c r="O166" s="9"/>
      <c r="P166" s="9">
        <f>$B166</f>
        <v>162</v>
      </c>
      <c r="Q166" s="9"/>
      <c r="R166" s="32"/>
      <c r="S166" s="9"/>
      <c r="T166" s="9"/>
      <c r="U166" s="9"/>
      <c r="V166" s="9"/>
      <c r="W166" s="9">
        <f>$D166</f>
        <v>117</v>
      </c>
      <c r="X166" s="9"/>
    </row>
    <row r="167" spans="1:24" ht="14.4">
      <c r="A167" s="45">
        <v>223</v>
      </c>
      <c r="B167" s="45">
        <v>163</v>
      </c>
      <c r="C167" s="45">
        <v>67</v>
      </c>
      <c r="D167" s="45">
        <v>118</v>
      </c>
      <c r="E167">
        <v>1018</v>
      </c>
      <c r="F167" s="56" t="s">
        <v>361</v>
      </c>
      <c r="G167" s="44" t="s">
        <v>867</v>
      </c>
      <c r="H167" s="44" t="s">
        <v>868</v>
      </c>
      <c r="I167" s="45" t="s">
        <v>638</v>
      </c>
      <c r="J167" s="45" t="s">
        <v>49</v>
      </c>
      <c r="K167" s="45" t="s">
        <v>635</v>
      </c>
      <c r="L167" s="9">
        <f>$B167</f>
        <v>163</v>
      </c>
      <c r="M167" s="9"/>
      <c r="N167" s="9"/>
      <c r="O167" s="9"/>
      <c r="P167" s="9"/>
      <c r="Q167" s="9"/>
      <c r="R167" s="32"/>
      <c r="S167" s="9">
        <f>$D167</f>
        <v>118</v>
      </c>
      <c r="T167" s="9"/>
      <c r="U167" s="9"/>
      <c r="V167" s="9"/>
      <c r="W167" s="9"/>
      <c r="X167" s="9"/>
    </row>
    <row r="168" spans="1:24" ht="14.4">
      <c r="A168" s="45">
        <v>225</v>
      </c>
      <c r="B168" s="45">
        <v>164</v>
      </c>
      <c r="C168" s="45">
        <v>41</v>
      </c>
      <c r="D168" s="45">
        <v>119</v>
      </c>
      <c r="E168">
        <v>593</v>
      </c>
      <c r="F168" s="56" t="s">
        <v>362</v>
      </c>
      <c r="G168" s="44" t="s">
        <v>825</v>
      </c>
      <c r="H168" s="44" t="s">
        <v>869</v>
      </c>
      <c r="I168" s="45" t="s">
        <v>649</v>
      </c>
      <c r="J168" s="45" t="s">
        <v>35</v>
      </c>
      <c r="K168" s="45" t="s">
        <v>635</v>
      </c>
      <c r="L168" s="9"/>
      <c r="M168" s="9"/>
      <c r="N168" s="9">
        <f>$B168</f>
        <v>164</v>
      </c>
      <c r="O168" s="9"/>
      <c r="P168" s="9"/>
      <c r="Q168" s="9"/>
      <c r="R168" s="32"/>
      <c r="S168" s="9"/>
      <c r="T168" s="9"/>
      <c r="U168" s="9">
        <f>$D168</f>
        <v>119</v>
      </c>
      <c r="V168" s="9"/>
      <c r="W168" s="9"/>
      <c r="X168" s="9"/>
    </row>
    <row r="169" spans="1:24" ht="14.4">
      <c r="A169" s="45">
        <v>227</v>
      </c>
      <c r="B169" s="45">
        <v>165</v>
      </c>
      <c r="C169" s="45">
        <v>68</v>
      </c>
      <c r="D169" s="45">
        <v>120</v>
      </c>
      <c r="E169">
        <v>617</v>
      </c>
      <c r="F169" s="56" t="s">
        <v>363</v>
      </c>
      <c r="G169" s="44" t="s">
        <v>679</v>
      </c>
      <c r="H169" s="44" t="s">
        <v>526</v>
      </c>
      <c r="I169" s="45" t="s">
        <v>638</v>
      </c>
      <c r="J169" s="45" t="s">
        <v>35</v>
      </c>
      <c r="K169" s="45" t="s">
        <v>635</v>
      </c>
      <c r="L169" s="9"/>
      <c r="M169" s="9"/>
      <c r="N169" s="9">
        <f>$B169</f>
        <v>165</v>
      </c>
      <c r="O169" s="9"/>
      <c r="P169" s="9"/>
      <c r="Q169" s="9"/>
      <c r="R169" s="32"/>
      <c r="S169" s="9"/>
      <c r="T169" s="9"/>
      <c r="U169" s="9">
        <f>$D169</f>
        <v>120</v>
      </c>
      <c r="V169" s="9"/>
      <c r="W169" s="9"/>
      <c r="X169" s="9"/>
    </row>
    <row r="170" spans="1:24" ht="14.4">
      <c r="A170" s="45">
        <v>229</v>
      </c>
      <c r="B170" s="45">
        <v>166</v>
      </c>
      <c r="C170" s="45">
        <v>42</v>
      </c>
      <c r="D170" s="45">
        <v>121</v>
      </c>
      <c r="E170">
        <v>159</v>
      </c>
      <c r="F170" s="56" t="s">
        <v>243</v>
      </c>
      <c r="G170" s="44" t="s">
        <v>870</v>
      </c>
      <c r="H170" s="44" t="s">
        <v>871</v>
      </c>
      <c r="I170" s="45" t="s">
        <v>649</v>
      </c>
      <c r="J170" s="45" t="s">
        <v>1</v>
      </c>
      <c r="K170" s="45" t="s">
        <v>635</v>
      </c>
      <c r="L170" s="9"/>
      <c r="M170" s="9"/>
      <c r="N170" s="9"/>
      <c r="O170" s="9">
        <f>$B170</f>
        <v>166</v>
      </c>
      <c r="P170" s="9"/>
      <c r="Q170" s="9"/>
      <c r="R170" s="32"/>
      <c r="S170" s="9"/>
      <c r="T170" s="9"/>
      <c r="U170" s="9"/>
      <c r="V170" s="9">
        <f>$D170</f>
        <v>121</v>
      </c>
      <c r="W170" s="9"/>
      <c r="X170" s="9"/>
    </row>
    <row r="171" spans="1:24" ht="14.4">
      <c r="A171" s="45">
        <v>230</v>
      </c>
      <c r="B171" s="45">
        <v>167</v>
      </c>
      <c r="C171" s="45"/>
      <c r="D171" s="45"/>
      <c r="E171">
        <v>948</v>
      </c>
      <c r="F171" s="56" t="s">
        <v>243</v>
      </c>
      <c r="G171" s="44" t="s">
        <v>872</v>
      </c>
      <c r="H171" s="44" t="s">
        <v>873</v>
      </c>
      <c r="I171" s="45" t="s">
        <v>403</v>
      </c>
      <c r="J171" s="45" t="s">
        <v>50</v>
      </c>
      <c r="K171" s="45" t="s">
        <v>635</v>
      </c>
      <c r="L171" s="9"/>
      <c r="M171" s="9"/>
      <c r="N171" s="9"/>
      <c r="O171" s="9"/>
      <c r="P171" s="9"/>
      <c r="Q171" s="9">
        <f>$B171</f>
        <v>167</v>
      </c>
      <c r="R171" s="32"/>
      <c r="S171" s="9"/>
      <c r="T171" s="9"/>
      <c r="U171" s="9"/>
      <c r="V171" s="9"/>
      <c r="W171" s="9"/>
      <c r="X171" s="9"/>
    </row>
    <row r="172" spans="1:24" ht="14.4">
      <c r="A172" s="45">
        <v>235</v>
      </c>
      <c r="B172" s="45">
        <v>168</v>
      </c>
      <c r="C172" s="45">
        <v>69</v>
      </c>
      <c r="D172" s="45">
        <v>122</v>
      </c>
      <c r="E172">
        <v>581</v>
      </c>
      <c r="F172" s="56" t="s">
        <v>364</v>
      </c>
      <c r="G172" s="44" t="s">
        <v>763</v>
      </c>
      <c r="H172" s="44" t="s">
        <v>874</v>
      </c>
      <c r="I172" s="45" t="s">
        <v>638</v>
      </c>
      <c r="J172" s="45" t="s">
        <v>35</v>
      </c>
      <c r="K172" s="45" t="s">
        <v>635</v>
      </c>
      <c r="L172" s="9"/>
      <c r="M172" s="9"/>
      <c r="N172" s="9">
        <f>$B172</f>
        <v>168</v>
      </c>
      <c r="O172" s="9"/>
      <c r="P172" s="9"/>
      <c r="Q172" s="9"/>
      <c r="R172" s="32"/>
      <c r="S172" s="9"/>
      <c r="T172" s="9"/>
      <c r="U172" s="9">
        <f>$D172</f>
        <v>122</v>
      </c>
      <c r="V172" s="9"/>
      <c r="W172" s="9"/>
      <c r="X172" s="9"/>
    </row>
    <row r="173" spans="1:24" ht="14.4">
      <c r="A173" s="45">
        <v>241</v>
      </c>
      <c r="B173" s="45">
        <v>169</v>
      </c>
      <c r="C173" s="45">
        <v>43</v>
      </c>
      <c r="D173" s="45">
        <v>123</v>
      </c>
      <c r="E173">
        <v>409</v>
      </c>
      <c r="F173" s="56" t="s">
        <v>365</v>
      </c>
      <c r="G173" s="44" t="s">
        <v>875</v>
      </c>
      <c r="H173" s="44" t="s">
        <v>876</v>
      </c>
      <c r="I173" s="45" t="s">
        <v>649</v>
      </c>
      <c r="J173" s="45" t="s">
        <v>28</v>
      </c>
      <c r="K173" s="45" t="s">
        <v>635</v>
      </c>
      <c r="L173" s="9"/>
      <c r="M173" s="9"/>
      <c r="N173" s="9"/>
      <c r="O173" s="9"/>
      <c r="P173" s="9">
        <f>$B173</f>
        <v>169</v>
      </c>
      <c r="Q173" s="9"/>
      <c r="R173" s="32"/>
      <c r="S173" s="9"/>
      <c r="T173" s="9"/>
      <c r="U173" s="9"/>
      <c r="V173" s="9"/>
      <c r="W173" s="9">
        <f>$D173</f>
        <v>123</v>
      </c>
      <c r="X173" s="9"/>
    </row>
    <row r="174" spans="1:24" ht="14.4">
      <c r="A174" s="45">
        <v>242</v>
      </c>
      <c r="B174" s="45">
        <v>170</v>
      </c>
      <c r="C174" s="45"/>
      <c r="D174" s="45"/>
      <c r="E174">
        <v>633</v>
      </c>
      <c r="F174" s="56" t="s">
        <v>244</v>
      </c>
      <c r="G174" s="44" t="s">
        <v>877</v>
      </c>
      <c r="H174" s="44" t="s">
        <v>878</v>
      </c>
      <c r="I174" s="45" t="s">
        <v>403</v>
      </c>
      <c r="J174" s="45" t="s">
        <v>35</v>
      </c>
      <c r="K174" s="45" t="s">
        <v>635</v>
      </c>
      <c r="L174" s="9"/>
      <c r="M174" s="9"/>
      <c r="N174" s="9">
        <f>$B174</f>
        <v>170</v>
      </c>
      <c r="O174" s="9"/>
      <c r="P174" s="9"/>
      <c r="Q174" s="9"/>
      <c r="R174" s="32"/>
      <c r="S174" s="9"/>
      <c r="T174" s="9"/>
      <c r="U174" s="9"/>
      <c r="V174" s="9"/>
      <c r="W174" s="9"/>
      <c r="X174" s="9"/>
    </row>
    <row r="175" spans="1:24" ht="14.4">
      <c r="A175" s="45">
        <v>244</v>
      </c>
      <c r="B175" s="45">
        <v>171</v>
      </c>
      <c r="C175" s="45">
        <v>70</v>
      </c>
      <c r="D175" s="45">
        <v>124</v>
      </c>
      <c r="E175">
        <v>899</v>
      </c>
      <c r="F175" s="56" t="s">
        <v>366</v>
      </c>
      <c r="G175" s="44" t="s">
        <v>692</v>
      </c>
      <c r="H175" s="44" t="s">
        <v>879</v>
      </c>
      <c r="I175" s="45" t="s">
        <v>638</v>
      </c>
      <c r="J175" s="45" t="s">
        <v>50</v>
      </c>
      <c r="K175" s="45" t="s">
        <v>635</v>
      </c>
      <c r="L175" s="9"/>
      <c r="M175" s="9"/>
      <c r="N175" s="9"/>
      <c r="O175" s="9"/>
      <c r="P175" s="9"/>
      <c r="Q175" s="9">
        <f>$B175</f>
        <v>171</v>
      </c>
      <c r="R175" s="32"/>
      <c r="S175" s="9"/>
      <c r="T175" s="9"/>
      <c r="U175" s="9"/>
      <c r="V175" s="9"/>
      <c r="W175" s="9"/>
      <c r="X175" s="9">
        <f>$D175</f>
        <v>124</v>
      </c>
    </row>
    <row r="176" spans="1:24" ht="14.4">
      <c r="A176" s="45">
        <v>245</v>
      </c>
      <c r="B176" s="45">
        <v>172</v>
      </c>
      <c r="C176" s="45"/>
      <c r="D176" s="45"/>
      <c r="E176">
        <v>975</v>
      </c>
      <c r="F176" s="56" t="s">
        <v>245</v>
      </c>
      <c r="G176" s="44" t="s">
        <v>880</v>
      </c>
      <c r="H176" s="44" t="s">
        <v>881</v>
      </c>
      <c r="I176" s="45" t="s">
        <v>403</v>
      </c>
      <c r="J176" s="45" t="s">
        <v>50</v>
      </c>
      <c r="K176" s="45" t="s">
        <v>635</v>
      </c>
      <c r="L176" s="9"/>
      <c r="M176" s="9"/>
      <c r="N176" s="9"/>
      <c r="O176" s="9"/>
      <c r="P176" s="9"/>
      <c r="Q176" s="9">
        <f>$B176</f>
        <v>172</v>
      </c>
      <c r="R176" s="32"/>
      <c r="S176" s="9"/>
      <c r="T176" s="9"/>
      <c r="U176" s="9"/>
      <c r="V176" s="9"/>
      <c r="W176" s="9"/>
      <c r="X176" s="9"/>
    </row>
    <row r="177" spans="1:24" ht="14.4">
      <c r="A177" s="45">
        <v>250</v>
      </c>
      <c r="B177" s="45">
        <v>173</v>
      </c>
      <c r="C177" s="45">
        <v>12</v>
      </c>
      <c r="D177" s="45">
        <v>125</v>
      </c>
      <c r="E177">
        <v>1008</v>
      </c>
      <c r="F177" s="56" t="s">
        <v>367</v>
      </c>
      <c r="G177" s="44" t="s">
        <v>763</v>
      </c>
      <c r="H177" s="44" t="s">
        <v>882</v>
      </c>
      <c r="I177" s="45" t="s">
        <v>676</v>
      </c>
      <c r="J177" s="45" t="s">
        <v>49</v>
      </c>
      <c r="K177" s="45" t="s">
        <v>635</v>
      </c>
      <c r="L177" s="9">
        <f>$B177</f>
        <v>173</v>
      </c>
      <c r="M177" s="9"/>
      <c r="N177" s="9"/>
      <c r="O177" s="9"/>
      <c r="P177" s="9"/>
      <c r="Q177" s="9"/>
      <c r="R177" s="32"/>
      <c r="S177" s="9">
        <f>$D177</f>
        <v>125</v>
      </c>
      <c r="T177" s="9"/>
      <c r="U177" s="9"/>
      <c r="V177" s="9"/>
      <c r="W177" s="9"/>
      <c r="X177" s="9"/>
    </row>
    <row r="178" spans="1:24" ht="14.4">
      <c r="A178" s="45">
        <v>251</v>
      </c>
      <c r="B178" s="45">
        <v>174</v>
      </c>
      <c r="C178" s="45"/>
      <c r="D178" s="45"/>
      <c r="E178">
        <v>612</v>
      </c>
      <c r="F178" s="56" t="s">
        <v>368</v>
      </c>
      <c r="G178" s="44" t="s">
        <v>934</v>
      </c>
      <c r="H178" s="44" t="s">
        <v>935</v>
      </c>
      <c r="I178" s="45" t="s">
        <v>403</v>
      </c>
      <c r="J178" s="45" t="s">
        <v>35</v>
      </c>
      <c r="K178" s="45" t="s">
        <v>635</v>
      </c>
      <c r="L178" s="9"/>
      <c r="M178" s="9"/>
      <c r="N178" s="9">
        <f>$B178</f>
        <v>174</v>
      </c>
      <c r="O178" s="9"/>
      <c r="P178" s="9"/>
      <c r="Q178" s="9"/>
      <c r="R178" s="32"/>
      <c r="S178" s="9"/>
      <c r="T178" s="9"/>
      <c r="U178" s="9"/>
      <c r="V178" s="9"/>
      <c r="W178" s="9"/>
      <c r="X178" s="9"/>
    </row>
    <row r="179" spans="1:24" ht="14.4">
      <c r="A179" s="45">
        <v>254</v>
      </c>
      <c r="B179" s="45">
        <v>175</v>
      </c>
      <c r="C179" s="45">
        <v>13</v>
      </c>
      <c r="D179" s="45">
        <v>126</v>
      </c>
      <c r="E179">
        <v>897</v>
      </c>
      <c r="F179" s="56" t="s">
        <v>369</v>
      </c>
      <c r="G179" s="44" t="s">
        <v>827</v>
      </c>
      <c r="H179" s="44" t="s">
        <v>760</v>
      </c>
      <c r="I179" s="45" t="s">
        <v>676</v>
      </c>
      <c r="J179" s="45" t="s">
        <v>50</v>
      </c>
      <c r="K179" s="45" t="s">
        <v>635</v>
      </c>
      <c r="L179" s="9"/>
      <c r="M179" s="9"/>
      <c r="N179" s="9"/>
      <c r="O179" s="9"/>
      <c r="P179" s="9"/>
      <c r="Q179" s="9">
        <f>$B179</f>
        <v>175</v>
      </c>
      <c r="R179" s="32"/>
      <c r="S179" s="9"/>
      <c r="T179" s="9"/>
      <c r="U179" s="9"/>
      <c r="V179" s="9"/>
      <c r="W179" s="9"/>
      <c r="X179" s="9">
        <f>$D179</f>
        <v>126</v>
      </c>
    </row>
    <row r="180" spans="1:24" ht="14.4">
      <c r="A180" s="45">
        <v>258</v>
      </c>
      <c r="B180" s="45">
        <v>176</v>
      </c>
      <c r="C180" s="45">
        <v>14</v>
      </c>
      <c r="D180" s="45">
        <v>127</v>
      </c>
      <c r="E180">
        <v>650</v>
      </c>
      <c r="F180" s="56" t="s">
        <v>370</v>
      </c>
      <c r="G180" s="44" t="s">
        <v>669</v>
      </c>
      <c r="H180" s="44" t="s">
        <v>883</v>
      </c>
      <c r="I180" s="45" t="s">
        <v>676</v>
      </c>
      <c r="J180" s="45" t="s">
        <v>35</v>
      </c>
      <c r="K180" s="45" t="s">
        <v>635</v>
      </c>
      <c r="L180" s="9"/>
      <c r="M180" s="9"/>
      <c r="N180" s="9">
        <f>$B180</f>
        <v>176</v>
      </c>
      <c r="O180" s="9"/>
      <c r="P180" s="9"/>
      <c r="Q180" s="9"/>
      <c r="R180" s="32"/>
      <c r="S180" s="9"/>
      <c r="T180" s="9"/>
      <c r="U180" s="9">
        <f>$D180</f>
        <v>127</v>
      </c>
      <c r="V180" s="9"/>
      <c r="W180" s="9"/>
      <c r="X180" s="9"/>
    </row>
    <row r="181" spans="1:24" ht="14.4">
      <c r="A181" s="45">
        <v>259</v>
      </c>
      <c r="B181" s="45">
        <v>177</v>
      </c>
      <c r="C181" s="45">
        <v>44</v>
      </c>
      <c r="D181" s="45">
        <v>128</v>
      </c>
      <c r="E181">
        <v>1007</v>
      </c>
      <c r="F181" s="56" t="s">
        <v>371</v>
      </c>
      <c r="G181" s="44" t="s">
        <v>884</v>
      </c>
      <c r="H181" s="44" t="s">
        <v>628</v>
      </c>
      <c r="I181" s="45" t="s">
        <v>649</v>
      </c>
      <c r="J181" s="45" t="s">
        <v>49</v>
      </c>
      <c r="K181" s="45" t="s">
        <v>635</v>
      </c>
      <c r="L181" s="9">
        <f>$B181</f>
        <v>177</v>
      </c>
      <c r="M181" s="9"/>
      <c r="N181" s="9"/>
      <c r="O181" s="9"/>
      <c r="P181" s="9"/>
      <c r="Q181" s="9"/>
      <c r="R181" s="32"/>
      <c r="S181" s="9">
        <f>$D181</f>
        <v>128</v>
      </c>
      <c r="T181" s="9"/>
      <c r="U181" s="9"/>
      <c r="V181" s="9"/>
      <c r="W181" s="9"/>
      <c r="X181" s="9"/>
    </row>
    <row r="182" spans="1:24" ht="14.4">
      <c r="A182" s="45">
        <v>262</v>
      </c>
      <c r="B182" s="45">
        <v>178</v>
      </c>
      <c r="C182" s="45">
        <v>71</v>
      </c>
      <c r="D182" s="45">
        <v>129</v>
      </c>
      <c r="E182">
        <v>2155</v>
      </c>
      <c r="F182" s="56" t="s">
        <v>372</v>
      </c>
      <c r="G182" s="44" t="s">
        <v>816</v>
      </c>
      <c r="H182" s="44" t="s">
        <v>885</v>
      </c>
      <c r="I182" s="45" t="s">
        <v>638</v>
      </c>
      <c r="J182" s="45" t="s">
        <v>35</v>
      </c>
      <c r="K182" s="45" t="s">
        <v>635</v>
      </c>
      <c r="L182" s="9"/>
      <c r="M182" s="9"/>
      <c r="N182" s="9">
        <f>$B182</f>
        <v>178</v>
      </c>
      <c r="O182" s="9"/>
      <c r="P182" s="9"/>
      <c r="Q182" s="9"/>
      <c r="R182" s="32"/>
      <c r="S182" s="9"/>
      <c r="T182" s="9"/>
      <c r="U182" s="9">
        <f>$D182</f>
        <v>129</v>
      </c>
      <c r="V182" s="9"/>
      <c r="W182" s="9"/>
      <c r="X182" s="9"/>
    </row>
    <row r="183" spans="1:24" ht="14.4">
      <c r="A183" s="45">
        <v>263</v>
      </c>
      <c r="B183" s="45">
        <v>179</v>
      </c>
      <c r="C183" s="45">
        <v>72</v>
      </c>
      <c r="D183" s="45">
        <v>130</v>
      </c>
      <c r="E183">
        <v>2168</v>
      </c>
      <c r="F183" s="56" t="s">
        <v>373</v>
      </c>
      <c r="G183" s="44" t="s">
        <v>886</v>
      </c>
      <c r="H183" s="44" t="s">
        <v>887</v>
      </c>
      <c r="I183" s="45" t="s">
        <v>638</v>
      </c>
      <c r="J183" s="45" t="s">
        <v>35</v>
      </c>
      <c r="K183" s="45" t="s">
        <v>635</v>
      </c>
      <c r="L183" s="9"/>
      <c r="M183" s="9"/>
      <c r="N183" s="9">
        <f>$B183</f>
        <v>179</v>
      </c>
      <c r="O183" s="9"/>
      <c r="P183" s="9"/>
      <c r="Q183" s="9"/>
      <c r="R183" s="32"/>
      <c r="S183" s="9"/>
      <c r="T183" s="9"/>
      <c r="U183" s="9">
        <f>$D183</f>
        <v>130</v>
      </c>
      <c r="V183" s="9"/>
      <c r="W183" s="9"/>
      <c r="X183" s="9"/>
    </row>
    <row r="184" spans="1:24" ht="14.4">
      <c r="A184" s="45">
        <v>270</v>
      </c>
      <c r="B184" s="45">
        <v>180</v>
      </c>
      <c r="C184" s="45">
        <v>73</v>
      </c>
      <c r="D184" s="45">
        <v>131</v>
      </c>
      <c r="E184">
        <v>153</v>
      </c>
      <c r="F184" s="56" t="s">
        <v>374</v>
      </c>
      <c r="G184" s="44" t="s">
        <v>888</v>
      </c>
      <c r="H184" s="44" t="s">
        <v>889</v>
      </c>
      <c r="I184" s="45" t="s">
        <v>638</v>
      </c>
      <c r="J184" s="45" t="s">
        <v>1</v>
      </c>
      <c r="K184" s="45" t="s">
        <v>635</v>
      </c>
      <c r="L184" s="9"/>
      <c r="M184" s="9"/>
      <c r="N184" s="9"/>
      <c r="O184" s="9">
        <f>$B184</f>
        <v>180</v>
      </c>
      <c r="P184" s="9"/>
      <c r="Q184" s="9"/>
      <c r="R184" s="32"/>
      <c r="S184" s="9"/>
      <c r="T184" s="9"/>
      <c r="U184" s="9"/>
      <c r="V184" s="9">
        <f>$D184</f>
        <v>131</v>
      </c>
      <c r="W184" s="9"/>
      <c r="X184" s="9"/>
    </row>
    <row r="185" spans="1:24" ht="14.4">
      <c r="A185" s="45">
        <v>272</v>
      </c>
      <c r="B185" s="45">
        <v>181</v>
      </c>
      <c r="C185" s="45">
        <v>74</v>
      </c>
      <c r="D185" s="45">
        <v>132</v>
      </c>
      <c r="E185">
        <v>1011</v>
      </c>
      <c r="F185" s="56" t="s">
        <v>375</v>
      </c>
      <c r="G185" s="44" t="s">
        <v>650</v>
      </c>
      <c r="H185" s="44" t="s">
        <v>890</v>
      </c>
      <c r="I185" s="45" t="s">
        <v>638</v>
      </c>
      <c r="J185" s="45" t="s">
        <v>49</v>
      </c>
      <c r="K185" s="45" t="s">
        <v>635</v>
      </c>
      <c r="L185" s="9">
        <f>$B185</f>
        <v>181</v>
      </c>
      <c r="M185" s="9"/>
      <c r="N185" s="9"/>
      <c r="O185" s="9"/>
      <c r="P185" s="9"/>
      <c r="Q185" s="9"/>
      <c r="R185" s="32"/>
      <c r="S185" s="9">
        <f>$D185</f>
        <v>132</v>
      </c>
      <c r="T185" s="9"/>
      <c r="U185" s="9"/>
      <c r="V185" s="9"/>
      <c r="W185" s="9"/>
      <c r="X185" s="9"/>
    </row>
    <row r="186" spans="1:24" ht="14.4">
      <c r="A186" s="45">
        <v>275</v>
      </c>
      <c r="B186" s="45">
        <v>182</v>
      </c>
      <c r="C186" s="45">
        <v>15</v>
      </c>
      <c r="D186" s="45">
        <v>133</v>
      </c>
      <c r="E186">
        <v>955</v>
      </c>
      <c r="F186" s="56" t="s">
        <v>376</v>
      </c>
      <c r="G186" s="44" t="s">
        <v>891</v>
      </c>
      <c r="H186" s="44" t="s">
        <v>892</v>
      </c>
      <c r="I186" s="45" t="s">
        <v>676</v>
      </c>
      <c r="J186" s="45" t="s">
        <v>50</v>
      </c>
      <c r="K186" s="45" t="s">
        <v>635</v>
      </c>
      <c r="L186" s="9"/>
      <c r="M186" s="9"/>
      <c r="N186" s="9"/>
      <c r="O186" s="9"/>
      <c r="P186" s="9"/>
      <c r="Q186" s="9">
        <f>$B186</f>
        <v>182</v>
      </c>
      <c r="R186" s="32"/>
      <c r="S186" s="9"/>
      <c r="T186" s="9"/>
      <c r="U186" s="9"/>
      <c r="V186" s="9"/>
      <c r="W186" s="9"/>
      <c r="X186" s="9">
        <f>$D186</f>
        <v>133</v>
      </c>
    </row>
    <row r="187" spans="1:24" ht="14.4">
      <c r="A187" s="45">
        <v>276</v>
      </c>
      <c r="B187" s="45">
        <v>183</v>
      </c>
      <c r="C187" s="45">
        <v>1</v>
      </c>
      <c r="D187" s="45">
        <v>134</v>
      </c>
      <c r="E187">
        <v>979</v>
      </c>
      <c r="F187" s="56" t="s">
        <v>377</v>
      </c>
      <c r="G187" s="44" t="s">
        <v>830</v>
      </c>
      <c r="H187" s="44" t="s">
        <v>893</v>
      </c>
      <c r="I187" s="45" t="s">
        <v>894</v>
      </c>
      <c r="J187" s="45" t="s">
        <v>50</v>
      </c>
      <c r="K187" s="45" t="s">
        <v>635</v>
      </c>
      <c r="L187" s="9"/>
      <c r="M187" s="9"/>
      <c r="N187" s="9"/>
      <c r="O187" s="9"/>
      <c r="P187" s="9"/>
      <c r="Q187" s="9">
        <f>$B187</f>
        <v>183</v>
      </c>
      <c r="R187" s="32"/>
      <c r="S187" s="9"/>
      <c r="T187" s="9"/>
      <c r="U187" s="9"/>
      <c r="V187" s="9"/>
      <c r="W187" s="9"/>
      <c r="X187" s="9">
        <f>$D187</f>
        <v>134</v>
      </c>
    </row>
    <row r="188" spans="1:24" ht="14.4">
      <c r="A188" s="45">
        <v>278</v>
      </c>
      <c r="B188" s="45">
        <v>184</v>
      </c>
      <c r="C188" s="45">
        <v>45</v>
      </c>
      <c r="D188" s="45">
        <v>135</v>
      </c>
      <c r="E188">
        <v>499</v>
      </c>
      <c r="F188" s="56" t="s">
        <v>378</v>
      </c>
      <c r="G188" s="44" t="s">
        <v>845</v>
      </c>
      <c r="H188" s="44" t="s">
        <v>895</v>
      </c>
      <c r="I188" s="45" t="s">
        <v>649</v>
      </c>
      <c r="J188" s="45" t="s">
        <v>39</v>
      </c>
      <c r="K188" s="45" t="s">
        <v>635</v>
      </c>
      <c r="L188" s="9"/>
      <c r="M188" s="9">
        <f>$B188</f>
        <v>184</v>
      </c>
      <c r="N188" s="9"/>
      <c r="O188" s="9"/>
      <c r="P188" s="9"/>
      <c r="Q188" s="9"/>
      <c r="R188" s="32"/>
      <c r="S188" s="9"/>
      <c r="T188" s="9">
        <f>$D188</f>
        <v>135</v>
      </c>
      <c r="U188" s="9"/>
      <c r="V188" s="9"/>
      <c r="W188" s="9"/>
      <c r="X188" s="9"/>
    </row>
    <row r="189" spans="1:24" ht="14.4">
      <c r="A189" s="45">
        <v>282</v>
      </c>
      <c r="B189" s="45">
        <v>185</v>
      </c>
      <c r="C189" s="45">
        <v>46</v>
      </c>
      <c r="D189" s="45">
        <v>136</v>
      </c>
      <c r="E189">
        <v>172</v>
      </c>
      <c r="F189" s="56" t="s">
        <v>379</v>
      </c>
      <c r="G189" s="44" t="s">
        <v>647</v>
      </c>
      <c r="H189" s="44" t="s">
        <v>896</v>
      </c>
      <c r="I189" s="45" t="s">
        <v>649</v>
      </c>
      <c r="J189" s="45" t="s">
        <v>1</v>
      </c>
      <c r="K189" s="45" t="s">
        <v>635</v>
      </c>
      <c r="L189" s="9"/>
      <c r="M189" s="9"/>
      <c r="N189" s="9"/>
      <c r="O189" s="9">
        <f>$B189</f>
        <v>185</v>
      </c>
      <c r="P189" s="9"/>
      <c r="Q189" s="9"/>
      <c r="R189" s="32"/>
      <c r="S189" s="9"/>
      <c r="T189" s="9"/>
      <c r="U189" s="9"/>
      <c r="V189" s="9">
        <f>$D189</f>
        <v>136</v>
      </c>
      <c r="W189" s="9"/>
      <c r="X189" s="9"/>
    </row>
    <row r="190" spans="1:24" ht="14.4">
      <c r="A190" s="45">
        <v>288</v>
      </c>
      <c r="B190" s="45">
        <v>186</v>
      </c>
      <c r="C190" s="45">
        <v>16</v>
      </c>
      <c r="D190" s="45">
        <v>137</v>
      </c>
      <c r="E190">
        <v>2177</v>
      </c>
      <c r="F190" s="56" t="s">
        <v>380</v>
      </c>
      <c r="G190" s="44" t="s">
        <v>897</v>
      </c>
      <c r="H190" s="44" t="s">
        <v>898</v>
      </c>
      <c r="I190" s="45" t="s">
        <v>676</v>
      </c>
      <c r="J190" s="45" t="s">
        <v>35</v>
      </c>
      <c r="K190" s="45" t="s">
        <v>635</v>
      </c>
      <c r="L190" s="9"/>
      <c r="M190" s="9"/>
      <c r="N190" s="9">
        <f>$B190</f>
        <v>186</v>
      </c>
      <c r="O190" s="9"/>
      <c r="P190" s="9"/>
      <c r="Q190" s="9"/>
      <c r="R190" s="32"/>
      <c r="S190" s="9"/>
      <c r="T190" s="9"/>
      <c r="U190" s="9">
        <f>$D190</f>
        <v>137</v>
      </c>
      <c r="V190" s="9"/>
      <c r="W190" s="9"/>
      <c r="X190" s="9"/>
    </row>
    <row r="191" spans="1:24" ht="14.4">
      <c r="A191" s="45">
        <v>290</v>
      </c>
      <c r="B191" s="45">
        <v>187</v>
      </c>
      <c r="C191" s="45">
        <v>17</v>
      </c>
      <c r="D191" s="45">
        <v>138</v>
      </c>
      <c r="E191">
        <v>310</v>
      </c>
      <c r="F191" s="56" t="s">
        <v>381</v>
      </c>
      <c r="G191" s="44" t="s">
        <v>737</v>
      </c>
      <c r="H191" s="44" t="s">
        <v>899</v>
      </c>
      <c r="I191" s="45" t="s">
        <v>676</v>
      </c>
      <c r="J191" s="45" t="s">
        <v>28</v>
      </c>
      <c r="K191" s="45" t="s">
        <v>635</v>
      </c>
      <c r="L191" s="9"/>
      <c r="M191" s="9"/>
      <c r="N191" s="9"/>
      <c r="O191" s="9"/>
      <c r="P191" s="9">
        <f>$B191</f>
        <v>187</v>
      </c>
      <c r="Q191" s="9"/>
      <c r="R191" s="32"/>
      <c r="S191" s="9"/>
      <c r="T191" s="9"/>
      <c r="U191" s="9"/>
      <c r="V191" s="9"/>
      <c r="W191" s="9">
        <f>$D191</f>
        <v>138</v>
      </c>
      <c r="X191" s="9"/>
    </row>
    <row r="192" spans="1:24" ht="14.4">
      <c r="A192" s="45">
        <v>291</v>
      </c>
      <c r="B192" s="45">
        <v>188</v>
      </c>
      <c r="C192" s="45">
        <v>18</v>
      </c>
      <c r="D192" s="45">
        <v>139</v>
      </c>
      <c r="E192">
        <v>313</v>
      </c>
      <c r="F192" s="56" t="s">
        <v>382</v>
      </c>
      <c r="G192" s="44" t="s">
        <v>663</v>
      </c>
      <c r="H192" s="44" t="s">
        <v>588</v>
      </c>
      <c r="I192" s="45" t="s">
        <v>676</v>
      </c>
      <c r="J192" s="45" t="s">
        <v>28</v>
      </c>
      <c r="K192" s="45" t="s">
        <v>635</v>
      </c>
      <c r="L192" s="9"/>
      <c r="M192" s="9"/>
      <c r="N192" s="9"/>
      <c r="O192" s="9"/>
      <c r="P192" s="9">
        <f>$B192</f>
        <v>188</v>
      </c>
      <c r="Q192" s="9"/>
      <c r="R192" s="32"/>
      <c r="S192" s="9"/>
      <c r="T192" s="9"/>
      <c r="U192" s="9"/>
      <c r="V192" s="9"/>
      <c r="W192" s="9">
        <f>$D192</f>
        <v>139</v>
      </c>
      <c r="X192" s="9"/>
    </row>
    <row r="193" spans="1:24" ht="14.4">
      <c r="A193" s="45">
        <v>292</v>
      </c>
      <c r="B193" s="45">
        <v>189</v>
      </c>
      <c r="C193" s="45">
        <v>2</v>
      </c>
      <c r="D193" s="45">
        <v>140</v>
      </c>
      <c r="E193">
        <v>999</v>
      </c>
      <c r="F193" s="56" t="s">
        <v>383</v>
      </c>
      <c r="G193" s="44" t="s">
        <v>870</v>
      </c>
      <c r="H193" s="44" t="s">
        <v>900</v>
      </c>
      <c r="I193" s="45" t="s">
        <v>894</v>
      </c>
      <c r="J193" s="45" t="s">
        <v>49</v>
      </c>
      <c r="K193" s="45" t="s">
        <v>635</v>
      </c>
      <c r="L193" s="9">
        <f>$B193</f>
        <v>189</v>
      </c>
      <c r="M193" s="9"/>
      <c r="N193" s="9"/>
      <c r="O193" s="9"/>
      <c r="P193" s="9"/>
      <c r="Q193" s="9"/>
      <c r="R193" s="32"/>
      <c r="S193" s="9">
        <f>$D193</f>
        <v>140</v>
      </c>
      <c r="T193" s="9"/>
      <c r="U193" s="9"/>
      <c r="V193" s="9"/>
      <c r="W193" s="9"/>
      <c r="X193" s="9"/>
    </row>
    <row r="194" spans="1:24" ht="14.4">
      <c r="A194" s="45">
        <v>293</v>
      </c>
      <c r="B194" s="45">
        <v>190</v>
      </c>
      <c r="C194" s="45"/>
      <c r="D194" s="45"/>
      <c r="E194">
        <v>404</v>
      </c>
      <c r="F194" s="56" t="s">
        <v>246</v>
      </c>
      <c r="G194" s="44" t="s">
        <v>901</v>
      </c>
      <c r="H194" s="44" t="s">
        <v>902</v>
      </c>
      <c r="I194" s="45" t="s">
        <v>403</v>
      </c>
      <c r="J194" s="45" t="s">
        <v>28</v>
      </c>
      <c r="K194" s="45" t="s">
        <v>635</v>
      </c>
      <c r="L194" s="9"/>
      <c r="M194" s="9"/>
      <c r="N194" s="9"/>
      <c r="O194" s="9"/>
      <c r="P194" s="9">
        <f>$B194</f>
        <v>190</v>
      </c>
      <c r="Q194" s="9"/>
      <c r="R194" s="32"/>
      <c r="S194" s="9"/>
      <c r="T194" s="9"/>
      <c r="U194" s="9"/>
      <c r="V194" s="9"/>
      <c r="W194" s="9"/>
      <c r="X194" s="9"/>
    </row>
    <row r="195" spans="1:24" ht="14.4">
      <c r="A195" s="45">
        <v>294</v>
      </c>
      <c r="B195" s="45">
        <v>191</v>
      </c>
      <c r="C195" s="45">
        <v>3</v>
      </c>
      <c r="D195" s="45">
        <v>141</v>
      </c>
      <c r="E195">
        <v>399</v>
      </c>
      <c r="F195" s="56" t="s">
        <v>384</v>
      </c>
      <c r="G195" s="44" t="s">
        <v>804</v>
      </c>
      <c r="H195" s="44" t="s">
        <v>903</v>
      </c>
      <c r="I195" s="45" t="s">
        <v>894</v>
      </c>
      <c r="J195" s="45" t="s">
        <v>28</v>
      </c>
      <c r="K195" s="45" t="s">
        <v>635</v>
      </c>
      <c r="L195" s="9"/>
      <c r="M195" s="9"/>
      <c r="N195" s="9"/>
      <c r="O195" s="9"/>
      <c r="P195" s="9">
        <f>$B195</f>
        <v>191</v>
      </c>
      <c r="Q195" s="9"/>
      <c r="R195" s="32"/>
      <c r="S195" s="9"/>
      <c r="T195" s="9"/>
      <c r="U195" s="9"/>
      <c r="V195" s="9"/>
      <c r="W195" s="9">
        <f>$D195</f>
        <v>141</v>
      </c>
      <c r="X195" s="9"/>
    </row>
    <row r="196" spans="1:24" ht="14.4">
      <c r="A196" s="45">
        <v>296</v>
      </c>
      <c r="B196" s="45">
        <v>192</v>
      </c>
      <c r="C196" s="45">
        <v>19</v>
      </c>
      <c r="D196" s="45">
        <v>142</v>
      </c>
      <c r="E196">
        <v>1021</v>
      </c>
      <c r="F196" s="56" t="s">
        <v>385</v>
      </c>
      <c r="G196" s="44" t="s">
        <v>740</v>
      </c>
      <c r="H196" s="44" t="s">
        <v>904</v>
      </c>
      <c r="I196" s="45" t="s">
        <v>676</v>
      </c>
      <c r="J196" s="45" t="s">
        <v>49</v>
      </c>
      <c r="K196" s="45" t="s">
        <v>635</v>
      </c>
      <c r="L196" s="9">
        <f>$B196</f>
        <v>192</v>
      </c>
      <c r="M196" s="9"/>
      <c r="N196" s="9"/>
      <c r="O196" s="9"/>
      <c r="P196" s="9"/>
      <c r="Q196" s="9"/>
      <c r="R196" s="32"/>
      <c r="S196" s="9">
        <f>$D196</f>
        <v>142</v>
      </c>
      <c r="T196" s="9"/>
      <c r="U196" s="9"/>
      <c r="V196" s="9"/>
      <c r="W196" s="9"/>
      <c r="X196" s="9"/>
    </row>
    <row r="197" spans="1:24" ht="14.4">
      <c r="A197" s="45">
        <v>299</v>
      </c>
      <c r="B197" s="45">
        <v>193</v>
      </c>
      <c r="C197" s="45"/>
      <c r="D197" s="45"/>
      <c r="E197">
        <v>1022</v>
      </c>
      <c r="F197" s="56" t="s">
        <v>98</v>
      </c>
      <c r="G197" s="44" t="s">
        <v>701</v>
      </c>
      <c r="H197" s="44" t="s">
        <v>560</v>
      </c>
      <c r="I197" s="45" t="s">
        <v>403</v>
      </c>
      <c r="J197" s="45" t="s">
        <v>49</v>
      </c>
      <c r="K197" s="45" t="s">
        <v>635</v>
      </c>
      <c r="L197" s="9">
        <f>$B197</f>
        <v>193</v>
      </c>
      <c r="M197" s="9"/>
      <c r="N197" s="9"/>
      <c r="O197" s="9"/>
      <c r="P197" s="9"/>
      <c r="Q197" s="9"/>
      <c r="R197" s="32"/>
      <c r="S197" s="9"/>
      <c r="T197" s="9"/>
      <c r="U197" s="9"/>
      <c r="V197" s="9"/>
      <c r="W197" s="9"/>
      <c r="X197" s="9"/>
    </row>
    <row r="198" spans="1:24" ht="14.4">
      <c r="A198" s="45">
        <v>301</v>
      </c>
      <c r="B198" s="45">
        <v>194</v>
      </c>
      <c r="C198" s="45">
        <v>47</v>
      </c>
      <c r="D198" s="45">
        <v>143</v>
      </c>
      <c r="E198">
        <v>555</v>
      </c>
      <c r="F198" s="56" t="s">
        <v>386</v>
      </c>
      <c r="G198" s="44" t="s">
        <v>905</v>
      </c>
      <c r="H198" s="44" t="s">
        <v>605</v>
      </c>
      <c r="I198" s="45" t="s">
        <v>649</v>
      </c>
      <c r="J198" s="45" t="s">
        <v>35</v>
      </c>
      <c r="K198" s="45" t="s">
        <v>635</v>
      </c>
      <c r="L198" s="9"/>
      <c r="M198" s="9"/>
      <c r="N198" s="9">
        <f>$B198</f>
        <v>194</v>
      </c>
      <c r="O198" s="9"/>
      <c r="P198" s="9"/>
      <c r="Q198" s="9"/>
      <c r="R198" s="32"/>
      <c r="S198" s="9"/>
      <c r="T198" s="9"/>
      <c r="U198" s="9">
        <f>$D198</f>
        <v>143</v>
      </c>
      <c r="V198" s="9"/>
      <c r="W198" s="9"/>
      <c r="X198" s="9"/>
    </row>
    <row r="199" spans="1:24" ht="14.4">
      <c r="A199" s="45">
        <v>302</v>
      </c>
      <c r="B199" s="45">
        <v>195</v>
      </c>
      <c r="C199" s="45">
        <v>4</v>
      </c>
      <c r="D199" s="45">
        <v>144</v>
      </c>
      <c r="E199">
        <v>644</v>
      </c>
      <c r="F199" s="56" t="s">
        <v>387</v>
      </c>
      <c r="G199" s="44" t="s">
        <v>647</v>
      </c>
      <c r="H199" s="44" t="s">
        <v>906</v>
      </c>
      <c r="I199" s="45" t="s">
        <v>894</v>
      </c>
      <c r="J199" s="45" t="s">
        <v>35</v>
      </c>
      <c r="K199" s="45" t="s">
        <v>635</v>
      </c>
      <c r="L199" s="9"/>
      <c r="M199" s="9"/>
      <c r="N199" s="9">
        <f>$B199</f>
        <v>195</v>
      </c>
      <c r="O199" s="9"/>
      <c r="P199" s="9"/>
      <c r="Q199" s="9"/>
      <c r="R199" s="32"/>
      <c r="S199" s="9"/>
      <c r="T199" s="9"/>
      <c r="U199" s="9">
        <f>$D199</f>
        <v>144</v>
      </c>
      <c r="V199" s="9"/>
      <c r="W199" s="9"/>
      <c r="X199" s="9"/>
    </row>
    <row r="200" spans="1:24" ht="14.4">
      <c r="A200" s="45">
        <v>305</v>
      </c>
      <c r="B200" s="45">
        <v>196</v>
      </c>
      <c r="C200" s="45">
        <v>48</v>
      </c>
      <c r="D200" s="45">
        <v>145</v>
      </c>
      <c r="E200">
        <v>1024</v>
      </c>
      <c r="F200" s="56" t="s">
        <v>388</v>
      </c>
      <c r="G200" s="44" t="s">
        <v>816</v>
      </c>
      <c r="H200" s="44" t="s">
        <v>907</v>
      </c>
      <c r="I200" s="45" t="s">
        <v>649</v>
      </c>
      <c r="J200" s="45" t="s">
        <v>49</v>
      </c>
      <c r="K200" s="45" t="s">
        <v>635</v>
      </c>
      <c r="L200" s="9">
        <f>$B200</f>
        <v>196</v>
      </c>
      <c r="M200" s="9"/>
      <c r="N200" s="9"/>
      <c r="O200" s="9"/>
      <c r="P200" s="9"/>
      <c r="Q200" s="9"/>
      <c r="R200" s="32"/>
      <c r="S200" s="9">
        <f>$D200</f>
        <v>145</v>
      </c>
      <c r="T200" s="9"/>
      <c r="U200" s="9"/>
      <c r="V200" s="9"/>
      <c r="W200" s="9"/>
      <c r="X200" s="9"/>
    </row>
    <row r="201" spans="1:24" ht="14.4">
      <c r="A201" s="45">
        <v>309</v>
      </c>
      <c r="B201" s="45">
        <v>197</v>
      </c>
      <c r="C201" s="45"/>
      <c r="D201" s="45"/>
      <c r="E201">
        <v>143</v>
      </c>
      <c r="F201" s="56" t="s">
        <v>247</v>
      </c>
      <c r="G201" s="44" t="s">
        <v>908</v>
      </c>
      <c r="H201" s="44" t="s">
        <v>673</v>
      </c>
      <c r="I201" s="45" t="s">
        <v>403</v>
      </c>
      <c r="J201" s="45" t="s">
        <v>1</v>
      </c>
      <c r="K201" s="45" t="s">
        <v>635</v>
      </c>
      <c r="L201" s="9"/>
      <c r="M201" s="9"/>
      <c r="N201" s="9"/>
      <c r="O201" s="9">
        <f>$B201</f>
        <v>197</v>
      </c>
      <c r="P201" s="9"/>
      <c r="Q201" s="9"/>
      <c r="R201" s="32"/>
      <c r="S201" s="9"/>
      <c r="T201" s="9"/>
      <c r="U201" s="9"/>
      <c r="V201" s="9"/>
      <c r="W201" s="9"/>
      <c r="X201" s="9"/>
    </row>
    <row r="202" spans="1:24" ht="14.4">
      <c r="A202" s="45">
        <v>310</v>
      </c>
      <c r="B202" s="45">
        <v>198</v>
      </c>
      <c r="C202" s="45">
        <v>20</v>
      </c>
      <c r="D202" s="45">
        <v>146</v>
      </c>
      <c r="E202">
        <v>342</v>
      </c>
      <c r="F202" s="56" t="s">
        <v>389</v>
      </c>
      <c r="G202" s="44" t="s">
        <v>909</v>
      </c>
      <c r="H202" s="44" t="s">
        <v>910</v>
      </c>
      <c r="I202" s="45" t="s">
        <v>676</v>
      </c>
      <c r="J202" s="45" t="s">
        <v>28</v>
      </c>
      <c r="K202" s="45" t="s">
        <v>635</v>
      </c>
      <c r="L202" s="9"/>
      <c r="M202" s="9"/>
      <c r="N202" s="9"/>
      <c r="O202" s="9"/>
      <c r="P202" s="9">
        <f>$B202</f>
        <v>198</v>
      </c>
      <c r="Q202" s="9"/>
      <c r="R202" s="32"/>
      <c r="S202" s="9"/>
      <c r="T202" s="9"/>
      <c r="U202" s="9"/>
      <c r="V202" s="9"/>
      <c r="W202" s="9">
        <f>$D202</f>
        <v>146</v>
      </c>
      <c r="X202" s="9"/>
    </row>
    <row r="203" spans="1:24" ht="14.4">
      <c r="A203" s="45">
        <v>311</v>
      </c>
      <c r="B203" s="45">
        <v>199</v>
      </c>
      <c r="C203" s="45">
        <v>75</v>
      </c>
      <c r="D203" s="45">
        <v>147</v>
      </c>
      <c r="E203">
        <v>466</v>
      </c>
      <c r="F203" s="56" t="s">
        <v>390</v>
      </c>
      <c r="G203" s="44" t="s">
        <v>726</v>
      </c>
      <c r="H203" s="44" t="s">
        <v>835</v>
      </c>
      <c r="I203" s="45" t="s">
        <v>638</v>
      </c>
      <c r="J203" s="45" t="s">
        <v>39</v>
      </c>
      <c r="K203" s="45" t="s">
        <v>635</v>
      </c>
      <c r="L203" s="9"/>
      <c r="M203" s="9">
        <f>$B203</f>
        <v>199</v>
      </c>
      <c r="N203" s="9"/>
      <c r="O203" s="9"/>
      <c r="P203" s="9"/>
      <c r="Q203" s="9"/>
      <c r="R203" s="32"/>
      <c r="S203" s="9"/>
      <c r="T203" s="9">
        <f>$D203</f>
        <v>147</v>
      </c>
      <c r="U203" s="9"/>
      <c r="V203" s="9"/>
      <c r="W203" s="9"/>
      <c r="X203" s="9"/>
    </row>
    <row r="204" spans="1:24" ht="14.4">
      <c r="A204" s="45">
        <v>312</v>
      </c>
      <c r="B204" s="45">
        <v>200</v>
      </c>
      <c r="C204" s="45">
        <v>49</v>
      </c>
      <c r="D204" s="45">
        <v>148</v>
      </c>
      <c r="E204">
        <v>509</v>
      </c>
      <c r="F204" s="56" t="s">
        <v>390</v>
      </c>
      <c r="G204" s="44" t="s">
        <v>690</v>
      </c>
      <c r="H204" s="44" t="s">
        <v>732</v>
      </c>
      <c r="I204" s="45" t="s">
        <v>649</v>
      </c>
      <c r="J204" s="45" t="s">
        <v>39</v>
      </c>
      <c r="K204" s="45" t="s">
        <v>635</v>
      </c>
      <c r="L204" s="9"/>
      <c r="M204" s="9">
        <f>$B204</f>
        <v>200</v>
      </c>
      <c r="N204" s="9"/>
      <c r="O204" s="9"/>
      <c r="P204" s="9"/>
      <c r="Q204" s="9"/>
      <c r="R204" s="32"/>
      <c r="S204" s="9"/>
      <c r="T204" s="9">
        <f>$D204</f>
        <v>148</v>
      </c>
      <c r="U204" s="9"/>
      <c r="V204" s="9"/>
      <c r="W204" s="9"/>
      <c r="X204" s="9"/>
    </row>
    <row r="205" spans="1:24" ht="14.4">
      <c r="A205" s="45">
        <v>313</v>
      </c>
      <c r="B205" s="45">
        <v>201</v>
      </c>
      <c r="C205" s="45">
        <v>50</v>
      </c>
      <c r="D205" s="45">
        <v>149</v>
      </c>
      <c r="E205">
        <v>329</v>
      </c>
      <c r="F205" s="56" t="s">
        <v>391</v>
      </c>
      <c r="G205" s="44" t="s">
        <v>911</v>
      </c>
      <c r="H205" s="44" t="s">
        <v>912</v>
      </c>
      <c r="I205" s="45" t="s">
        <v>649</v>
      </c>
      <c r="J205" s="45" t="s">
        <v>28</v>
      </c>
      <c r="K205" s="45" t="s">
        <v>635</v>
      </c>
      <c r="L205" s="9"/>
      <c r="M205" s="9"/>
      <c r="N205" s="9"/>
      <c r="O205" s="9"/>
      <c r="P205" s="9">
        <f>$B205</f>
        <v>201</v>
      </c>
      <c r="Q205" s="9"/>
      <c r="R205" s="32"/>
      <c r="S205" s="9"/>
      <c r="T205" s="9"/>
      <c r="U205" s="9"/>
      <c r="V205" s="9"/>
      <c r="W205" s="9">
        <f>$D205</f>
        <v>149</v>
      </c>
      <c r="X205" s="9"/>
    </row>
    <row r="206" spans="1:24" ht="14.4">
      <c r="A206" s="45">
        <v>314</v>
      </c>
      <c r="B206" s="45">
        <v>202</v>
      </c>
      <c r="C206" s="45">
        <v>51</v>
      </c>
      <c r="D206" s="45">
        <v>150</v>
      </c>
      <c r="E206">
        <v>1016</v>
      </c>
      <c r="F206" s="56" t="s">
        <v>392</v>
      </c>
      <c r="G206" s="44" t="s">
        <v>913</v>
      </c>
      <c r="H206" s="44" t="s">
        <v>914</v>
      </c>
      <c r="I206" s="45" t="s">
        <v>649</v>
      </c>
      <c r="J206" s="45" t="s">
        <v>49</v>
      </c>
      <c r="K206" s="45" t="s">
        <v>635</v>
      </c>
      <c r="L206" s="9">
        <f>$B206</f>
        <v>202</v>
      </c>
      <c r="M206" s="9"/>
      <c r="N206" s="9"/>
      <c r="O206" s="9"/>
      <c r="P206" s="9"/>
      <c r="Q206" s="9"/>
      <c r="R206" s="32"/>
      <c r="S206" s="9">
        <f>$D206</f>
        <v>150</v>
      </c>
      <c r="T206" s="9"/>
      <c r="U206" s="9"/>
      <c r="V206" s="9"/>
      <c r="W206" s="9"/>
      <c r="X206" s="9"/>
    </row>
    <row r="207" spans="1:24" ht="14.4">
      <c r="A207" s="45">
        <v>315</v>
      </c>
      <c r="B207" s="45">
        <v>203</v>
      </c>
      <c r="C207" s="45">
        <v>52</v>
      </c>
      <c r="D207" s="45">
        <v>151</v>
      </c>
      <c r="E207">
        <v>886</v>
      </c>
      <c r="F207" s="56" t="s">
        <v>393</v>
      </c>
      <c r="G207" s="44" t="s">
        <v>636</v>
      </c>
      <c r="H207" s="44" t="s">
        <v>462</v>
      </c>
      <c r="I207" s="45" t="s">
        <v>649</v>
      </c>
      <c r="J207" s="45" t="s">
        <v>50</v>
      </c>
      <c r="K207" s="45" t="s">
        <v>635</v>
      </c>
      <c r="L207" s="9"/>
      <c r="M207" s="9"/>
      <c r="N207" s="9"/>
      <c r="O207" s="9"/>
      <c r="P207" s="9"/>
      <c r="Q207" s="9">
        <f>$B207</f>
        <v>203</v>
      </c>
      <c r="R207" s="32"/>
      <c r="S207" s="9"/>
      <c r="T207" s="9"/>
      <c r="U207" s="9"/>
      <c r="V207" s="9"/>
      <c r="W207" s="9"/>
      <c r="X207" s="9">
        <f>$D207</f>
        <v>151</v>
      </c>
    </row>
    <row r="208" spans="1:24" ht="14.4">
      <c r="A208" s="45">
        <v>320</v>
      </c>
      <c r="B208" s="45">
        <v>204</v>
      </c>
      <c r="C208" s="45">
        <v>53</v>
      </c>
      <c r="D208" s="45">
        <v>152</v>
      </c>
      <c r="E208">
        <v>532</v>
      </c>
      <c r="F208" s="56" t="s">
        <v>394</v>
      </c>
      <c r="G208" s="44" t="s">
        <v>915</v>
      </c>
      <c r="H208" s="44" t="s">
        <v>916</v>
      </c>
      <c r="I208" s="45" t="s">
        <v>649</v>
      </c>
      <c r="J208" s="45" t="s">
        <v>35</v>
      </c>
      <c r="K208" s="45" t="s">
        <v>635</v>
      </c>
      <c r="L208" s="9"/>
      <c r="M208" s="9"/>
      <c r="N208" s="9">
        <f>$B208</f>
        <v>204</v>
      </c>
      <c r="O208" s="9"/>
      <c r="P208" s="9"/>
      <c r="Q208" s="9"/>
      <c r="R208" s="32"/>
      <c r="S208" s="9"/>
      <c r="T208" s="9"/>
      <c r="U208" s="9">
        <f>$D208</f>
        <v>152</v>
      </c>
      <c r="V208" s="9"/>
      <c r="W208" s="9"/>
      <c r="X208" s="9"/>
    </row>
    <row r="209" spans="1:24" ht="14.4">
      <c r="A209" s="45">
        <v>326</v>
      </c>
      <c r="B209" s="45">
        <v>205</v>
      </c>
      <c r="C209" s="45">
        <v>5</v>
      </c>
      <c r="D209" s="45">
        <v>153</v>
      </c>
      <c r="E209">
        <v>408</v>
      </c>
      <c r="F209" s="56" t="s">
        <v>395</v>
      </c>
      <c r="G209" s="44" t="s">
        <v>663</v>
      </c>
      <c r="H209" s="44" t="s">
        <v>692</v>
      </c>
      <c r="I209" s="45" t="s">
        <v>894</v>
      </c>
      <c r="J209" s="45" t="s">
        <v>28</v>
      </c>
      <c r="K209" s="45" t="s">
        <v>635</v>
      </c>
      <c r="L209" s="9"/>
      <c r="M209" s="9"/>
      <c r="N209" s="9"/>
      <c r="O209" s="9"/>
      <c r="P209" s="9">
        <f>$B209</f>
        <v>205</v>
      </c>
      <c r="Q209" s="9"/>
      <c r="R209" s="32"/>
      <c r="S209" s="9"/>
      <c r="T209" s="9"/>
      <c r="U209" s="9"/>
      <c r="V209" s="9"/>
      <c r="W209" s="9">
        <f>$D209</f>
        <v>153</v>
      </c>
      <c r="X209" s="9"/>
    </row>
    <row r="210" spans="1:24" ht="14.4">
      <c r="A210" s="45">
        <v>327</v>
      </c>
      <c r="B210" s="45">
        <v>206</v>
      </c>
      <c r="C210" s="45">
        <v>54</v>
      </c>
      <c r="D210" s="45">
        <v>154</v>
      </c>
      <c r="E210">
        <v>398</v>
      </c>
      <c r="F210" s="56" t="s">
        <v>396</v>
      </c>
      <c r="G210" s="44" t="s">
        <v>917</v>
      </c>
      <c r="H210" s="44" t="s">
        <v>918</v>
      </c>
      <c r="I210" s="45" t="s">
        <v>649</v>
      </c>
      <c r="J210" s="45" t="s">
        <v>28</v>
      </c>
      <c r="K210" s="45" t="s">
        <v>635</v>
      </c>
      <c r="L210" s="9"/>
      <c r="M210" s="9"/>
      <c r="N210" s="9"/>
      <c r="O210" s="9"/>
      <c r="P210" s="9">
        <f>$B210</f>
        <v>206</v>
      </c>
      <c r="Q210" s="9"/>
      <c r="R210" s="32"/>
      <c r="S210" s="9"/>
      <c r="T210" s="9"/>
      <c r="U210" s="9"/>
      <c r="V210" s="9"/>
      <c r="W210" s="9">
        <f>$D210</f>
        <v>154</v>
      </c>
      <c r="X210" s="9"/>
    </row>
    <row r="211" spans="1:24" ht="14.4">
      <c r="A211" s="45">
        <v>331</v>
      </c>
      <c r="B211" s="45">
        <v>207</v>
      </c>
      <c r="C211" s="45">
        <v>76</v>
      </c>
      <c r="D211" s="45">
        <v>155</v>
      </c>
      <c r="E211">
        <v>889</v>
      </c>
      <c r="F211" s="56" t="s">
        <v>397</v>
      </c>
      <c r="G211" s="44" t="s">
        <v>671</v>
      </c>
      <c r="H211" s="44" t="s">
        <v>919</v>
      </c>
      <c r="I211" s="45" t="s">
        <v>638</v>
      </c>
      <c r="J211" s="45" t="s">
        <v>50</v>
      </c>
      <c r="K211" s="45" t="s">
        <v>635</v>
      </c>
      <c r="L211" s="9"/>
      <c r="M211" s="9"/>
      <c r="N211" s="9"/>
      <c r="O211" s="9"/>
      <c r="P211" s="9"/>
      <c r="Q211" s="9">
        <f>$B211</f>
        <v>207</v>
      </c>
      <c r="R211" s="32"/>
      <c r="S211" s="9"/>
      <c r="T211" s="9"/>
      <c r="U211" s="9"/>
      <c r="V211" s="9"/>
      <c r="W211" s="9"/>
      <c r="X211" s="9">
        <f>$D211</f>
        <v>155</v>
      </c>
    </row>
    <row r="212" spans="1:24" ht="14.4">
      <c r="A212" s="45">
        <v>332</v>
      </c>
      <c r="B212" s="45">
        <v>208</v>
      </c>
      <c r="C212" s="45">
        <v>21</v>
      </c>
      <c r="D212" s="45">
        <v>156</v>
      </c>
      <c r="E212">
        <v>909</v>
      </c>
      <c r="F212" s="56" t="s">
        <v>398</v>
      </c>
      <c r="G212" s="44" t="s">
        <v>920</v>
      </c>
      <c r="H212" s="44" t="s">
        <v>921</v>
      </c>
      <c r="I212" s="45" t="s">
        <v>676</v>
      </c>
      <c r="J212" s="45" t="s">
        <v>50</v>
      </c>
      <c r="K212" s="45" t="s">
        <v>635</v>
      </c>
      <c r="L212" s="9"/>
      <c r="M212" s="9"/>
      <c r="N212" s="9"/>
      <c r="O212" s="9"/>
      <c r="P212" s="9"/>
      <c r="Q212" s="9">
        <f>$B212</f>
        <v>208</v>
      </c>
      <c r="R212" s="32"/>
      <c r="S212" s="9"/>
      <c r="T212" s="9"/>
      <c r="U212" s="9"/>
      <c r="V212" s="9"/>
      <c r="W212" s="9"/>
      <c r="X212" s="9">
        <f>$D212</f>
        <v>156</v>
      </c>
    </row>
    <row r="213" spans="1:24" ht="14.4">
      <c r="A213" s="45">
        <v>333</v>
      </c>
      <c r="B213" s="45">
        <v>209</v>
      </c>
      <c r="C213" s="45">
        <v>6</v>
      </c>
      <c r="D213" s="45">
        <v>157</v>
      </c>
      <c r="E213">
        <v>609</v>
      </c>
      <c r="F213" s="56" t="s">
        <v>399</v>
      </c>
      <c r="G213" s="44" t="s">
        <v>759</v>
      </c>
      <c r="H213" s="44" t="s">
        <v>922</v>
      </c>
      <c r="I213" s="45" t="s">
        <v>894</v>
      </c>
      <c r="J213" s="45" t="s">
        <v>35</v>
      </c>
      <c r="K213" s="45" t="s">
        <v>635</v>
      </c>
      <c r="L213" s="9"/>
      <c r="M213" s="9"/>
      <c r="N213" s="9">
        <f>$B213</f>
        <v>209</v>
      </c>
      <c r="O213" s="9"/>
      <c r="P213" s="9"/>
      <c r="Q213" s="9"/>
      <c r="R213" s="32"/>
      <c r="S213" s="9"/>
      <c r="T213" s="9"/>
      <c r="U213" s="9">
        <f>$D213</f>
        <v>157</v>
      </c>
      <c r="V213" s="9"/>
      <c r="W213" s="9"/>
      <c r="X213" s="9"/>
    </row>
    <row r="214" spans="1:24" ht="14.4">
      <c r="A214" s="45">
        <v>334</v>
      </c>
      <c r="B214" s="45">
        <v>210</v>
      </c>
      <c r="C214" s="45"/>
      <c r="D214" s="45"/>
      <c r="E214">
        <v>2174</v>
      </c>
      <c r="F214" s="56" t="s">
        <v>249</v>
      </c>
      <c r="G214" s="44" t="s">
        <v>923</v>
      </c>
      <c r="H214" s="44" t="s">
        <v>924</v>
      </c>
      <c r="I214" s="45" t="s">
        <v>403</v>
      </c>
      <c r="J214" s="45" t="s">
        <v>35</v>
      </c>
      <c r="K214" s="45" t="s">
        <v>635</v>
      </c>
      <c r="L214" s="9"/>
      <c r="M214" s="9"/>
      <c r="N214" s="9">
        <f>$B214</f>
        <v>210</v>
      </c>
      <c r="O214" s="9"/>
      <c r="P214" s="9"/>
      <c r="Q214" s="9"/>
      <c r="R214" s="32"/>
      <c r="S214" s="9"/>
      <c r="T214" s="9"/>
      <c r="U214" s="9"/>
      <c r="V214" s="9"/>
      <c r="W214" s="9"/>
      <c r="X214" s="9"/>
    </row>
    <row r="215" spans="1:24" ht="14.4">
      <c r="A215" s="45">
        <v>336</v>
      </c>
      <c r="B215" s="45">
        <v>211</v>
      </c>
      <c r="C215" s="45">
        <v>7</v>
      </c>
      <c r="D215" s="45">
        <v>158</v>
      </c>
      <c r="E215">
        <v>582</v>
      </c>
      <c r="F215" s="56" t="s">
        <v>400</v>
      </c>
      <c r="G215" s="44" t="s">
        <v>759</v>
      </c>
      <c r="H215" s="44" t="s">
        <v>925</v>
      </c>
      <c r="I215" s="45" t="s">
        <v>894</v>
      </c>
      <c r="J215" s="45" t="s">
        <v>35</v>
      </c>
      <c r="K215" s="45" t="s">
        <v>635</v>
      </c>
      <c r="L215" s="9"/>
      <c r="M215" s="9"/>
      <c r="N215" s="9">
        <f>$B215</f>
        <v>211</v>
      </c>
      <c r="O215" s="9"/>
      <c r="P215" s="9"/>
      <c r="Q215" s="9"/>
      <c r="R215" s="32"/>
      <c r="S215" s="9"/>
      <c r="T215" s="9"/>
      <c r="U215" s="9">
        <f>$D215</f>
        <v>158</v>
      </c>
      <c r="V215" s="9"/>
      <c r="W215" s="9"/>
      <c r="X215" s="9"/>
    </row>
    <row r="216" spans="1:24">
      <c r="A216" s="1"/>
      <c r="B216" s="1"/>
      <c r="C216" s="1"/>
      <c r="D216" s="1"/>
      <c r="E216" s="1"/>
      <c r="F216" s="21"/>
    </row>
    <row r="217" spans="1:24">
      <c r="A217" s="32" t="s">
        <v>49</v>
      </c>
      <c r="B217">
        <f t="shared" ref="B217:B222" si="1">COUNTIF(J:J,A217)</f>
        <v>22</v>
      </c>
      <c r="H217" s="28" t="s">
        <v>21</v>
      </c>
      <c r="N217" s="22">
        <f>SUM(SMALL(N$5:N$216,{13,14,15,16,17,18,19,20,21,22,23,24}))</f>
        <v>613</v>
      </c>
      <c r="O217" s="22">
        <f>SUM(SMALL(O$5:O$216,{13,14,15,16,17,18,19,20,21,22,23,24}))</f>
        <v>980</v>
      </c>
      <c r="P217" s="22">
        <f>SUM(SMALL(P$5:P$216,{13,14,15,16,17,18,19,20,21,22,23,24}))</f>
        <v>1273</v>
      </c>
      <c r="S217" s="22">
        <f>SUM(SMALL(S$5:S$216,{7,8,9,10,11,12}))</f>
        <v>606</v>
      </c>
      <c r="T217" s="22">
        <f>SUM(SMALL(T$5:T$216,{7,8,9,10,11,12}))</f>
        <v>365</v>
      </c>
      <c r="U217" s="22">
        <f>SUM(SMALL(U$5:U$216,{7,8,9,10,11,12}))</f>
        <v>155</v>
      </c>
      <c r="V217" s="22">
        <f>SUM(SMALL(V$5:V$216,{7,8,9,10,11,12}))</f>
        <v>313</v>
      </c>
      <c r="W217" s="22">
        <f>SUM(SMALL(W$5:W$216,{7,8,9,10,11,12}))</f>
        <v>328</v>
      </c>
      <c r="X217" s="22">
        <f>SUM(SMALL(X$5:X$216,{7,8,9,10,11,12}))</f>
        <v>487</v>
      </c>
    </row>
    <row r="218" spans="1:24">
      <c r="A218" s="32" t="s">
        <v>39</v>
      </c>
      <c r="B218">
        <f t="shared" si="1"/>
        <v>21</v>
      </c>
      <c r="N218" s="22">
        <f>COUNT(SMALL(N$5:N$216,{13,14,15,16,17,18,19,20,21,22,23,24}))</f>
        <v>12</v>
      </c>
      <c r="O218" s="22">
        <f>COUNT(SMALL(O$5:O$216,{13,14,15,16,17,18,19,20,21,22,23,24}))</f>
        <v>12</v>
      </c>
      <c r="P218" s="22">
        <f>COUNT(SMALL(P$5:P$216,{13,14,15,16,17,18,19,20,21,22,23,24}))</f>
        <v>12</v>
      </c>
      <c r="S218" s="22">
        <f>COUNT(SMALL(S$5:S$216,{7,8,9,10,11,12}))</f>
        <v>6</v>
      </c>
      <c r="T218" s="22">
        <f>COUNT(SMALL(T$5:T$216,{7,8,9,10,11,12}))</f>
        <v>6</v>
      </c>
      <c r="U218" s="22">
        <f>COUNT(SMALL(U$5:U$216,{7,8,9,10,11,12}))</f>
        <v>6</v>
      </c>
      <c r="V218" s="22">
        <f>COUNT(SMALL(V$5:V$216,{7,8,9,10,11,12}))</f>
        <v>6</v>
      </c>
      <c r="W218" s="22">
        <f>COUNT(SMALL(W$5:W$216,{7,8,9,10,11,12}))</f>
        <v>6</v>
      </c>
      <c r="X218" s="22">
        <f>COUNT(SMALL(X$5:X$216,{7,8,9,10,11,12}))</f>
        <v>6</v>
      </c>
    </row>
    <row r="219" spans="1:24">
      <c r="A219" s="32" t="s">
        <v>35</v>
      </c>
      <c r="B219">
        <f t="shared" si="1"/>
        <v>69</v>
      </c>
    </row>
    <row r="220" spans="1:24">
      <c r="A220" s="32" t="s">
        <v>1</v>
      </c>
      <c r="B220">
        <f t="shared" si="1"/>
        <v>36</v>
      </c>
      <c r="H220" s="26" t="s">
        <v>22</v>
      </c>
      <c r="N220" s="23">
        <f>SUM(SMALL(N$5:N$216,{25,26,27,28,29,30,31,32,33,34,35,36}))</f>
        <v>1000</v>
      </c>
      <c r="O220" s="23">
        <f>SUM(SMALL(O$5:O$216,{25,26,27,28,29,30,31,32,33,34,35,36}))</f>
        <v>1701</v>
      </c>
      <c r="P220" s="23">
        <f>SUM(SMALL(P$5:P$216,{25,26,27,28,29,30,31,32,33,34,35,36}))</f>
        <v>1968</v>
      </c>
      <c r="S220" s="23">
        <f>SUM(SMALL(S$5:S$216,{13,14,15,16,17,18}))</f>
        <v>812</v>
      </c>
      <c r="U220" s="23">
        <f>SUM(SMALL(U$5:U$216,{13,14,15,16,17,18}))</f>
        <v>218</v>
      </c>
      <c r="V220" s="23">
        <f>SUM(SMALL(V$5:V$216,{13,14,15,16,17,18}))</f>
        <v>430</v>
      </c>
      <c r="W220" s="23">
        <f>SUM(SMALL(W$5:W$216,{13,14,15,16,17,18}))</f>
        <v>493</v>
      </c>
      <c r="X220" s="23">
        <f>SUM(SMALL(X$5:X$216,{13,14,15,16,17,18}))</f>
        <v>823</v>
      </c>
    </row>
    <row r="221" spans="1:24">
      <c r="A221" s="32" t="s">
        <v>28</v>
      </c>
      <c r="B221">
        <f t="shared" si="1"/>
        <v>40</v>
      </c>
      <c r="N221" s="23">
        <f>COUNT(SMALL(N$5:N$216,{25,26,27,28,29,30,31,32,33,34,35,36}))</f>
        <v>12</v>
      </c>
      <c r="O221" s="23">
        <f>COUNT(SMALL(O$5:O$216,{25,26,27,28,29,30,31,32,33,34,35,36}))</f>
        <v>12</v>
      </c>
      <c r="P221" s="23">
        <f>COUNT(SMALL(P$5:P$216,{25,26,27,28,29,30,31,32,33,34,35,36}))</f>
        <v>12</v>
      </c>
      <c r="S221" s="23">
        <f>COUNT(SMALL(S$5:S$216,{13,14,15,16,17,18}))</f>
        <v>6</v>
      </c>
      <c r="U221" s="23">
        <f>COUNT(SMALL(U$5:U$216,{13,14,15,16,17,18}))</f>
        <v>6</v>
      </c>
      <c r="V221" s="23">
        <f>COUNT(SMALL(V$5:V$216,{13,14,15,16,17,18}))</f>
        <v>6</v>
      </c>
      <c r="W221" s="23">
        <f>COUNT(SMALL(W$5:W$216,{13,14,15,16,17,18}))</f>
        <v>6</v>
      </c>
      <c r="X221" s="23">
        <f>COUNT(SMALL(X$5:X$216,{13,14,15,16,17,18}))</f>
        <v>6</v>
      </c>
    </row>
    <row r="222" spans="1:24">
      <c r="A222" s="51" t="s">
        <v>50</v>
      </c>
      <c r="B222">
        <f t="shared" si="1"/>
        <v>23</v>
      </c>
    </row>
    <row r="223" spans="1:24">
      <c r="B223" s="2">
        <f>SUM(B217:B222)</f>
        <v>211</v>
      </c>
      <c r="H223" s="6" t="s">
        <v>23</v>
      </c>
      <c r="N223" s="7">
        <f>SUM(SMALL(N$5:N$216,{37,38,39,40,41,42,43,44,45,46,47,48}))</f>
        <v>1622</v>
      </c>
      <c r="U223" s="7">
        <f>SUM(SMALL(U$5:U$216,{19,20,21,22,23,24}))</f>
        <v>463</v>
      </c>
      <c r="V223"/>
      <c r="W223" s="7">
        <f>SUM(SMALL(W$5:W$216,{19,20,21,22,23,24}))</f>
        <v>637</v>
      </c>
    </row>
    <row r="224" spans="1:24">
      <c r="B224" s="1"/>
      <c r="N224" s="7">
        <f>COUNT(SMALL(N$5:N$216,{39,38,39,40,41,42,43,44,45,46,47,48}))</f>
        <v>12</v>
      </c>
      <c r="U224" s="7">
        <f>COUNT(SMALL(U$5:U$216,{19,20,21,22,23,24}))</f>
        <v>6</v>
      </c>
      <c r="V224"/>
      <c r="W224" s="7">
        <f>COUNT(SMALL(W$5:W$216,{19,20,21,22,23,24}))</f>
        <v>6</v>
      </c>
    </row>
    <row r="225" spans="8:24">
      <c r="V225"/>
    </row>
    <row r="226" spans="8:24">
      <c r="H226" s="29" t="s">
        <v>24</v>
      </c>
      <c r="N226" s="25">
        <f>SUM(SMALL(N$5:N$216,{49,50,51,52,53,54,55,56,57,58,59,60}))</f>
        <v>1951</v>
      </c>
      <c r="U226" s="25">
        <f>SUM(SMALL(U$5:U$216,{25,26,27,28,29,30}))</f>
        <v>581</v>
      </c>
      <c r="W226" s="25">
        <f>SUM(SMALL(W$5:W$216,{25,26,27,28,29,30}))</f>
        <v>836</v>
      </c>
    </row>
    <row r="227" spans="8:24">
      <c r="N227" s="25">
        <f>COUNT(SMALL(N$5:N$216,{49,50,51,52,53,54,55,56,57,58,59,60}))</f>
        <v>12</v>
      </c>
      <c r="U227" s="25">
        <f>COUNT(SMALL(U$5:U$216,{25,26,27,28,29,30}))</f>
        <v>6</v>
      </c>
      <c r="W227" s="25">
        <f>COUNT(SMALL(W$5:W$216,{25,26,27,28,29,30}))</f>
        <v>6</v>
      </c>
    </row>
    <row r="229" spans="8:24">
      <c r="H229" s="20" t="s">
        <v>32</v>
      </c>
      <c r="U229" s="1">
        <f>SUM(SMALL(U$5:U$216,{31,32,33,34,35,36}))</f>
        <v>664</v>
      </c>
    </row>
    <row r="230" spans="8:24">
      <c r="U230" s="1">
        <f>COUNT(SMALL(U$5:U$216,{31,32,33,34,35,36}))</f>
        <v>6</v>
      </c>
    </row>
    <row r="232" spans="8:24">
      <c r="H232" s="20" t="s">
        <v>43</v>
      </c>
      <c r="U232" s="1">
        <f>SUM(SMALL(U$5:U$216,{37,38,39,40,41,42}))</f>
        <v>747</v>
      </c>
    </row>
    <row r="233" spans="8:24">
      <c r="U233" s="1">
        <f>COUNT(SMALL(U$5:U$216,{37,38,39,40,41,42}))</f>
        <v>6</v>
      </c>
    </row>
    <row r="235" spans="8:24">
      <c r="H235" s="20" t="s">
        <v>928</v>
      </c>
      <c r="U235" s="1">
        <f>SUM(SMALL(U$5:U$216,{43,44,45,46,47,48}))</f>
        <v>891</v>
      </c>
    </row>
    <row r="236" spans="8:24">
      <c r="U236" s="1">
        <f>COUNT(SMALL(U$5:U$216,{43,44,45,46,47,48}))</f>
        <v>6</v>
      </c>
    </row>
    <row r="238" spans="8:24">
      <c r="L238" s="1">
        <f t="shared" ref="L238:Q238" si="2">INT(COUNTA(L5:L216)/12)</f>
        <v>1</v>
      </c>
      <c r="M238" s="1">
        <f t="shared" si="2"/>
        <v>1</v>
      </c>
      <c r="N238" s="1">
        <f t="shared" si="2"/>
        <v>5</v>
      </c>
      <c r="O238" s="1">
        <f t="shared" si="2"/>
        <v>3</v>
      </c>
      <c r="P238" s="1">
        <f t="shared" si="2"/>
        <v>3</v>
      </c>
      <c r="Q238" s="1">
        <f t="shared" si="2"/>
        <v>1</v>
      </c>
      <c r="S238" s="1">
        <f t="shared" ref="S238:X238" si="3">INT(COUNTA(S5:S216)/6)</f>
        <v>3</v>
      </c>
      <c r="T238" s="1">
        <f t="shared" si="3"/>
        <v>2</v>
      </c>
      <c r="U238" s="1">
        <f t="shared" si="3"/>
        <v>8</v>
      </c>
      <c r="V238" s="1">
        <f t="shared" si="3"/>
        <v>3</v>
      </c>
      <c r="W238" s="1">
        <f t="shared" si="3"/>
        <v>5</v>
      </c>
      <c r="X238" s="1">
        <f t="shared" si="3"/>
        <v>3</v>
      </c>
    </row>
  </sheetData>
  <sortState ref="A5:X215">
    <sortCondition ref="A5:A215"/>
  </sortState>
  <phoneticPr fontId="0" type="noConversion"/>
  <conditionalFormatting sqref="E5:E214">
    <cfRule type="duplicateValues" dxfId="3" priority="17"/>
  </conditionalFormatting>
  <conditionalFormatting sqref="E5:E215">
    <cfRule type="duplicateValues" dxfId="2" priority="1"/>
    <cfRule type="duplicateValues" dxfId="1" priority="2"/>
  </conditionalFormatting>
  <conditionalFormatting sqref="E119">
    <cfRule type="duplicateValues" dxfId="0" priority="5"/>
  </conditionalFormatting>
  <pageMargins left="0.75" right="0.75" top="1.1499999999999999" bottom="1.23" header="0.5" footer="0.5"/>
  <pageSetup paperSize="9" fitToHeight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Team</vt:lpstr>
      <vt:lpstr>Women</vt:lpstr>
      <vt:lpstr>Men</vt:lpstr>
      <vt:lpstr>Men!Print_Area</vt:lpstr>
      <vt:lpstr>Women!Print_Area</vt:lpstr>
      <vt:lpstr>Men!Print_Titles</vt:lpstr>
      <vt:lpstr>Women!Print_Titles</vt:lpstr>
    </vt:vector>
  </TitlesOfParts>
  <Company>BT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Holgate</dc:creator>
  <cp:lastModifiedBy>Windows User</cp:lastModifiedBy>
  <cp:lastPrinted>2024-05-11T14:35:07Z</cp:lastPrinted>
  <dcterms:created xsi:type="dcterms:W3CDTF">2007-05-16T16:50:18Z</dcterms:created>
  <dcterms:modified xsi:type="dcterms:W3CDTF">2024-06-30T13:53:02Z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