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Files 1\FVS\MWL\2023\"/>
    </mc:Choice>
  </mc:AlternateContent>
  <xr:revisionPtr revIDLastSave="0" documentId="13_ncr:1_{F001CC66-62F8-430C-AE92-3C646E55C52D}" xr6:coauthVersionLast="47" xr6:coauthVersionMax="47" xr10:uidLastSave="{00000000-0000-0000-0000-000000000000}"/>
  <bookViews>
    <workbookView xWindow="-12" yWindow="0" windowWidth="9336" windowHeight="12360" activeTab="1" xr2:uid="{00000000-000D-0000-FFFF-FFFF00000000}"/>
  </bookViews>
  <sheets>
    <sheet name="Team" sheetId="3" r:id="rId1"/>
    <sheet name="Women" sheetId="1" r:id="rId2"/>
    <sheet name="Men" sheetId="2" r:id="rId3"/>
  </sheets>
  <definedNames>
    <definedName name="_xlnm._FilterDatabase" localSheetId="1" hidden="1">Women!#REF!</definedName>
    <definedName name="_xlnm.Print_Area" localSheetId="2">Men!$A$1:$K$353</definedName>
    <definedName name="_xlnm.Print_Area" localSheetId="1">Women!$A$1:$K$213</definedName>
    <definedName name="_xlnm.Print_Titles" localSheetId="2">Men!$1:$3</definedName>
    <definedName name="_xlnm.Print_Titles" localSheetId="1">Women!$1:$3</definedName>
  </definedNames>
  <calcPr calcId="181029"/>
</workbook>
</file>

<file path=xl/calcChain.xml><?xml version="1.0" encoding="utf-8"?>
<calcChain xmlns="http://schemas.openxmlformats.org/spreadsheetml/2006/main">
  <c r="AM318" i="2" l="1"/>
  <c r="AJ186" i="2"/>
  <c r="AJ265" i="2"/>
  <c r="AJ327" i="2"/>
  <c r="AJ176" i="1"/>
  <c r="AJ182" i="1"/>
  <c r="Q212" i="1" l="1"/>
  <c r="Q318" i="2"/>
  <c r="N346" i="2"/>
  <c r="Q22" i="1"/>
  <c r="V112" i="2"/>
  <c r="AK113" i="1"/>
  <c r="O113" i="1"/>
  <c r="AK50" i="1"/>
  <c r="O50" i="1"/>
  <c r="T220" i="2"/>
  <c r="T51" i="2"/>
  <c r="L142" i="1"/>
  <c r="AV73" i="1"/>
  <c r="AH311" i="2"/>
  <c r="L311" i="2"/>
  <c r="Z73" i="1"/>
  <c r="AX208" i="1" l="1"/>
  <c r="AX207" i="1"/>
  <c r="AX206" i="1"/>
  <c r="AR207" i="1"/>
  <c r="AR206" i="1"/>
  <c r="AQ209" i="1"/>
  <c r="AQ208" i="1"/>
  <c r="AQ207" i="1"/>
  <c r="AQ206" i="1"/>
  <c r="AM209" i="1"/>
  <c r="AM208" i="1"/>
  <c r="AM207" i="1"/>
  <c r="AM206" i="1"/>
  <c r="AL208" i="1"/>
  <c r="AL207" i="1"/>
  <c r="AL206" i="1"/>
  <c r="AI208" i="1"/>
  <c r="AI207" i="1"/>
  <c r="AI206" i="1"/>
  <c r="BB177" i="1"/>
  <c r="BB167" i="1"/>
  <c r="BB158" i="1"/>
  <c r="BB157" i="1"/>
  <c r="BB155" i="1"/>
  <c r="BB121" i="1"/>
  <c r="BB120" i="1"/>
  <c r="BB52" i="1"/>
  <c r="BB30" i="1"/>
  <c r="BB13" i="1"/>
  <c r="BA190" i="1"/>
  <c r="BA101" i="1"/>
  <c r="BA91" i="1"/>
  <c r="BA56" i="1"/>
  <c r="BA37" i="1"/>
  <c r="BA34" i="1"/>
  <c r="BA10" i="1"/>
  <c r="AZ181" i="1"/>
  <c r="AZ117" i="1"/>
  <c r="AZ114" i="1"/>
  <c r="AZ110" i="1"/>
  <c r="AZ108" i="1"/>
  <c r="AZ74" i="1"/>
  <c r="AZ18" i="1"/>
  <c r="AZ12" i="1"/>
  <c r="AZ7" i="1"/>
  <c r="AY204" i="1"/>
  <c r="AY203" i="1"/>
  <c r="AY202" i="1"/>
  <c r="AY198" i="1"/>
  <c r="AY184" i="1"/>
  <c r="AY175" i="1"/>
  <c r="AY171" i="1"/>
  <c r="AY150" i="1"/>
  <c r="AY148" i="1"/>
  <c r="AY147" i="1"/>
  <c r="AY135" i="1"/>
  <c r="AX139" i="1"/>
  <c r="AW187" i="1"/>
  <c r="AW160" i="1"/>
  <c r="AW141" i="1"/>
  <c r="AW140" i="1"/>
  <c r="AW112" i="1"/>
  <c r="AW106" i="1"/>
  <c r="AW96" i="1"/>
  <c r="AW90" i="1"/>
  <c r="AW81" i="1"/>
  <c r="AW78" i="1"/>
  <c r="AW23" i="1"/>
  <c r="AW21" i="1"/>
  <c r="AV193" i="1"/>
  <c r="AV156" i="1"/>
  <c r="AV133" i="1"/>
  <c r="AV130" i="1"/>
  <c r="AV97" i="1"/>
  <c r="AV82" i="1"/>
  <c r="AU137" i="1"/>
  <c r="AU122" i="1"/>
  <c r="AU99" i="1"/>
  <c r="AU88" i="1"/>
  <c r="AU62" i="1"/>
  <c r="AU58" i="1"/>
  <c r="AU54" i="1"/>
  <c r="AU38" i="1"/>
  <c r="AT205" i="1"/>
  <c r="AT196" i="1"/>
  <c r="AT186" i="1"/>
  <c r="AT119" i="1"/>
  <c r="AT103" i="1"/>
  <c r="AT89" i="1"/>
  <c r="AT72" i="1"/>
  <c r="AT60" i="1"/>
  <c r="AT40" i="1"/>
  <c r="AT29" i="1"/>
  <c r="AT20" i="1"/>
  <c r="AT19" i="1"/>
  <c r="AP194" i="1"/>
  <c r="AP189" i="1"/>
  <c r="AP188" i="1"/>
  <c r="AP162" i="1"/>
  <c r="AP161" i="1"/>
  <c r="AP145" i="1"/>
  <c r="AP144" i="1"/>
  <c r="AP143" i="1"/>
  <c r="AP126" i="1"/>
  <c r="AP75" i="1"/>
  <c r="AP71" i="1"/>
  <c r="AP44" i="1"/>
  <c r="AS199" i="1"/>
  <c r="AS191" i="1"/>
  <c r="AS131" i="1"/>
  <c r="AS77" i="1"/>
  <c r="AS76" i="1"/>
  <c r="AS69" i="1"/>
  <c r="AS48" i="1"/>
  <c r="AS36" i="1"/>
  <c r="AS33" i="1"/>
  <c r="AR57" i="1"/>
  <c r="AR35" i="1"/>
  <c r="AO192" i="1"/>
  <c r="AO185" i="1"/>
  <c r="AO174" i="1"/>
  <c r="AO163" i="1"/>
  <c r="AO129" i="1"/>
  <c r="AO128" i="1"/>
  <c r="AO127" i="1"/>
  <c r="AO125" i="1"/>
  <c r="AO107" i="1"/>
  <c r="AO94" i="1"/>
  <c r="AO80" i="1"/>
  <c r="AO79" i="1"/>
  <c r="AO68" i="1"/>
  <c r="AO61" i="1"/>
  <c r="AO43" i="1"/>
  <c r="AO42" i="1"/>
  <c r="AO16" i="1"/>
  <c r="AO6" i="1"/>
  <c r="AN201" i="1"/>
  <c r="AN200" i="1"/>
  <c r="AN153" i="1"/>
  <c r="AN152" i="1"/>
  <c r="AN115" i="1"/>
  <c r="AN105" i="1"/>
  <c r="AN87" i="1"/>
  <c r="AN53" i="1"/>
  <c r="AN51" i="1"/>
  <c r="AN45" i="1"/>
  <c r="AN14" i="1"/>
  <c r="AL41" i="1"/>
  <c r="AK165" i="1"/>
  <c r="AK159" i="1"/>
  <c r="AK138" i="1"/>
  <c r="AK134" i="1"/>
  <c r="AK124" i="1"/>
  <c r="AK102" i="1"/>
  <c r="AK31" i="1"/>
  <c r="AK11" i="1"/>
  <c r="AK5" i="1"/>
  <c r="AI25" i="1"/>
  <c r="AJ172" i="1"/>
  <c r="AJ154" i="1"/>
  <c r="AJ146" i="1"/>
  <c r="AJ64" i="1"/>
  <c r="AJ59" i="1"/>
  <c r="AH178" i="1"/>
  <c r="AH173" i="1"/>
  <c r="AH166" i="1"/>
  <c r="AH164" i="1"/>
  <c r="AH136" i="1"/>
  <c r="AH116" i="1"/>
  <c r="AH65" i="1"/>
  <c r="AH2" i="1" a="1"/>
  <c r="AH2" i="1"/>
  <c r="U213" i="1"/>
  <c r="U212" i="1"/>
  <c r="U211" i="1"/>
  <c r="U210" i="1"/>
  <c r="U209" i="1"/>
  <c r="U208" i="1"/>
  <c r="U207" i="1"/>
  <c r="U206" i="1"/>
  <c r="AB210" i="1"/>
  <c r="AB209" i="1"/>
  <c r="AB208" i="1"/>
  <c r="AB207" i="1"/>
  <c r="AB206" i="1"/>
  <c r="V211" i="1"/>
  <c r="V210" i="1"/>
  <c r="V209" i="1"/>
  <c r="V208" i="1"/>
  <c r="V207" i="1"/>
  <c r="V206" i="1"/>
  <c r="P212" i="1"/>
  <c r="Q211" i="1"/>
  <c r="P211" i="1"/>
  <c r="Q210" i="1"/>
  <c r="P210" i="1"/>
  <c r="Q209" i="1"/>
  <c r="P209" i="1"/>
  <c r="Q208" i="1"/>
  <c r="P208" i="1"/>
  <c r="Q207" i="1"/>
  <c r="P207" i="1"/>
  <c r="Q206" i="1"/>
  <c r="P206" i="1"/>
  <c r="M212" i="1"/>
  <c r="M211" i="1"/>
  <c r="M210" i="1"/>
  <c r="M209" i="1"/>
  <c r="M208" i="1"/>
  <c r="M207" i="1"/>
  <c r="M206" i="1"/>
  <c r="AF177" i="1"/>
  <c r="AF167" i="1"/>
  <c r="AF158" i="1"/>
  <c r="AF157" i="1"/>
  <c r="AF155" i="1"/>
  <c r="AF121" i="1"/>
  <c r="AF120" i="1"/>
  <c r="AF52" i="1"/>
  <c r="AF30" i="1"/>
  <c r="AF13" i="1"/>
  <c r="AE190" i="1"/>
  <c r="AE101" i="1"/>
  <c r="AE91" i="1"/>
  <c r="AE85" i="1"/>
  <c r="AE56" i="1"/>
  <c r="AE37" i="1"/>
  <c r="AE34" i="1"/>
  <c r="AE27" i="1"/>
  <c r="AE10" i="1"/>
  <c r="AD181" i="1"/>
  <c r="AD117" i="1"/>
  <c r="AD114" i="1"/>
  <c r="AD110" i="1"/>
  <c r="AD108" i="1"/>
  <c r="AD74" i="1"/>
  <c r="AD63" i="1"/>
  <c r="AD49" i="1"/>
  <c r="AD18" i="1"/>
  <c r="AD12" i="1"/>
  <c r="AD7" i="1"/>
  <c r="AC204" i="1"/>
  <c r="AC203" i="1"/>
  <c r="AC202" i="1"/>
  <c r="AC198" i="1"/>
  <c r="AC195" i="1"/>
  <c r="AC184" i="1"/>
  <c r="AC183" i="1"/>
  <c r="AC175" i="1"/>
  <c r="AC171" i="1"/>
  <c r="AC151" i="1"/>
  <c r="AC150" i="1"/>
  <c r="AC148" i="1"/>
  <c r="AC147" i="1"/>
  <c r="AC135" i="1"/>
  <c r="AC109" i="1"/>
  <c r="AC104" i="1"/>
  <c r="AC95" i="1"/>
  <c r="AC66" i="1"/>
  <c r="AB139" i="1"/>
  <c r="AB39" i="1"/>
  <c r="AB32" i="1"/>
  <c r="AA187" i="1"/>
  <c r="AA160" i="1"/>
  <c r="AA141" i="1"/>
  <c r="AA140" i="1"/>
  <c r="AA123" i="1"/>
  <c r="AA112" i="1"/>
  <c r="AA106" i="1"/>
  <c r="AA96" i="1"/>
  <c r="AA93" i="1"/>
  <c r="AA90" i="1"/>
  <c r="AA86" i="1"/>
  <c r="AA83" i="1"/>
  <c r="AA81" i="1"/>
  <c r="AA78" i="1"/>
  <c r="AA67" i="1"/>
  <c r="AA24" i="1"/>
  <c r="AA23" i="1"/>
  <c r="AA21" i="1"/>
  <c r="AA15" i="1"/>
  <c r="AA8" i="1"/>
  <c r="Z193" i="1"/>
  <c r="Z170" i="1"/>
  <c r="Z169" i="1"/>
  <c r="Z168" i="1"/>
  <c r="Z156" i="1"/>
  <c r="Z133" i="1"/>
  <c r="Z130" i="1"/>
  <c r="Z97" i="1"/>
  <c r="Z82" i="1"/>
  <c r="Z26" i="1"/>
  <c r="Y137" i="1"/>
  <c r="Y122" i="1"/>
  <c r="Y99" i="1"/>
  <c r="Y88" i="1"/>
  <c r="Y62" i="1"/>
  <c r="Y58" i="1"/>
  <c r="Y54" i="1"/>
  <c r="Y38" i="1"/>
  <c r="X205" i="1"/>
  <c r="X196" i="1"/>
  <c r="X186" i="1"/>
  <c r="X119" i="1"/>
  <c r="X103" i="1"/>
  <c r="X92" i="1"/>
  <c r="X89" i="1"/>
  <c r="X72" i="1"/>
  <c r="X60" i="1"/>
  <c r="X40" i="1"/>
  <c r="X29" i="1"/>
  <c r="X20" i="1"/>
  <c r="X19" i="1"/>
  <c r="X4" i="1"/>
  <c r="T194" i="1"/>
  <c r="T189" i="1"/>
  <c r="T188" i="1"/>
  <c r="T162" i="1"/>
  <c r="T161" i="1"/>
  <c r="T145" i="1"/>
  <c r="T144" i="1"/>
  <c r="T143" i="1"/>
  <c r="T126" i="1"/>
  <c r="T118" i="1"/>
  <c r="T75" i="1"/>
  <c r="T71" i="1"/>
  <c r="T55" i="1"/>
  <c r="T44" i="1"/>
  <c r="W199" i="1"/>
  <c r="W191" i="1"/>
  <c r="W131" i="1"/>
  <c r="W77" i="1"/>
  <c r="W76" i="1"/>
  <c r="W69" i="1"/>
  <c r="W48" i="1"/>
  <c r="W36" i="1"/>
  <c r="W33" i="1"/>
  <c r="V57" i="1"/>
  <c r="V35" i="1"/>
  <c r="S197" i="1"/>
  <c r="S192" i="1"/>
  <c r="S185" i="1"/>
  <c r="S174" i="1"/>
  <c r="S163" i="1"/>
  <c r="S129" i="1"/>
  <c r="S128" i="1"/>
  <c r="S127" i="1"/>
  <c r="S125" i="1"/>
  <c r="S107" i="1"/>
  <c r="S100" i="1"/>
  <c r="S94" i="1"/>
  <c r="S80" i="1"/>
  <c r="S79" i="1"/>
  <c r="S68" i="1"/>
  <c r="S61" i="1"/>
  <c r="S47" i="1"/>
  <c r="S46" i="1"/>
  <c r="S43" i="1"/>
  <c r="S42" i="1"/>
  <c r="S16" i="1"/>
  <c r="S9" i="1"/>
  <c r="S6" i="1"/>
  <c r="R201" i="1"/>
  <c r="R200" i="1"/>
  <c r="R153" i="1"/>
  <c r="R152" i="1"/>
  <c r="R149" i="1"/>
  <c r="R115" i="1"/>
  <c r="R105" i="1"/>
  <c r="R87" i="1"/>
  <c r="R84" i="1"/>
  <c r="R53" i="1"/>
  <c r="R51" i="1"/>
  <c r="R45" i="1"/>
  <c r="R14" i="1"/>
  <c r="P41" i="1"/>
  <c r="O165" i="1"/>
  <c r="O159" i="1"/>
  <c r="O138" i="1"/>
  <c r="O134" i="1"/>
  <c r="O124" i="1"/>
  <c r="O102" i="1"/>
  <c r="O31" i="1"/>
  <c r="O17" i="1"/>
  <c r="O11" i="1"/>
  <c r="O5" i="1"/>
  <c r="M25" i="1"/>
  <c r="N182" i="1"/>
  <c r="N180" i="1"/>
  <c r="N176" i="1"/>
  <c r="N172" i="1"/>
  <c r="N154" i="1"/>
  <c r="N146" i="1"/>
  <c r="N64" i="1"/>
  <c r="N59" i="1"/>
  <c r="L179" i="1"/>
  <c r="L178" i="1"/>
  <c r="L173" i="1"/>
  <c r="L166" i="1"/>
  <c r="L164" i="1"/>
  <c r="L136" i="1"/>
  <c r="L132" i="1"/>
  <c r="L116" i="1"/>
  <c r="L111" i="1"/>
  <c r="L98" i="1"/>
  <c r="L70" i="1"/>
  <c r="L65" i="1"/>
  <c r="AX343" i="2"/>
  <c r="AQ347" i="2"/>
  <c r="AQ346" i="2"/>
  <c r="AQ345" i="2"/>
  <c r="AQ344" i="2"/>
  <c r="AQ343" i="2"/>
  <c r="AM348" i="2"/>
  <c r="AM347" i="2"/>
  <c r="AM345" i="2"/>
  <c r="AM344" i="2"/>
  <c r="AM343" i="2"/>
  <c r="AI347" i="2"/>
  <c r="AI346" i="2"/>
  <c r="AI345" i="2"/>
  <c r="AI344" i="2"/>
  <c r="AI343" i="2"/>
  <c r="BB307" i="2"/>
  <c r="BB292" i="2"/>
  <c r="BB278" i="2"/>
  <c r="BB270" i="2"/>
  <c r="BB217" i="2"/>
  <c r="BB198" i="2"/>
  <c r="BB163" i="2"/>
  <c r="BB157" i="2"/>
  <c r="BB82" i="2"/>
  <c r="BB68" i="2"/>
  <c r="BB50" i="2"/>
  <c r="BB31" i="2"/>
  <c r="BA339" i="2"/>
  <c r="BA321" i="2"/>
  <c r="BA310" i="2"/>
  <c r="BA309" i="2"/>
  <c r="BA295" i="2"/>
  <c r="BA269" i="2"/>
  <c r="BA247" i="2"/>
  <c r="BA223" i="2"/>
  <c r="BA212" i="2"/>
  <c r="BA200" i="2"/>
  <c r="BA160" i="2"/>
  <c r="BA145" i="2"/>
  <c r="BA123" i="2"/>
  <c r="BA113" i="2"/>
  <c r="BA111" i="2"/>
  <c r="BA56" i="2"/>
  <c r="BA53" i="2"/>
  <c r="BA18" i="2"/>
  <c r="BA13" i="2"/>
  <c r="AZ334" i="2"/>
  <c r="AZ332" i="2"/>
  <c r="AZ312" i="2"/>
  <c r="AZ284" i="2"/>
  <c r="AZ283" i="2"/>
  <c r="AZ268" i="2"/>
  <c r="AZ266" i="2"/>
  <c r="AZ259" i="2"/>
  <c r="AZ231" i="2"/>
  <c r="AZ226" i="2"/>
  <c r="AZ218" i="2"/>
  <c r="AZ190" i="2"/>
  <c r="AZ175" i="2"/>
  <c r="AZ171" i="2"/>
  <c r="AZ165" i="2"/>
  <c r="AZ132" i="2"/>
  <c r="AZ129" i="2"/>
  <c r="AZ97" i="2"/>
  <c r="AZ64" i="2"/>
  <c r="AZ45" i="2"/>
  <c r="AZ33" i="2"/>
  <c r="AZ25" i="2"/>
  <c r="AY333" i="2"/>
  <c r="AY331" i="2"/>
  <c r="AY326" i="2"/>
  <c r="AY325" i="2"/>
  <c r="AY314" i="2"/>
  <c r="AY298" i="2"/>
  <c r="AY291" i="2"/>
  <c r="AY279" i="2"/>
  <c r="AY272" i="2"/>
  <c r="AY261" i="2"/>
  <c r="AY236" i="2"/>
  <c r="AY219" i="2"/>
  <c r="AY169" i="2"/>
  <c r="AY106" i="2"/>
  <c r="AX320" i="2"/>
  <c r="AX315" i="2"/>
  <c r="AX301" i="2"/>
  <c r="AX195" i="2"/>
  <c r="AX130" i="2"/>
  <c r="AW289" i="2"/>
  <c r="AW282" i="2"/>
  <c r="AW275" i="2"/>
  <c r="AW267" i="2"/>
  <c r="AW250" i="2"/>
  <c r="AW233" i="2"/>
  <c r="AW229" i="2"/>
  <c r="AW225" i="2"/>
  <c r="AW214" i="2"/>
  <c r="AW199" i="2"/>
  <c r="AW174" i="2"/>
  <c r="AW164" i="2"/>
  <c r="AW147" i="2"/>
  <c r="AW107" i="2"/>
  <c r="AW102" i="2"/>
  <c r="AW98" i="2"/>
  <c r="AW79" i="2"/>
  <c r="AW60" i="2"/>
  <c r="AW39" i="2"/>
  <c r="AW34" i="2"/>
  <c r="AW5" i="2"/>
  <c r="AV329" i="2"/>
  <c r="AV306" i="2"/>
  <c r="AV255" i="2"/>
  <c r="AV232" i="2"/>
  <c r="AV210" i="2"/>
  <c r="AV155" i="2"/>
  <c r="AV139" i="2"/>
  <c r="AV131" i="2"/>
  <c r="AV92" i="2"/>
  <c r="AU342" i="2"/>
  <c r="AU316" i="2"/>
  <c r="AU254" i="2"/>
  <c r="AU249" i="2"/>
  <c r="AU241" i="2"/>
  <c r="AU239" i="2"/>
  <c r="AU230" i="2"/>
  <c r="AU227" i="2"/>
  <c r="AU216" i="2"/>
  <c r="AU215" i="2"/>
  <c r="AU205" i="2"/>
  <c r="AU192" i="2"/>
  <c r="AU181" i="2"/>
  <c r="AU167" i="2"/>
  <c r="AU159" i="2"/>
  <c r="AU75" i="2"/>
  <c r="AU67" i="2"/>
  <c r="AU54" i="2"/>
  <c r="AU41" i="2"/>
  <c r="AU37" i="2"/>
  <c r="AT341" i="2"/>
  <c r="AT253" i="2"/>
  <c r="AT206" i="2"/>
  <c r="AT189" i="2"/>
  <c r="AT183" i="2"/>
  <c r="AT182" i="2"/>
  <c r="AT135" i="2"/>
  <c r="AT134" i="2"/>
  <c r="AT120" i="2"/>
  <c r="AT117" i="2"/>
  <c r="AT89" i="2"/>
  <c r="AT81" i="2"/>
  <c r="AT40" i="2"/>
  <c r="AT17" i="2"/>
  <c r="AP337" i="2"/>
  <c r="AP262" i="2"/>
  <c r="AP260" i="2"/>
  <c r="AP246" i="2"/>
  <c r="AP197" i="2"/>
  <c r="AP180" i="2"/>
  <c r="AP153" i="2"/>
  <c r="AP149" i="2"/>
  <c r="AP66" i="2"/>
  <c r="AS299" i="2"/>
  <c r="AS285" i="2"/>
  <c r="AS281" i="2"/>
  <c r="AS257" i="2"/>
  <c r="AS256" i="2"/>
  <c r="AS252" i="2"/>
  <c r="AS211" i="2"/>
  <c r="AS201" i="2"/>
  <c r="AS148" i="2"/>
  <c r="AS141" i="2"/>
  <c r="AS126" i="2"/>
  <c r="AS85" i="2"/>
  <c r="AR335" i="2"/>
  <c r="AR324" i="2"/>
  <c r="AR187" i="2"/>
  <c r="AR179" i="2"/>
  <c r="AR176" i="2"/>
  <c r="AR172" i="2"/>
  <c r="AR128" i="2"/>
  <c r="AR115" i="2"/>
  <c r="AR99" i="2"/>
  <c r="AR71" i="2"/>
  <c r="AR70" i="2"/>
  <c r="AQ118" i="2"/>
  <c r="AO308" i="2"/>
  <c r="AO304" i="2"/>
  <c r="AO271" i="2"/>
  <c r="AO264" i="2"/>
  <c r="AO251" i="2"/>
  <c r="AO244" i="2"/>
  <c r="AO238" i="2"/>
  <c r="AO222" i="2"/>
  <c r="AO208" i="2"/>
  <c r="AO196" i="2"/>
  <c r="AO178" i="2"/>
  <c r="AO142" i="2"/>
  <c r="AO121" i="2"/>
  <c r="AO114" i="2"/>
  <c r="AO110" i="2"/>
  <c r="AO109" i="2"/>
  <c r="AO103" i="2"/>
  <c r="AO95" i="2"/>
  <c r="AO94" i="2"/>
  <c r="AO93" i="2"/>
  <c r="AO90" i="2"/>
  <c r="AO87" i="2"/>
  <c r="AO86" i="2"/>
  <c r="AO55" i="2"/>
  <c r="AO49" i="2"/>
  <c r="AO44" i="2"/>
  <c r="AN338" i="2"/>
  <c r="AN336" i="2"/>
  <c r="AN330" i="2"/>
  <c r="AN323" i="2"/>
  <c r="AN319" i="2"/>
  <c r="AN305" i="2"/>
  <c r="AN303" i="2"/>
  <c r="AN296" i="2"/>
  <c r="AN288" i="2"/>
  <c r="AN280" i="2"/>
  <c r="AN243" i="2"/>
  <c r="AN202" i="2"/>
  <c r="AN124" i="2"/>
  <c r="AN7" i="2"/>
  <c r="AL245" i="2"/>
  <c r="AL221" i="2"/>
  <c r="AL204" i="2"/>
  <c r="AL146" i="2"/>
  <c r="AL83" i="2"/>
  <c r="AL59" i="2"/>
  <c r="AK317" i="2"/>
  <c r="AK313" i="2"/>
  <c r="AK293" i="2"/>
  <c r="AK242" i="2"/>
  <c r="AK235" i="2"/>
  <c r="AK185" i="2"/>
  <c r="AK162" i="2"/>
  <c r="AK154" i="2"/>
  <c r="AK152" i="2"/>
  <c r="AK144" i="2"/>
  <c r="AK104" i="2"/>
  <c r="AI125" i="2"/>
  <c r="AJ322" i="2"/>
  <c r="AJ287" i="2"/>
  <c r="AJ273" i="2"/>
  <c r="AJ234" i="2"/>
  <c r="AJ213" i="2"/>
  <c r="AH340" i="2"/>
  <c r="AH300" i="2"/>
  <c r="AH277" i="2"/>
  <c r="AH263" i="2"/>
  <c r="AH258" i="2"/>
  <c r="AH248" i="2"/>
  <c r="AH228" i="2"/>
  <c r="AH122" i="2"/>
  <c r="AH108" i="2"/>
  <c r="AH63" i="2"/>
  <c r="AH20" i="2"/>
  <c r="AB346" i="2"/>
  <c r="AB345" i="2"/>
  <c r="AB344" i="2"/>
  <c r="AB343" i="2"/>
  <c r="U353" i="2"/>
  <c r="U352" i="2"/>
  <c r="U351" i="2"/>
  <c r="U350" i="2"/>
  <c r="U349" i="2"/>
  <c r="U348" i="2"/>
  <c r="U347" i="2"/>
  <c r="U346" i="2"/>
  <c r="U345" i="2"/>
  <c r="U344" i="2"/>
  <c r="U343" i="2"/>
  <c r="Q352" i="2"/>
  <c r="Q351" i="2"/>
  <c r="Q350" i="2"/>
  <c r="Q349" i="2"/>
  <c r="Q348" i="2"/>
  <c r="Q347" i="2"/>
  <c r="Q346" i="2"/>
  <c r="Q345" i="2"/>
  <c r="Q344" i="2"/>
  <c r="Q343" i="2"/>
  <c r="P347" i="2"/>
  <c r="P346" i="2"/>
  <c r="P345" i="2"/>
  <c r="P344" i="2"/>
  <c r="P343" i="2"/>
  <c r="N345" i="2"/>
  <c r="N344" i="2"/>
  <c r="N343" i="2"/>
  <c r="M353" i="2"/>
  <c r="M352" i="2"/>
  <c r="M351" i="2"/>
  <c r="M350" i="2"/>
  <c r="M349" i="2"/>
  <c r="M348" i="2"/>
  <c r="M347" i="2"/>
  <c r="M346" i="2"/>
  <c r="M345" i="2"/>
  <c r="M344" i="2"/>
  <c r="M343" i="2"/>
  <c r="AF307" i="2"/>
  <c r="AF292" i="2"/>
  <c r="AF278" i="2"/>
  <c r="AF270" i="2"/>
  <c r="AF217" i="2"/>
  <c r="AF198" i="2"/>
  <c r="AF163" i="2"/>
  <c r="AF161" i="2"/>
  <c r="AF157" i="2"/>
  <c r="AF137" i="2"/>
  <c r="AF82" i="2"/>
  <c r="AF68" i="2"/>
  <c r="AF62" i="2"/>
  <c r="AF58" i="2"/>
  <c r="AF50" i="2"/>
  <c r="AF38" i="2"/>
  <c r="AF32" i="2"/>
  <c r="AF31" i="2"/>
  <c r="AF30" i="2"/>
  <c r="AF21" i="2"/>
  <c r="AF4" i="2"/>
  <c r="AE339" i="2"/>
  <c r="AE321" i="2"/>
  <c r="AE310" i="2"/>
  <c r="AE309" i="2"/>
  <c r="AE295" i="2"/>
  <c r="AE269" i="2"/>
  <c r="AE247" i="2"/>
  <c r="AE223" i="2"/>
  <c r="AE212" i="2"/>
  <c r="AE200" i="2"/>
  <c r="AE160" i="2"/>
  <c r="AE145" i="2"/>
  <c r="AE123" i="2"/>
  <c r="AE113" i="2"/>
  <c r="AE111" i="2"/>
  <c r="AE56" i="2"/>
  <c r="AE53" i="2"/>
  <c r="AE18" i="2"/>
  <c r="AE13" i="2"/>
  <c r="AE6" i="2"/>
  <c r="AD334" i="2"/>
  <c r="AD332" i="2"/>
  <c r="AD312" i="2"/>
  <c r="AD284" i="2"/>
  <c r="AD283" i="2"/>
  <c r="AD268" i="2"/>
  <c r="AD266" i="2"/>
  <c r="AD259" i="2"/>
  <c r="AD231" i="2"/>
  <c r="AD226" i="2"/>
  <c r="AD218" i="2"/>
  <c r="AD190" i="2"/>
  <c r="AD175" i="2"/>
  <c r="AD171" i="2"/>
  <c r="AD165" i="2"/>
  <c r="AD132" i="2"/>
  <c r="AD129" i="2"/>
  <c r="AD97" i="2"/>
  <c r="AD64" i="2"/>
  <c r="AD45" i="2"/>
  <c r="AD43" i="2"/>
  <c r="AD33" i="2"/>
  <c r="AD27" i="2"/>
  <c r="AD25" i="2"/>
  <c r="AD14" i="2"/>
  <c r="AC333" i="2"/>
  <c r="AC331" i="2"/>
  <c r="AC326" i="2"/>
  <c r="AC325" i="2"/>
  <c r="AC314" i="2"/>
  <c r="AC298" i="2"/>
  <c r="AC291" i="2"/>
  <c r="AC286" i="2"/>
  <c r="AC279" i="2"/>
  <c r="AC272" i="2"/>
  <c r="AC261" i="2"/>
  <c r="AC240" i="2"/>
  <c r="AC237" i="2"/>
  <c r="AC236" i="2"/>
  <c r="AC219" i="2"/>
  <c r="AC194" i="2"/>
  <c r="AC169" i="2"/>
  <c r="AC166" i="2"/>
  <c r="AC106" i="2"/>
  <c r="AC78" i="2"/>
  <c r="AC52" i="2"/>
  <c r="AB320" i="2"/>
  <c r="AB315" i="2"/>
  <c r="AB302" i="2"/>
  <c r="AB301" i="2"/>
  <c r="AB274" i="2"/>
  <c r="AB195" i="2"/>
  <c r="AB150" i="2"/>
  <c r="AB130" i="2"/>
  <c r="AA289" i="2"/>
  <c r="AA282" i="2"/>
  <c r="AA275" i="2"/>
  <c r="AA267" i="2"/>
  <c r="AA250" i="2"/>
  <c r="AA233" i="2"/>
  <c r="AA229" i="2"/>
  <c r="AA225" i="2"/>
  <c r="AA214" i="2"/>
  <c r="AA209" i="2"/>
  <c r="AA207" i="2"/>
  <c r="AA199" i="2"/>
  <c r="AA177" i="2"/>
  <c r="AA174" i="2"/>
  <c r="AA173" i="2"/>
  <c r="AA164" i="2"/>
  <c r="AA147" i="2"/>
  <c r="AA138" i="2"/>
  <c r="AA127" i="2"/>
  <c r="AA119" i="2"/>
  <c r="AA116" i="2"/>
  <c r="AA107" i="2"/>
  <c r="AA102" i="2"/>
  <c r="AA98" i="2"/>
  <c r="AA88" i="2"/>
  <c r="AA84" i="2"/>
  <c r="AA79" i="2"/>
  <c r="AA77" i="2"/>
  <c r="AA72" i="2"/>
  <c r="AA60" i="2"/>
  <c r="AA47" i="2"/>
  <c r="AA39" i="2"/>
  <c r="AA34" i="2"/>
  <c r="AA26" i="2"/>
  <c r="AA24" i="2"/>
  <c r="AA16" i="2"/>
  <c r="AA10" i="2"/>
  <c r="AA5" i="2"/>
  <c r="Z329" i="2"/>
  <c r="Z328" i="2"/>
  <c r="Z306" i="2"/>
  <c r="Z255" i="2"/>
  <c r="Z232" i="2"/>
  <c r="Z210" i="2"/>
  <c r="Z170" i="2"/>
  <c r="Z155" i="2"/>
  <c r="Z139" i="2"/>
  <c r="Z131" i="2"/>
  <c r="Z92" i="2"/>
  <c r="Z65" i="2"/>
  <c r="Z35" i="2"/>
  <c r="Y342" i="2"/>
  <c r="Y316" i="2"/>
  <c r="Y254" i="2"/>
  <c r="Y249" i="2"/>
  <c r="Y241" i="2"/>
  <c r="Y239" i="2"/>
  <c r="Y230" i="2"/>
  <c r="Y227" i="2"/>
  <c r="Y216" i="2"/>
  <c r="Y215" i="2"/>
  <c r="Y205" i="2"/>
  <c r="Y192" i="2"/>
  <c r="Y181" i="2"/>
  <c r="Y167" i="2"/>
  <c r="Y159" i="2"/>
  <c r="Y158" i="2"/>
  <c r="Y75" i="2"/>
  <c r="Y67" i="2"/>
  <c r="Y54" i="2"/>
  <c r="Y41" i="2"/>
  <c r="Y37" i="2"/>
  <c r="Y36" i="2"/>
  <c r="Y19" i="2"/>
  <c r="X341" i="2"/>
  <c r="X276" i="2"/>
  <c r="X253" i="2"/>
  <c r="X206" i="2"/>
  <c r="X189" i="2"/>
  <c r="X183" i="2"/>
  <c r="X182" i="2"/>
  <c r="X135" i="2"/>
  <c r="X134" i="2"/>
  <c r="X120" i="2"/>
  <c r="X117" i="2"/>
  <c r="X96" i="2"/>
  <c r="X89" i="2"/>
  <c r="X81" i="2"/>
  <c r="X40" i="2"/>
  <c r="X17" i="2"/>
  <c r="T337" i="2"/>
  <c r="T290" i="2"/>
  <c r="T262" i="2"/>
  <c r="T260" i="2"/>
  <c r="T246" i="2"/>
  <c r="T197" i="2"/>
  <c r="T188" i="2"/>
  <c r="T180" i="2"/>
  <c r="T153" i="2"/>
  <c r="T149" i="2"/>
  <c r="T73" i="2"/>
  <c r="T66" i="2"/>
  <c r="W299" i="2"/>
  <c r="W285" i="2"/>
  <c r="W281" i="2"/>
  <c r="W257" i="2"/>
  <c r="W256" i="2"/>
  <c r="W252" i="2"/>
  <c r="W211" i="2"/>
  <c r="W201" i="2"/>
  <c r="W148" i="2"/>
  <c r="W141" i="2"/>
  <c r="W140" i="2"/>
  <c r="W126" i="2"/>
  <c r="W85" i="2"/>
  <c r="V335" i="2"/>
  <c r="V324" i="2"/>
  <c r="V224" i="2"/>
  <c r="V187" i="2"/>
  <c r="V179" i="2"/>
  <c r="V176" i="2"/>
  <c r="V172" i="2"/>
  <c r="V156" i="2"/>
  <c r="V151" i="2"/>
  <c r="V128" i="2"/>
  <c r="V115" i="2"/>
  <c r="V99" i="2"/>
  <c r="V71" i="2"/>
  <c r="V70" i="2"/>
  <c r="V57" i="2"/>
  <c r="V46" i="2"/>
  <c r="V42" i="2"/>
  <c r="U118" i="2"/>
  <c r="S308" i="2"/>
  <c r="S304" i="2"/>
  <c r="S294" i="2"/>
  <c r="S271" i="2"/>
  <c r="S264" i="2"/>
  <c r="S251" i="2"/>
  <c r="S244" i="2"/>
  <c r="S238" i="2"/>
  <c r="S222" i="2"/>
  <c r="S208" i="2"/>
  <c r="S196" i="2"/>
  <c r="S191" i="2"/>
  <c r="S178" i="2"/>
  <c r="S142" i="2"/>
  <c r="S136" i="2"/>
  <c r="S121" i="2"/>
  <c r="S114" i="2"/>
  <c r="S110" i="2"/>
  <c r="S109" i="2"/>
  <c r="S103" i="2"/>
  <c r="S95" i="2"/>
  <c r="S94" i="2"/>
  <c r="S93" i="2"/>
  <c r="S90" i="2"/>
  <c r="S87" i="2"/>
  <c r="S86" i="2"/>
  <c r="S80" i="2"/>
  <c r="S76" i="2"/>
  <c r="S74" i="2"/>
  <c r="S69" i="2"/>
  <c r="S55" i="2"/>
  <c r="S49" i="2"/>
  <c r="S48" i="2"/>
  <c r="S44" i="2"/>
  <c r="S22" i="2"/>
  <c r="S12" i="2"/>
  <c r="S11" i="2"/>
  <c r="S8" i="2"/>
  <c r="R338" i="2"/>
  <c r="R336" i="2"/>
  <c r="R330" i="2"/>
  <c r="R323" i="2"/>
  <c r="R319" i="2"/>
  <c r="R305" i="2"/>
  <c r="R303" i="2"/>
  <c r="R297" i="2"/>
  <c r="R296" i="2"/>
  <c r="R288" i="2"/>
  <c r="R280" i="2"/>
  <c r="R243" i="2"/>
  <c r="R202" i="2"/>
  <c r="R133" i="2"/>
  <c r="R124" i="2"/>
  <c r="R101" i="2"/>
  <c r="R100" i="2"/>
  <c r="R61" i="2"/>
  <c r="R23" i="2"/>
  <c r="R15" i="2"/>
  <c r="R7" i="2"/>
  <c r="Q105" i="2"/>
  <c r="P245" i="2"/>
  <c r="P221" i="2"/>
  <c r="P204" i="2"/>
  <c r="P168" i="2"/>
  <c r="P146" i="2"/>
  <c r="P83" i="2"/>
  <c r="P59" i="2"/>
  <c r="O317" i="2"/>
  <c r="O313" i="2"/>
  <c r="O293" i="2"/>
  <c r="O242" i="2"/>
  <c r="O235" i="2"/>
  <c r="O203" i="2"/>
  <c r="O185" i="2"/>
  <c r="O184" i="2"/>
  <c r="O162" i="2"/>
  <c r="O154" i="2"/>
  <c r="O152" i="2"/>
  <c r="O144" i="2"/>
  <c r="O143" i="2"/>
  <c r="O104" i="2"/>
  <c r="O91" i="2"/>
  <c r="O29" i="2"/>
  <c r="O9" i="2"/>
  <c r="M125" i="2"/>
  <c r="N327" i="2"/>
  <c r="N322" i="2"/>
  <c r="N287" i="2"/>
  <c r="N273" i="2"/>
  <c r="N265" i="2"/>
  <c r="N234" i="2"/>
  <c r="N213" i="2"/>
  <c r="N186" i="2"/>
  <c r="L340" i="2"/>
  <c r="L300" i="2"/>
  <c r="L277" i="2"/>
  <c r="L263" i="2"/>
  <c r="L258" i="2"/>
  <c r="L248" i="2"/>
  <c r="L228" i="2"/>
  <c r="L122" i="2"/>
  <c r="L108" i="2"/>
  <c r="L63" i="2"/>
  <c r="L28" i="2"/>
  <c r="L20" i="2"/>
  <c r="O193" i="2"/>
  <c r="J98" i="3" l="1"/>
  <c r="J97" i="3"/>
  <c r="J99" i="3"/>
  <c r="J96" i="3"/>
  <c r="J95" i="3"/>
  <c r="J102" i="3"/>
  <c r="J104" i="3"/>
  <c r="J107" i="3"/>
  <c r="J101" i="3"/>
  <c r="J51" i="3"/>
  <c r="J53" i="3"/>
  <c r="J48" i="3"/>
  <c r="J43" i="3"/>
  <c r="J45" i="3"/>
  <c r="J47" i="3"/>
  <c r="J44" i="3"/>
  <c r="J50" i="3"/>
  <c r="J49" i="3"/>
  <c r="J52" i="3"/>
  <c r="J39" i="3"/>
  <c r="J40" i="3"/>
  <c r="J41" i="3"/>
  <c r="J36" i="3"/>
  <c r="J46" i="3"/>
  <c r="J38" i="3"/>
  <c r="J42" i="3"/>
  <c r="J35" i="3"/>
  <c r="J37" i="3"/>
  <c r="J34" i="3"/>
  <c r="J33" i="3"/>
  <c r="AX224" i="1"/>
  <c r="AQ224" i="1"/>
  <c r="AM224" i="1"/>
  <c r="BB224" i="1"/>
  <c r="BA224" i="1"/>
  <c r="AZ224" i="1"/>
  <c r="AY224" i="1"/>
  <c r="AW224" i="1"/>
  <c r="AV224" i="1"/>
  <c r="AU224" i="1"/>
  <c r="AT224" i="1"/>
  <c r="AP224" i="1"/>
  <c r="AS224" i="1"/>
  <c r="AR224" i="1"/>
  <c r="AO224" i="1"/>
  <c r="AN224" i="1"/>
  <c r="AL224" i="1"/>
  <c r="AK224" i="1"/>
  <c r="AI224" i="1"/>
  <c r="AJ224" i="1"/>
  <c r="AH224" i="1"/>
  <c r="Q224" i="1"/>
  <c r="AF224" i="1"/>
  <c r="AE224" i="1"/>
  <c r="AD224" i="1"/>
  <c r="AB224" i="1"/>
  <c r="AA224" i="1"/>
  <c r="Z224" i="1"/>
  <c r="W224" i="1"/>
  <c r="V224" i="1"/>
  <c r="U224" i="1"/>
  <c r="O224" i="1"/>
  <c r="M224" i="1"/>
  <c r="N224" i="1"/>
  <c r="L224" i="1" l="1"/>
  <c r="P224" i="1"/>
  <c r="S224" i="1"/>
  <c r="T224" i="1"/>
  <c r="X224" i="1"/>
  <c r="Y224" i="1"/>
  <c r="AC224" i="1"/>
  <c r="R224" i="1"/>
  <c r="AW219" i="1" l="1"/>
  <c r="AW218" i="1"/>
  <c r="AW216" i="1"/>
  <c r="AW215" i="1"/>
  <c r="AZ216" i="1"/>
  <c r="AZ215" i="1"/>
  <c r="AO216" i="1"/>
  <c r="AO215" i="1"/>
  <c r="AN216" i="1"/>
  <c r="AN215" i="1"/>
  <c r="AA216" i="1"/>
  <c r="AA215" i="1"/>
  <c r="B374" i="2"/>
  <c r="B368" i="2"/>
  <c r="B235" i="1"/>
  <c r="C375" i="2" s="1"/>
  <c r="B234" i="1"/>
  <c r="C374" i="2" s="1"/>
  <c r="B228" i="1"/>
  <c r="C368" i="2" s="1"/>
  <c r="B229" i="1"/>
  <c r="C369" i="2" s="1"/>
  <c r="B369" i="2"/>
  <c r="AK364" i="2"/>
  <c r="O364" i="2"/>
  <c r="O3" i="2"/>
  <c r="O2" i="2"/>
  <c r="G15" i="3" s="1"/>
  <c r="B246" i="1"/>
  <c r="C386" i="2" s="1"/>
  <c r="B245" i="1"/>
  <c r="C385" i="2" s="1"/>
  <c r="B244" i="1"/>
  <c r="C384" i="2" s="1"/>
  <c r="B243" i="1"/>
  <c r="C383" i="2" s="1"/>
  <c r="B242" i="1"/>
  <c r="C382" i="2" s="1"/>
  <c r="B241" i="1"/>
  <c r="C381" i="2" s="1"/>
  <c r="B240" i="1"/>
  <c r="C380" i="2" s="1"/>
  <c r="B239" i="1"/>
  <c r="C379" i="2" s="1"/>
  <c r="B238" i="1"/>
  <c r="C378" i="2" s="1"/>
  <c r="B237" i="1"/>
  <c r="C377" i="2" s="1"/>
  <c r="B236" i="1"/>
  <c r="C376" i="2" s="1"/>
  <c r="B233" i="1"/>
  <c r="C373" i="2" s="1"/>
  <c r="B232" i="1"/>
  <c r="C372" i="2" s="1"/>
  <c r="B231" i="1"/>
  <c r="C371" i="2" s="1"/>
  <c r="B230" i="1"/>
  <c r="C370" i="2" s="1"/>
  <c r="B227" i="1"/>
  <c r="C367" i="2" s="1"/>
  <c r="B226" i="1"/>
  <c r="C366" i="2" s="1"/>
  <c r="B247" i="1"/>
  <c r="B386" i="2"/>
  <c r="D386" i="2" s="1"/>
  <c r="B385" i="2"/>
  <c r="D385" i="2" s="1"/>
  <c r="B384" i="2"/>
  <c r="D384" i="2" s="1"/>
  <c r="B383" i="2"/>
  <c r="D383" i="2" s="1"/>
  <c r="B382" i="2"/>
  <c r="D382" i="2" s="1"/>
  <c r="B381" i="2"/>
  <c r="D381" i="2" s="1"/>
  <c r="B380" i="2"/>
  <c r="D380" i="2" s="1"/>
  <c r="B379" i="2"/>
  <c r="D379" i="2" s="1"/>
  <c r="B378" i="2"/>
  <c r="D378" i="2" s="1"/>
  <c r="B377" i="2"/>
  <c r="D377" i="2" s="1"/>
  <c r="B376" i="2"/>
  <c r="D376" i="2" s="1"/>
  <c r="B375" i="2"/>
  <c r="D375" i="2" s="1"/>
  <c r="B373" i="2"/>
  <c r="D373" i="2" s="1"/>
  <c r="B372" i="2"/>
  <c r="D372" i="2" s="1"/>
  <c r="B371" i="2"/>
  <c r="D371" i="2" s="1"/>
  <c r="B370" i="2"/>
  <c r="D370" i="2" s="1"/>
  <c r="B367" i="2"/>
  <c r="B366" i="2"/>
  <c r="AW358" i="2"/>
  <c r="G79" i="3"/>
  <c r="AW359" i="2"/>
  <c r="AA358" i="2"/>
  <c r="G22" i="3"/>
  <c r="AA359" i="2"/>
  <c r="B2" i="1"/>
  <c r="A2" i="2"/>
  <c r="BB364" i="2"/>
  <c r="AF2" i="2"/>
  <c r="G7" i="3"/>
  <c r="AF364" i="2"/>
  <c r="AF3" i="2"/>
  <c r="P3" i="2"/>
  <c r="N72" i="3"/>
  <c r="N84" i="3"/>
  <c r="N16" i="3"/>
  <c r="AZ359" i="2"/>
  <c r="AZ364" i="2"/>
  <c r="AZ358" i="2"/>
  <c r="G83" i="3"/>
  <c r="AX364" i="2"/>
  <c r="AW356" i="2"/>
  <c r="AU364" i="2"/>
  <c r="AS364" i="2"/>
  <c r="AQ364" i="2"/>
  <c r="AN364" i="2"/>
  <c r="AM364" i="2"/>
  <c r="AL364" i="2"/>
  <c r="AE2" i="2"/>
  <c r="G10" i="3"/>
  <c r="AE3" i="2"/>
  <c r="AD3" i="2"/>
  <c r="AC3" i="2"/>
  <c r="AB364" i="2"/>
  <c r="AA364" i="2"/>
  <c r="Y364" i="2"/>
  <c r="X3" i="2"/>
  <c r="W364" i="2"/>
  <c r="V364" i="2"/>
  <c r="U2" i="2"/>
  <c r="G29" i="3"/>
  <c r="U3" i="2"/>
  <c r="T3" i="2"/>
  <c r="S364" i="2"/>
  <c r="R3" i="2"/>
  <c r="R364" i="2"/>
  <c r="Q2" i="2"/>
  <c r="G28" i="3"/>
  <c r="M3" i="2"/>
  <c r="N2" i="2"/>
  <c r="G27" i="3"/>
  <c r="AE364" i="2"/>
  <c r="AZ356" i="2"/>
  <c r="AW355" i="2"/>
  <c r="G66" i="3"/>
  <c r="AR364" i="2"/>
  <c r="P364" i="2"/>
  <c r="AC364" i="2"/>
  <c r="X364" i="2"/>
  <c r="T364" i="2"/>
  <c r="AC2" i="2"/>
  <c r="G20" i="3"/>
  <c r="AD364" i="2"/>
  <c r="Z2" i="2"/>
  <c r="G18" i="3"/>
  <c r="V2" i="2"/>
  <c r="G11" i="3"/>
  <c r="W2" i="2"/>
  <c r="G21" i="3"/>
  <c r="AA356" i="2"/>
  <c r="AA355" i="2"/>
  <c r="G14" i="3"/>
  <c r="P2" i="2"/>
  <c r="G24" i="3"/>
  <c r="Y3" i="2"/>
  <c r="AW364" i="2"/>
  <c r="AO359" i="2"/>
  <c r="M2" i="2"/>
  <c r="G30" i="3"/>
  <c r="AB3" i="2"/>
  <c r="AH364" i="2"/>
  <c r="BA364" i="2"/>
  <c r="AT364" i="2"/>
  <c r="AJ364" i="2"/>
  <c r="N66" i="3"/>
  <c r="M364" i="2"/>
  <c r="N70" i="3"/>
  <c r="AV364" i="2"/>
  <c r="Y2" i="2"/>
  <c r="G9" i="3"/>
  <c r="Q3" i="2"/>
  <c r="R2" i="2"/>
  <c r="G16" i="3"/>
  <c r="S2" i="2"/>
  <c r="G6" i="3"/>
  <c r="W3" i="2"/>
  <c r="AI364" i="2"/>
  <c r="AO358" i="2"/>
  <c r="G69" i="3"/>
  <c r="AD356" i="2"/>
  <c r="Q364" i="2"/>
  <c r="AD355" i="2"/>
  <c r="G25" i="3"/>
  <c r="N3" i="2"/>
  <c r="J115" i="3"/>
  <c r="AZ355" i="2"/>
  <c r="G74" i="3"/>
  <c r="AA3" i="2"/>
  <c r="T2" i="2"/>
  <c r="G17" i="3"/>
  <c r="AD2" i="2"/>
  <c r="G8" i="3"/>
  <c r="J112" i="3"/>
  <c r="X2" i="2"/>
  <c r="G13" i="3"/>
  <c r="S355" i="2"/>
  <c r="G12" i="3"/>
  <c r="S356" i="2"/>
  <c r="AA2" i="2"/>
  <c r="G5" i="3"/>
  <c r="AY364" i="2"/>
  <c r="L364" i="2"/>
  <c r="U364" i="2"/>
  <c r="Z364" i="2"/>
  <c r="AO364" i="2"/>
  <c r="N364" i="2"/>
  <c r="AB2" i="2"/>
  <c r="G26" i="3"/>
  <c r="S3" i="2"/>
  <c r="L2" i="2"/>
  <c r="G19" i="3"/>
  <c r="L3" i="2"/>
  <c r="Z3" i="2"/>
  <c r="V3" i="2"/>
  <c r="AP364" i="2"/>
  <c r="N75" i="3"/>
  <c r="J114" i="3"/>
  <c r="D368" i="2" l="1"/>
  <c r="D374" i="2"/>
  <c r="D369" i="2"/>
  <c r="D366" i="2"/>
  <c r="B387" i="2"/>
  <c r="D367" i="2" l="1"/>
  <c r="D387" i="2" s="1"/>
  <c r="C387" i="2"/>
  <c r="BB3" i="1" l="1"/>
  <c r="BA3" i="1"/>
  <c r="AZ3" i="1"/>
  <c r="AY3" i="1"/>
  <c r="AX3" i="1"/>
  <c r="AW3" i="1"/>
  <c r="AV3" i="1"/>
  <c r="AU3" i="1"/>
  <c r="AT3" i="1"/>
  <c r="AS3" i="1"/>
  <c r="AR3" i="1"/>
  <c r="AQ3" i="1"/>
  <c r="AP3" i="1"/>
  <c r="AO3" i="1"/>
  <c r="AN3" i="1"/>
  <c r="AM3" i="1"/>
  <c r="AL3" i="1"/>
  <c r="AK3" i="1"/>
  <c r="AJ3" i="1"/>
  <c r="AI3" i="1"/>
  <c r="AH3" i="1"/>
  <c r="AF3" i="1"/>
  <c r="AE3" i="1"/>
  <c r="AD3" i="1"/>
  <c r="AC3" i="1"/>
  <c r="AB3" i="1"/>
  <c r="AA3" i="1"/>
  <c r="Z3" i="1"/>
  <c r="Y3" i="1"/>
  <c r="X3" i="1"/>
  <c r="W3" i="1"/>
  <c r="V3" i="1"/>
  <c r="U3" i="1"/>
  <c r="T3" i="1"/>
  <c r="S3" i="1"/>
  <c r="R3" i="1"/>
  <c r="Q3" i="1"/>
  <c r="P3" i="1"/>
  <c r="O3" i="1"/>
  <c r="N3" i="1"/>
  <c r="M3" i="1"/>
  <c r="L3" i="1"/>
  <c r="S216" i="1"/>
  <c r="S215" i="1"/>
  <c r="N15" i="3"/>
  <c r="BB2" i="1"/>
  <c r="BA2" i="1"/>
  <c r="AZ2" i="1"/>
  <c r="AY2" i="1"/>
  <c r="AW2" i="1"/>
  <c r="AV2" i="1"/>
  <c r="AU2" i="1"/>
  <c r="AT2" i="1"/>
  <c r="AS2" i="1"/>
  <c r="AR2" i="1"/>
  <c r="AP2" i="1"/>
  <c r="AO2" i="1"/>
  <c r="AN2" i="1"/>
  <c r="AL2" i="1"/>
  <c r="AK2" i="1"/>
  <c r="AJ2" i="1"/>
  <c r="AI2" i="1"/>
  <c r="AP219" i="1"/>
  <c r="AP218" i="1"/>
  <c r="N89" i="3"/>
  <c r="AP216" i="1"/>
  <c r="AP215" i="1"/>
  <c r="N83" i="3"/>
  <c r="N56" i="3"/>
  <c r="N64" i="3"/>
  <c r="N67" i="3"/>
  <c r="N86" i="3"/>
  <c r="J110" i="3"/>
  <c r="N71" i="3"/>
  <c r="N59" i="3"/>
  <c r="N80" i="3"/>
  <c r="N79" i="3"/>
  <c r="N65" i="3"/>
  <c r="N61" i="3"/>
  <c r="N69" i="3"/>
  <c r="N85" i="3"/>
  <c r="N78" i="3"/>
  <c r="J106" i="3"/>
  <c r="J105" i="3"/>
  <c r="J108" i="3"/>
  <c r="N57" i="3"/>
  <c r="N62" i="3"/>
  <c r="J103" i="3"/>
  <c r="N60" i="3"/>
  <c r="N63" i="3"/>
  <c r="N58" i="3"/>
  <c r="J113" i="3"/>
  <c r="J111" i="3"/>
  <c r="J109" i="3"/>
  <c r="J100" i="3"/>
  <c r="AX2" i="1" l="1"/>
  <c r="AQ2" i="1"/>
  <c r="AM2" i="1"/>
  <c r="N91" i="3"/>
  <c r="N92" i="3"/>
  <c r="N90" i="3"/>
  <c r="S359" i="2" l="1"/>
  <c r="S358" i="2"/>
  <c r="G23" i="3"/>
  <c r="AY356" i="2"/>
  <c r="AY355" i="2"/>
  <c r="G88" i="3" s="1"/>
  <c r="AU359" i="2"/>
  <c r="AU358" i="2"/>
  <c r="G80" i="3" s="1"/>
  <c r="AO362" i="2"/>
  <c r="AO361" i="2"/>
  <c r="G82" i="3" s="1"/>
  <c r="BB356" i="2"/>
  <c r="BB355" i="2"/>
  <c r="G84" i="3"/>
  <c r="BA359" i="2"/>
  <c r="BA358" i="2"/>
  <c r="G87" i="3"/>
  <c r="BA356" i="2"/>
  <c r="BA355" i="2"/>
  <c r="G75" i="3"/>
  <c r="AF2" i="1" a="1"/>
  <c r="AF2" i="1"/>
  <c r="AE2" i="1" a="1"/>
  <c r="AE2" i="1"/>
  <c r="AD2" i="1" a="1"/>
  <c r="AD2" i="1"/>
  <c r="AC2" i="1" a="1"/>
  <c r="AC2" i="1"/>
  <c r="AB2" i="1" a="1"/>
  <c r="AB2" i="1"/>
  <c r="AA2" i="1" a="1"/>
  <c r="AA2" i="1"/>
  <c r="Z2" i="1" a="1"/>
  <c r="Z2" i="1"/>
  <c r="Y2" i="1" a="1"/>
  <c r="Y2" i="1"/>
  <c r="X2" i="1" a="1"/>
  <c r="X2" i="1"/>
  <c r="W2" i="1" a="1"/>
  <c r="W2" i="1"/>
  <c r="V2" i="1" a="1"/>
  <c r="V2" i="1"/>
  <c r="T2" i="1" a="1"/>
  <c r="T2" i="1"/>
  <c r="S2" i="1" a="1"/>
  <c r="S2" i="1"/>
  <c r="R2" i="1" a="1"/>
  <c r="R2" i="1"/>
  <c r="P2" i="1" a="1"/>
  <c r="P2" i="1"/>
  <c r="O2" i="1" a="1"/>
  <c r="O2" i="1"/>
  <c r="N10" i="3" s="1"/>
  <c r="N2" i="1" a="1"/>
  <c r="N2" i="1"/>
  <c r="M2" i="1" a="1"/>
  <c r="M2" i="1"/>
  <c r="L2" i="1" a="1"/>
  <c r="L2" i="1"/>
  <c r="AC216" i="1"/>
  <c r="AC215" i="1"/>
  <c r="N24" i="3"/>
  <c r="N17" i="3"/>
  <c r="N9" i="3"/>
  <c r="N20" i="3"/>
  <c r="N12" i="3"/>
  <c r="N13" i="3"/>
  <c r="N23" i="3"/>
  <c r="N5" i="3"/>
  <c r="N11" i="3"/>
  <c r="N26" i="3"/>
  <c r="K47" i="3"/>
  <c r="K43" i="3"/>
  <c r="K45" i="3"/>
  <c r="N27" i="3"/>
  <c r="N21" i="3"/>
  <c r="N7" i="3"/>
  <c r="N6" i="3"/>
  <c r="N14" i="3"/>
  <c r="K38" i="3"/>
  <c r="K41" i="3"/>
  <c r="K34" i="3"/>
  <c r="K42" i="3"/>
  <c r="K35" i="3"/>
  <c r="K33" i="3"/>
  <c r="N18" i="3"/>
  <c r="N22" i="3"/>
  <c r="N19" i="3"/>
  <c r="N8" i="3"/>
  <c r="K46" i="3"/>
  <c r="K48" i="3"/>
  <c r="K50" i="3"/>
  <c r="K44" i="3"/>
  <c r="K49" i="3"/>
  <c r="K36" i="3"/>
  <c r="K39" i="3"/>
  <c r="K40" i="3"/>
  <c r="K37" i="3"/>
  <c r="K52" i="3"/>
  <c r="BB216" i="1"/>
  <c r="BB215" i="1"/>
  <c r="N81" i="3"/>
  <c r="AY216" i="1"/>
  <c r="AY215" i="1"/>
  <c r="N88" i="3"/>
  <c r="AT219" i="1"/>
  <c r="AT218" i="1"/>
  <c r="N87" i="3"/>
  <c r="AU216" i="1"/>
  <c r="AT216" i="1"/>
  <c r="AS216" i="1"/>
  <c r="AU215" i="1"/>
  <c r="N73" i="3"/>
  <c r="AT215" i="1"/>
  <c r="N68" i="3"/>
  <c r="AS215" i="1"/>
  <c r="N77" i="3"/>
  <c r="AO222" i="1"/>
  <c r="AO221" i="1"/>
  <c r="N82" i="3"/>
  <c r="AO219" i="1"/>
  <c r="AO218" i="1"/>
  <c r="N74" i="3"/>
  <c r="AK216" i="1"/>
  <c r="AK215" i="1"/>
  <c r="N76" i="3"/>
  <c r="U2" i="1" l="1" a="1"/>
  <c r="U2" i="1"/>
  <c r="Q2" i="1" a="1"/>
  <c r="Q2" i="1"/>
  <c r="N25" i="3"/>
  <c r="N28" i="3"/>
  <c r="K51" i="3"/>
  <c r="K53" i="3"/>
  <c r="AH355" i="2"/>
  <c r="AH356" i="2"/>
  <c r="AH3" i="2"/>
  <c r="AH2" i="2"/>
  <c r="AI2" i="2"/>
  <c r="AJ2" i="2"/>
  <c r="AK2" i="2"/>
  <c r="AL2" i="2"/>
  <c r="AM2" i="2"/>
  <c r="AN2" i="2"/>
  <c r="AO2" i="2"/>
  <c r="AP2" i="2"/>
  <c r="AQ2" i="2"/>
  <c r="AR2" i="2"/>
  <c r="AS2" i="2"/>
  <c r="AT2" i="2"/>
  <c r="AU2" i="2"/>
  <c r="AV2" i="2"/>
  <c r="AW2" i="2"/>
  <c r="AX2" i="2"/>
  <c r="AY2" i="2"/>
  <c r="AZ2" i="2"/>
  <c r="BA2" i="2"/>
  <c r="BB2" i="2"/>
  <c r="AI3" i="2"/>
  <c r="AJ3" i="2"/>
  <c r="AK3" i="2"/>
  <c r="AL3" i="2"/>
  <c r="AM3" i="2"/>
  <c r="AN3" i="2"/>
  <c r="AO3" i="2"/>
  <c r="AP3" i="2"/>
  <c r="AQ3" i="2"/>
  <c r="AR3" i="2"/>
  <c r="AS3" i="2"/>
  <c r="AT3" i="2"/>
  <c r="AU3" i="2"/>
  <c r="AV3" i="2"/>
  <c r="AW3" i="2"/>
  <c r="AX3" i="2"/>
  <c r="AY3" i="2"/>
  <c r="AZ3" i="2"/>
  <c r="BA3" i="2"/>
  <c r="BB3" i="2"/>
  <c r="AN355" i="2"/>
  <c r="AO355" i="2"/>
  <c r="AN356" i="2"/>
  <c r="AO356" i="2"/>
  <c r="AS355" i="2"/>
  <c r="AT355" i="2"/>
  <c r="AU355" i="2"/>
  <c r="AS356" i="2"/>
  <c r="AT356" i="2"/>
  <c r="AU356" i="2"/>
  <c r="G67" i="3"/>
  <c r="G62" i="3"/>
  <c r="G78" i="3"/>
  <c r="G89" i="3"/>
  <c r="G71" i="3"/>
  <c r="G90" i="3"/>
  <c r="G60" i="3"/>
  <c r="G81" i="3"/>
  <c r="G65" i="3"/>
  <c r="G58" i="3"/>
  <c r="G61" i="3"/>
  <c r="G70" i="3"/>
  <c r="G63" i="3"/>
  <c r="G68" i="3"/>
  <c r="G92" i="3"/>
  <c r="G64" i="3"/>
  <c r="G56" i="3"/>
  <c r="G72" i="3"/>
  <c r="G91" i="3"/>
  <c r="G85" i="3"/>
  <c r="G59" i="3"/>
  <c r="G57" i="3"/>
  <c r="G77" i="3"/>
  <c r="K100" i="3"/>
  <c r="K102" i="3"/>
  <c r="K108" i="3"/>
  <c r="K110" i="3"/>
  <c r="K109" i="3"/>
  <c r="K97" i="3"/>
  <c r="K111" i="3"/>
  <c r="K105" i="3"/>
  <c r="K101" i="3"/>
  <c r="K104" i="3"/>
  <c r="K107" i="3"/>
  <c r="K113" i="3"/>
  <c r="K106" i="3"/>
  <c r="K98" i="3"/>
  <c r="K103" i="3"/>
  <c r="K96" i="3"/>
  <c r="K99" i="3"/>
  <c r="K95" i="3"/>
  <c r="G86" i="3"/>
  <c r="G73" i="3"/>
  <c r="K114" i="3"/>
  <c r="K112" i="3"/>
  <c r="K115" i="3"/>
  <c r="G76" i="3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<sst xmlns="http://schemas.openxmlformats.org/spreadsheetml/2006/main" count="3606" uniqueCount="1315">
  <si>
    <t>M</t>
  </si>
  <si>
    <t>F</t>
  </si>
  <si>
    <t>Pos</t>
  </si>
  <si>
    <t>Vet</t>
  </si>
  <si>
    <t>No.</t>
  </si>
  <si>
    <t>Time</t>
  </si>
  <si>
    <t>Name</t>
  </si>
  <si>
    <t>Surname</t>
  </si>
  <si>
    <t>Cat.</t>
  </si>
  <si>
    <t>Club</t>
  </si>
  <si>
    <t>M/F</t>
  </si>
  <si>
    <t>MEN</t>
  </si>
  <si>
    <t>Score</t>
  </si>
  <si>
    <t>Points</t>
  </si>
  <si>
    <t>WOMEN</t>
  </si>
  <si>
    <t>OVERALL</t>
  </si>
  <si>
    <t>VET MEN</t>
  </si>
  <si>
    <t>VET WOMEN</t>
  </si>
  <si>
    <t>Cat</t>
  </si>
  <si>
    <t>Race</t>
  </si>
  <si>
    <t>B-TEAM</t>
  </si>
  <si>
    <t>C-TEAM</t>
  </si>
  <si>
    <t>D-TEAM</t>
  </si>
  <si>
    <t>BRX</t>
  </si>
  <si>
    <t>HPX</t>
  </si>
  <si>
    <t>ORH</t>
  </si>
  <si>
    <t>ROY</t>
  </si>
  <si>
    <t>TPK</t>
  </si>
  <si>
    <t>Broxbourne Running Club</t>
  </si>
  <si>
    <t>Harlow Running Club</t>
  </si>
  <si>
    <t>Herts Phoenix AC</t>
  </si>
  <si>
    <t>Royston Runners</t>
  </si>
  <si>
    <t>Trent Park Running Club</t>
  </si>
  <si>
    <t>TPK 'B'</t>
  </si>
  <si>
    <t>Orion Harriers</t>
  </si>
  <si>
    <t>B&amp;D</t>
  </si>
  <si>
    <t>BSRC</t>
  </si>
  <si>
    <t>FVS</t>
  </si>
  <si>
    <t>GCR</t>
  </si>
  <si>
    <t>NHRR</t>
  </si>
  <si>
    <t>SAS</t>
  </si>
  <si>
    <t>Garden City Runners</t>
  </si>
  <si>
    <t>St Albans Striders</t>
  </si>
  <si>
    <t>Barnet &amp; District AC</t>
  </si>
  <si>
    <t>Fairlands Valley Spartans</t>
  </si>
  <si>
    <t>North Herts Road Runners</t>
  </si>
  <si>
    <t>Bishop Stortford Running Club</t>
  </si>
  <si>
    <t>SAS 'B'</t>
  </si>
  <si>
    <t>GCR 'B'</t>
  </si>
  <si>
    <t>SAS 'C'</t>
  </si>
  <si>
    <t>GCR 'C'</t>
  </si>
  <si>
    <t>EDM</t>
  </si>
  <si>
    <t>Edmonton Running Club</t>
  </si>
  <si>
    <t>Hitchin Running Club</t>
  </si>
  <si>
    <t>SNH</t>
  </si>
  <si>
    <t>Stevenage &amp; North Herts AC</t>
  </si>
  <si>
    <t>FVS 'B'</t>
  </si>
  <si>
    <t>NHRR 'B'</t>
  </si>
  <si>
    <t>SCOTT'S TRAVEL MIDWEEK ROAD RACE LEAGUE</t>
  </si>
  <si>
    <t>FRE</t>
  </si>
  <si>
    <t>Freedom Tri</t>
  </si>
  <si>
    <t>Harpendon Arrows</t>
  </si>
  <si>
    <t>OVERALL VETS</t>
  </si>
  <si>
    <t>SS</t>
  </si>
  <si>
    <t>Stevenage Striders</t>
  </si>
  <si>
    <t>S</t>
  </si>
  <si>
    <t>Katie</t>
  </si>
  <si>
    <t>Harbon</t>
  </si>
  <si>
    <t>Laura</t>
  </si>
  <si>
    <t>HRP</t>
  </si>
  <si>
    <t>Hannah</t>
  </si>
  <si>
    <t>Sarah</t>
  </si>
  <si>
    <t>Claire</t>
  </si>
  <si>
    <t>Helen</t>
  </si>
  <si>
    <t>Anne</t>
  </si>
  <si>
    <t>HRC</t>
  </si>
  <si>
    <t>Jenny</t>
  </si>
  <si>
    <t>V 35</t>
  </si>
  <si>
    <t>Sharon</t>
  </si>
  <si>
    <t>V 45</t>
  </si>
  <si>
    <t>Rachel</t>
  </si>
  <si>
    <t>V 55</t>
  </si>
  <si>
    <t>Anna</t>
  </si>
  <si>
    <t>Jo</t>
  </si>
  <si>
    <t>Rebecca</t>
  </si>
  <si>
    <t>Barden</t>
  </si>
  <si>
    <t>Kat</t>
  </si>
  <si>
    <t>Isabel</t>
  </si>
  <si>
    <t>Kate</t>
  </si>
  <si>
    <t>Wilson</t>
  </si>
  <si>
    <t>Sue</t>
  </si>
  <si>
    <t>Kerry</t>
  </si>
  <si>
    <t>O'Connor</t>
  </si>
  <si>
    <t>Emmerson</t>
  </si>
  <si>
    <t>Paul</t>
  </si>
  <si>
    <t>Russell</t>
  </si>
  <si>
    <t>Tracy</t>
  </si>
  <si>
    <t>Rosamond</t>
  </si>
  <si>
    <t>De La Bertauche</t>
  </si>
  <si>
    <t>Joanne</t>
  </si>
  <si>
    <t>Brown</t>
  </si>
  <si>
    <t>V 65</t>
  </si>
  <si>
    <t>Stephens</t>
  </si>
  <si>
    <t>Scott</t>
  </si>
  <si>
    <t>Harper</t>
  </si>
  <si>
    <t>Ward</t>
  </si>
  <si>
    <t>WAT</t>
  </si>
  <si>
    <t>Watford Joggers</t>
  </si>
  <si>
    <t>Green</t>
  </si>
  <si>
    <t>TPK 'C'</t>
  </si>
  <si>
    <t>Sophie</t>
  </si>
  <si>
    <t>Fisher</t>
  </si>
  <si>
    <t>Jane</t>
  </si>
  <si>
    <t>Littlewood</t>
  </si>
  <si>
    <t>WAT 'B'</t>
  </si>
  <si>
    <t>WJ</t>
  </si>
  <si>
    <t>Ware Joggers</t>
  </si>
  <si>
    <t>Alpe</t>
  </si>
  <si>
    <t>King</t>
  </si>
  <si>
    <t>Michelle</t>
  </si>
  <si>
    <t>Bennett</t>
  </si>
  <si>
    <t>Chloe</t>
  </si>
  <si>
    <t>Thomas</t>
  </si>
  <si>
    <t>Lee</t>
  </si>
  <si>
    <t>Stratford</t>
  </si>
  <si>
    <t>Evans</t>
  </si>
  <si>
    <t>Williams</t>
  </si>
  <si>
    <t>Pickard</t>
  </si>
  <si>
    <t>Brennan</t>
  </si>
  <si>
    <t>Mussen</t>
  </si>
  <si>
    <t>Anja</t>
  </si>
  <si>
    <t>Greenwood</t>
  </si>
  <si>
    <t>Walsh</t>
  </si>
  <si>
    <t>Bruce</t>
  </si>
  <si>
    <t>Jan</t>
  </si>
  <si>
    <t>Hazirci</t>
  </si>
  <si>
    <t>Louise</t>
  </si>
  <si>
    <t>Arnott</t>
  </si>
  <si>
    <t>Charlotte</t>
  </si>
  <si>
    <t>Stafford</t>
  </si>
  <si>
    <t>Francis</t>
  </si>
  <si>
    <t>Parker</t>
  </si>
  <si>
    <t>Michael</t>
  </si>
  <si>
    <t>Julianne</t>
  </si>
  <si>
    <t>Nightingale</t>
  </si>
  <si>
    <t>Reid</t>
  </si>
  <si>
    <t>Males</t>
  </si>
  <si>
    <t>Rose</t>
  </si>
  <si>
    <t>Robinson</t>
  </si>
  <si>
    <t>Marie</t>
  </si>
  <si>
    <t>Colucci</t>
  </si>
  <si>
    <t>Jackie</t>
  </si>
  <si>
    <t>Melanie</t>
  </si>
  <si>
    <t>Natasha</t>
  </si>
  <si>
    <t>Keogh</t>
  </si>
  <si>
    <t>Katy</t>
  </si>
  <si>
    <t>Samantha</t>
  </si>
  <si>
    <t>Huzar</t>
  </si>
  <si>
    <t>Chrissie</t>
  </si>
  <si>
    <t>Callie</t>
  </si>
  <si>
    <t>Chapman</t>
  </si>
  <si>
    <t>HRP 'B'</t>
  </si>
  <si>
    <t>Waddington</t>
  </si>
  <si>
    <t>Stewart</t>
  </si>
  <si>
    <t>Stephen</t>
  </si>
  <si>
    <t>David</t>
  </si>
  <si>
    <t>Ben</t>
  </si>
  <si>
    <t>Brian</t>
  </si>
  <si>
    <t>Peter</t>
  </si>
  <si>
    <t>Martin</t>
  </si>
  <si>
    <t>Tom</t>
  </si>
  <si>
    <t>Simon</t>
  </si>
  <si>
    <t>Rob</t>
  </si>
  <si>
    <t>Richard</t>
  </si>
  <si>
    <t>Sean</t>
  </si>
  <si>
    <t>Adam</t>
  </si>
  <si>
    <t>Ian</t>
  </si>
  <si>
    <t>Webster</t>
  </si>
  <si>
    <t>James</t>
  </si>
  <si>
    <t>John</t>
  </si>
  <si>
    <t>Auld</t>
  </si>
  <si>
    <t>Davies</t>
  </si>
  <si>
    <t>Matt</t>
  </si>
  <si>
    <t>Harrison</t>
  </si>
  <si>
    <t>Bowie</t>
  </si>
  <si>
    <t>Mike</t>
  </si>
  <si>
    <t>Danny</t>
  </si>
  <si>
    <t>Mark</t>
  </si>
  <si>
    <t>Hill</t>
  </si>
  <si>
    <t>Andrew</t>
  </si>
  <si>
    <t>Tony</t>
  </si>
  <si>
    <t>Stuart</t>
  </si>
  <si>
    <t>Kavanagh</t>
  </si>
  <si>
    <t>Matthew</t>
  </si>
  <si>
    <t>Jonathan</t>
  </si>
  <si>
    <t>Joe</t>
  </si>
  <si>
    <t>Archer</t>
  </si>
  <si>
    <t xml:space="preserve">Matt </t>
  </si>
  <si>
    <t>Cooke</t>
  </si>
  <si>
    <t>Jason</t>
  </si>
  <si>
    <t>Howard</t>
  </si>
  <si>
    <t>Bull</t>
  </si>
  <si>
    <t>Phil</t>
  </si>
  <si>
    <t>Robert</t>
  </si>
  <si>
    <t>Craig</t>
  </si>
  <si>
    <t>Chris</t>
  </si>
  <si>
    <t>Steve</t>
  </si>
  <si>
    <t>Poole</t>
  </si>
  <si>
    <t>Allen</t>
  </si>
  <si>
    <t>Mick</t>
  </si>
  <si>
    <t>Daniel</t>
  </si>
  <si>
    <t>Cook</t>
  </si>
  <si>
    <t>Gary</t>
  </si>
  <si>
    <t>Taylor</t>
  </si>
  <si>
    <t>Dave</t>
  </si>
  <si>
    <t>Braybrook</t>
  </si>
  <si>
    <t>Marc</t>
  </si>
  <si>
    <t>Hagland</t>
  </si>
  <si>
    <t>V 40</t>
  </si>
  <si>
    <t>Neil</t>
  </si>
  <si>
    <t>Ames</t>
  </si>
  <si>
    <t>Judge</t>
  </si>
  <si>
    <t>Kevin</t>
  </si>
  <si>
    <t>Grant</t>
  </si>
  <si>
    <t>Nicholas</t>
  </si>
  <si>
    <t>V 50</t>
  </si>
  <si>
    <t>Dan</t>
  </si>
  <si>
    <t>Moss</t>
  </si>
  <si>
    <t>Bob</t>
  </si>
  <si>
    <t>Casserley</t>
  </si>
  <si>
    <t>Edwards</t>
  </si>
  <si>
    <t>Derek</t>
  </si>
  <si>
    <t>Justin</t>
  </si>
  <si>
    <t>Graham</t>
  </si>
  <si>
    <t>Jamie</t>
  </si>
  <si>
    <t>Higgs</t>
  </si>
  <si>
    <t>Jay</t>
  </si>
  <si>
    <t>A'Court</t>
  </si>
  <si>
    <t>Gill</t>
  </si>
  <si>
    <t>Nigel</t>
  </si>
  <si>
    <t>Morgan</t>
  </si>
  <si>
    <t>Charles</t>
  </si>
  <si>
    <t>V 60</t>
  </si>
  <si>
    <t>Nick</t>
  </si>
  <si>
    <t>Bryan</t>
  </si>
  <si>
    <t>Webber</t>
  </si>
  <si>
    <t>Tim</t>
  </si>
  <si>
    <t>Anthony</t>
  </si>
  <si>
    <t>Terrell</t>
  </si>
  <si>
    <t>Jim</t>
  </si>
  <si>
    <t>Ed</t>
  </si>
  <si>
    <t>Simmons</t>
  </si>
  <si>
    <t>Hooper</t>
  </si>
  <si>
    <t>Clarabut</t>
  </si>
  <si>
    <t>Bibaud</t>
  </si>
  <si>
    <t>Alex</t>
  </si>
  <si>
    <t>Bartlett</t>
  </si>
  <si>
    <t>Darren</t>
  </si>
  <si>
    <t>Ellis</t>
  </si>
  <si>
    <t>Alan</t>
  </si>
  <si>
    <t>Flynn</t>
  </si>
  <si>
    <t>Koloko</t>
  </si>
  <si>
    <t>Kelvin</t>
  </si>
  <si>
    <t>Bacon</t>
  </si>
  <si>
    <t>Coffey</t>
  </si>
  <si>
    <t>Kenison</t>
  </si>
  <si>
    <t>Ray</t>
  </si>
  <si>
    <t>V 70</t>
  </si>
  <si>
    <t>Roger</t>
  </si>
  <si>
    <t>Bunker</t>
  </si>
  <si>
    <t>Taras</t>
  </si>
  <si>
    <t>Bracey</t>
  </si>
  <si>
    <t>Grout</t>
  </si>
  <si>
    <t>Pattman</t>
  </si>
  <si>
    <t>Hall</t>
  </si>
  <si>
    <t>Steven</t>
  </si>
  <si>
    <t>Dobner</t>
  </si>
  <si>
    <t>Hopkins</t>
  </si>
  <si>
    <t>Byrne</t>
  </si>
  <si>
    <t>Pete</t>
  </si>
  <si>
    <t>Jones</t>
  </si>
  <si>
    <t>Karl</t>
  </si>
  <si>
    <t>Shreeve</t>
  </si>
  <si>
    <t>Spicer</t>
  </si>
  <si>
    <t>Holgate</t>
  </si>
  <si>
    <t>Patrick</t>
  </si>
  <si>
    <t>HRTC</t>
  </si>
  <si>
    <t>Total</t>
  </si>
  <si>
    <t>Lucy</t>
  </si>
  <si>
    <t>Juliet</t>
  </si>
  <si>
    <t>Vine</t>
  </si>
  <si>
    <t>Penny</t>
  </si>
  <si>
    <t>Vicky</t>
  </si>
  <si>
    <t>Dixon</t>
  </si>
  <si>
    <t>Dunscombe</t>
  </si>
  <si>
    <t>Katrina</t>
  </si>
  <si>
    <t>Dobson</t>
  </si>
  <si>
    <t>U 20</t>
  </si>
  <si>
    <t>Cartlidge</t>
  </si>
  <si>
    <t>Lewis</t>
  </si>
  <si>
    <t>Pitman</t>
  </si>
  <si>
    <t>Ellen</t>
  </si>
  <si>
    <t>Karen</t>
  </si>
  <si>
    <t>Aisling</t>
  </si>
  <si>
    <t>Patterson</t>
  </si>
  <si>
    <t>Kathryn</t>
  </si>
  <si>
    <t>Lisa</t>
  </si>
  <si>
    <t>Keogan</t>
  </si>
  <si>
    <t>Steadman</t>
  </si>
  <si>
    <t>Siobhan</t>
  </si>
  <si>
    <t>Mary</t>
  </si>
  <si>
    <t>Stephanie</t>
  </si>
  <si>
    <t>Mavris</t>
  </si>
  <si>
    <t>Plumb</t>
  </si>
  <si>
    <t>Lyons</t>
  </si>
  <si>
    <t>Ashton</t>
  </si>
  <si>
    <t>Carr</t>
  </si>
  <si>
    <t>Poppy</t>
  </si>
  <si>
    <t>Allwright</t>
  </si>
  <si>
    <t>Georgie</t>
  </si>
  <si>
    <t>Davina</t>
  </si>
  <si>
    <t>Gutteridge</t>
  </si>
  <si>
    <t>Danielle</t>
  </si>
  <si>
    <t>Merrigan</t>
  </si>
  <si>
    <t>Bethany</t>
  </si>
  <si>
    <t>Wickens</t>
  </si>
  <si>
    <t>Zoe</t>
  </si>
  <si>
    <t>Rosemary</t>
  </si>
  <si>
    <t>Bains</t>
  </si>
  <si>
    <t>Crocker</t>
  </si>
  <si>
    <t>Roberts</t>
  </si>
  <si>
    <t>Carole</t>
  </si>
  <si>
    <t>Pitts</t>
  </si>
  <si>
    <t>Jennifer</t>
  </si>
  <si>
    <t>Wheeler</t>
  </si>
  <si>
    <t>Janet</t>
  </si>
  <si>
    <t>Sheridan</t>
  </si>
  <si>
    <t>Annie</t>
  </si>
  <si>
    <t>Quinn</t>
  </si>
  <si>
    <t>Emma</t>
  </si>
  <si>
    <t>Jessica</t>
  </si>
  <si>
    <t>Agnes</t>
  </si>
  <si>
    <t>Jacobs</t>
  </si>
  <si>
    <t>Belinda</t>
  </si>
  <si>
    <t>Hickman</t>
  </si>
  <si>
    <t>Donna</t>
  </si>
  <si>
    <t>Milton</t>
  </si>
  <si>
    <t>Crowley</t>
  </si>
  <si>
    <t>HRTC 'B'</t>
  </si>
  <si>
    <t>HRTC 'C'</t>
  </si>
  <si>
    <t>Collum</t>
  </si>
  <si>
    <t>Douglas</t>
  </si>
  <si>
    <t>Coleman</t>
  </si>
  <si>
    <t>Pudner</t>
  </si>
  <si>
    <t>Fraser</t>
  </si>
  <si>
    <t>Yorwerth</t>
  </si>
  <si>
    <t>Charlie</t>
  </si>
  <si>
    <t>Jeffs</t>
  </si>
  <si>
    <t>Jones*</t>
  </si>
  <si>
    <t>Dom</t>
  </si>
  <si>
    <t>Abdullah</t>
  </si>
  <si>
    <t>Athar</t>
  </si>
  <si>
    <t>Malleson</t>
  </si>
  <si>
    <t>Scales</t>
  </si>
  <si>
    <t>O'Keefe</t>
  </si>
  <si>
    <t>Christopher</t>
  </si>
  <si>
    <t>Ross</t>
  </si>
  <si>
    <t>Martyn</t>
  </si>
  <si>
    <t>Isaac</t>
  </si>
  <si>
    <t>Phillip</t>
  </si>
  <si>
    <t>Overton</t>
  </si>
  <si>
    <t>Arrowsmith</t>
  </si>
  <si>
    <t>Herbie</t>
  </si>
  <si>
    <t>Gavin</t>
  </si>
  <si>
    <t xml:space="preserve">Calvin </t>
  </si>
  <si>
    <t>Wu</t>
  </si>
  <si>
    <t>Leese</t>
  </si>
  <si>
    <t>Kris</t>
  </si>
  <si>
    <t>Whitmore</t>
  </si>
  <si>
    <t>Middleton</t>
  </si>
  <si>
    <t>Scorer</t>
  </si>
  <si>
    <t>Branham</t>
  </si>
  <si>
    <t>Muiris</t>
  </si>
  <si>
    <t>O'Connell</t>
  </si>
  <si>
    <t>Knight</t>
  </si>
  <si>
    <t>Castle</t>
  </si>
  <si>
    <t>Clark</t>
  </si>
  <si>
    <t>Butcher</t>
  </si>
  <si>
    <t>Carter</t>
  </si>
  <si>
    <t>Bernie</t>
  </si>
  <si>
    <t>Barnaby</t>
  </si>
  <si>
    <t>Freer</t>
  </si>
  <si>
    <t>Routledge</t>
  </si>
  <si>
    <t>Colin</t>
  </si>
  <si>
    <t>Wood</t>
  </si>
  <si>
    <t>Godfrey</t>
  </si>
  <si>
    <t>Johan</t>
  </si>
  <si>
    <t>Preis</t>
  </si>
  <si>
    <t>Philip</t>
  </si>
  <si>
    <t>Spencer</t>
  </si>
  <si>
    <t>Arnell</t>
  </si>
  <si>
    <t>Brownlie</t>
  </si>
  <si>
    <t>Pugh</t>
  </si>
  <si>
    <t>Singleton</t>
  </si>
  <si>
    <t>Tennant</t>
  </si>
  <si>
    <t>Dutchburn</t>
  </si>
  <si>
    <t>Cooper</t>
  </si>
  <si>
    <t>Blackaller</t>
  </si>
  <si>
    <t>Holmes</t>
  </si>
  <si>
    <t>Gleeson</t>
  </si>
  <si>
    <t>Dacorum AC</t>
  </si>
  <si>
    <t>DAC</t>
  </si>
  <si>
    <t>Mob Match - WGC 10k - Wednesday 12th July 2023</t>
  </si>
  <si>
    <t>32:30</t>
  </si>
  <si>
    <t>33:43</t>
  </si>
  <si>
    <t>Oliver</t>
  </si>
  <si>
    <t>34:34</t>
  </si>
  <si>
    <t>Bradley</t>
  </si>
  <si>
    <t>Birch</t>
  </si>
  <si>
    <t>34:46</t>
  </si>
  <si>
    <t>Oddy</t>
  </si>
  <si>
    <t>34:52</t>
  </si>
  <si>
    <t>Walker</t>
  </si>
  <si>
    <t>34:56</t>
  </si>
  <si>
    <t>35:02</t>
  </si>
  <si>
    <t>35:16</t>
  </si>
  <si>
    <t>Hogsden</t>
  </si>
  <si>
    <t>35:19</t>
  </si>
  <si>
    <t>35:53</t>
  </si>
  <si>
    <t>Dasos</t>
  </si>
  <si>
    <t>Gonnella</t>
  </si>
  <si>
    <t>36:00</t>
  </si>
  <si>
    <t>Perrins</t>
  </si>
  <si>
    <t>36:05</t>
  </si>
  <si>
    <t>Baylis</t>
  </si>
  <si>
    <t>36:13</t>
  </si>
  <si>
    <t>Parr</t>
  </si>
  <si>
    <t>36:20</t>
  </si>
  <si>
    <t>Carl</t>
  </si>
  <si>
    <t>Stevenson</t>
  </si>
  <si>
    <t>36:27</t>
  </si>
  <si>
    <t>Dennell</t>
  </si>
  <si>
    <t>36:28</t>
  </si>
  <si>
    <t>36:33</t>
  </si>
  <si>
    <t>Niall</t>
  </si>
  <si>
    <t>Fleming</t>
  </si>
  <si>
    <t>36:35</t>
  </si>
  <si>
    <t>Marriott</t>
  </si>
  <si>
    <t>36:36</t>
  </si>
  <si>
    <t>Liam</t>
  </si>
  <si>
    <t>Struwe</t>
  </si>
  <si>
    <t>36:39</t>
  </si>
  <si>
    <t>36:52</t>
  </si>
  <si>
    <t>36:57</t>
  </si>
  <si>
    <t>36:59</t>
  </si>
  <si>
    <t>William</t>
  </si>
  <si>
    <t>Caunce</t>
  </si>
  <si>
    <t>37:28</t>
  </si>
  <si>
    <t>37:32</t>
  </si>
  <si>
    <t>Kunzmann</t>
  </si>
  <si>
    <t>37:48</t>
  </si>
  <si>
    <t>Charlton</t>
  </si>
  <si>
    <t>37:50</t>
  </si>
  <si>
    <t>Hobson</t>
  </si>
  <si>
    <t>37:53</t>
  </si>
  <si>
    <t>Buzzard</t>
  </si>
  <si>
    <t>38:07</t>
  </si>
  <si>
    <t>38:21</t>
  </si>
  <si>
    <t>Davis</t>
  </si>
  <si>
    <t>38:22</t>
  </si>
  <si>
    <t>Porter</t>
  </si>
  <si>
    <t>38:28</t>
  </si>
  <si>
    <t>38:32</t>
  </si>
  <si>
    <t>38:38</t>
  </si>
  <si>
    <t>Butler</t>
  </si>
  <si>
    <t>38:59</t>
  </si>
  <si>
    <t>Ansbro</t>
  </si>
  <si>
    <t>39:16</t>
  </si>
  <si>
    <t>Kirby</t>
  </si>
  <si>
    <t>39:33</t>
  </si>
  <si>
    <t>Coulter</t>
  </si>
  <si>
    <t>39:35</t>
  </si>
  <si>
    <t>39:46</t>
  </si>
  <si>
    <t>Wilkinson</t>
  </si>
  <si>
    <t>39:48</t>
  </si>
  <si>
    <t>39:55</t>
  </si>
  <si>
    <t>40:08</t>
  </si>
  <si>
    <t>Baker</t>
  </si>
  <si>
    <t>40:17</t>
  </si>
  <si>
    <t>Smith*</t>
  </si>
  <si>
    <t>40:25</t>
  </si>
  <si>
    <t>Johnston</t>
  </si>
  <si>
    <t>40:37</t>
  </si>
  <si>
    <t>Burne</t>
  </si>
  <si>
    <t>40:59</t>
  </si>
  <si>
    <t>Parsons</t>
  </si>
  <si>
    <t>41:13</t>
  </si>
  <si>
    <t>41:16</t>
  </si>
  <si>
    <t>Gallagher</t>
  </si>
  <si>
    <t>41:26</t>
  </si>
  <si>
    <t>Field</t>
  </si>
  <si>
    <t>41:58</t>
  </si>
  <si>
    <t>42:10</t>
  </si>
  <si>
    <t>42:35</t>
  </si>
  <si>
    <t>McCormick</t>
  </si>
  <si>
    <t>42:58</t>
  </si>
  <si>
    <t>43:15</t>
  </si>
  <si>
    <t>43:19</t>
  </si>
  <si>
    <t>43:22</t>
  </si>
  <si>
    <t>Fergus</t>
  </si>
  <si>
    <t>43:25</t>
  </si>
  <si>
    <t>Semple</t>
  </si>
  <si>
    <t>43:44</t>
  </si>
  <si>
    <t>Bailey</t>
  </si>
  <si>
    <t>44:13</t>
  </si>
  <si>
    <t>Darral</t>
  </si>
  <si>
    <t>Watson</t>
  </si>
  <si>
    <t>44:37</t>
  </si>
  <si>
    <t>Beighton</t>
  </si>
  <si>
    <t>44:45</t>
  </si>
  <si>
    <t>Buddy</t>
  </si>
  <si>
    <t>44:49</t>
  </si>
  <si>
    <t>Appleby</t>
  </si>
  <si>
    <t>45:06</t>
  </si>
  <si>
    <t>Alden</t>
  </si>
  <si>
    <t>45:18</t>
  </si>
  <si>
    <t>45:24</t>
  </si>
  <si>
    <t>Nathan</t>
  </si>
  <si>
    <t>Choak</t>
  </si>
  <si>
    <t>45:31</t>
  </si>
  <si>
    <t>Josef</t>
  </si>
  <si>
    <t>45:45</t>
  </si>
  <si>
    <t>Childs</t>
  </si>
  <si>
    <t>46:03</t>
  </si>
  <si>
    <t>46:17</t>
  </si>
  <si>
    <t>Timothy</t>
  </si>
  <si>
    <t>46:24</t>
  </si>
  <si>
    <t>Germany</t>
  </si>
  <si>
    <t>46:30</t>
  </si>
  <si>
    <t>Harry</t>
  </si>
  <si>
    <t>Gillan</t>
  </si>
  <si>
    <t>46:31</t>
  </si>
  <si>
    <t>Alexsandro</t>
  </si>
  <si>
    <t>Meireles</t>
  </si>
  <si>
    <t>46:56</t>
  </si>
  <si>
    <t>Wall</t>
  </si>
  <si>
    <t>47:20</t>
  </si>
  <si>
    <t>47:38</t>
  </si>
  <si>
    <t>Gilhooly</t>
  </si>
  <si>
    <t>48:31</t>
  </si>
  <si>
    <t>49:46</t>
  </si>
  <si>
    <t>50:00</t>
  </si>
  <si>
    <t>53:05</t>
  </si>
  <si>
    <t>53:49</t>
  </si>
  <si>
    <t>Lloyd</t>
  </si>
  <si>
    <t>Marshall</t>
  </si>
  <si>
    <t>54:18</t>
  </si>
  <si>
    <t>54:45</t>
  </si>
  <si>
    <t>55:18</t>
  </si>
  <si>
    <t>Tutton</t>
  </si>
  <si>
    <t>1:00:49</t>
  </si>
  <si>
    <t xml:space="preserve">Tom </t>
  </si>
  <si>
    <t>Forster</t>
  </si>
  <si>
    <t>35:36</t>
  </si>
  <si>
    <t>Euan</t>
  </si>
  <si>
    <t>Turner</t>
  </si>
  <si>
    <t>44:10</t>
  </si>
  <si>
    <t>George</t>
  </si>
  <si>
    <t>Fifield</t>
  </si>
  <si>
    <t>52:56</t>
  </si>
  <si>
    <t>55:47</t>
  </si>
  <si>
    <t>Lund</t>
  </si>
  <si>
    <t>33:30</t>
  </si>
  <si>
    <t>Buckle</t>
  </si>
  <si>
    <t>34:00</t>
  </si>
  <si>
    <t>35:11</t>
  </si>
  <si>
    <t>35:39</t>
  </si>
  <si>
    <t>35:52</t>
  </si>
  <si>
    <t>O'Sullivan</t>
  </si>
  <si>
    <t>35:54</t>
  </si>
  <si>
    <t>Rajesh</t>
  </si>
  <si>
    <t>Patel</t>
  </si>
  <si>
    <t>36:26</t>
  </si>
  <si>
    <t>Aiken</t>
  </si>
  <si>
    <t>36:38</t>
  </si>
  <si>
    <t>Sambridge</t>
  </si>
  <si>
    <t>36:41</t>
  </si>
  <si>
    <t>36:45</t>
  </si>
  <si>
    <t>36:58</t>
  </si>
  <si>
    <t>Glasgow</t>
  </si>
  <si>
    <t>37:06</t>
  </si>
  <si>
    <t>37:14</t>
  </si>
  <si>
    <t>Shahab</t>
  </si>
  <si>
    <t>Ahmed</t>
  </si>
  <si>
    <t>37:15</t>
  </si>
  <si>
    <t>37:42</t>
  </si>
  <si>
    <t>37:43</t>
  </si>
  <si>
    <t>37:58</t>
  </si>
  <si>
    <t>38:02</t>
  </si>
  <si>
    <t>Fradley</t>
  </si>
  <si>
    <t>38:06</t>
  </si>
  <si>
    <t>38:09</t>
  </si>
  <si>
    <t xml:space="preserve">Frank </t>
  </si>
  <si>
    <t>Ryan</t>
  </si>
  <si>
    <t>38:10</t>
  </si>
  <si>
    <t>McGoun</t>
  </si>
  <si>
    <t>38:12</t>
  </si>
  <si>
    <t>38:19</t>
  </si>
  <si>
    <t>38:27</t>
  </si>
  <si>
    <t>Ilia</t>
  </si>
  <si>
    <t>Loubenski</t>
  </si>
  <si>
    <t>Tull</t>
  </si>
  <si>
    <t>38:35</t>
  </si>
  <si>
    <t>38:36</t>
  </si>
  <si>
    <t>38:47</t>
  </si>
  <si>
    <t>Kirk</t>
  </si>
  <si>
    <t>Crudgington</t>
  </si>
  <si>
    <t>38:52</t>
  </si>
  <si>
    <t>38:56</t>
  </si>
  <si>
    <t>39:12</t>
  </si>
  <si>
    <t>Purchase</t>
  </si>
  <si>
    <t>39:45</t>
  </si>
  <si>
    <t>Pickering*</t>
  </si>
  <si>
    <t>40:04</t>
  </si>
  <si>
    <t>40:09</t>
  </si>
  <si>
    <t>Banister</t>
  </si>
  <si>
    <t>40:12</t>
  </si>
  <si>
    <t>40:14</t>
  </si>
  <si>
    <t>Esdaille</t>
  </si>
  <si>
    <t>40:19</t>
  </si>
  <si>
    <t>Goodwin</t>
  </si>
  <si>
    <t>40:22</t>
  </si>
  <si>
    <t>Dunmore</t>
  </si>
  <si>
    <t>40:23</t>
  </si>
  <si>
    <t>Andy</t>
  </si>
  <si>
    <t>Gittins</t>
  </si>
  <si>
    <t>40:26</t>
  </si>
  <si>
    <t>McKeown</t>
  </si>
  <si>
    <t>40:32</t>
  </si>
  <si>
    <t>Pike</t>
  </si>
  <si>
    <t>40:42</t>
  </si>
  <si>
    <t>40:45</t>
  </si>
  <si>
    <t>Summers</t>
  </si>
  <si>
    <t>40:46</t>
  </si>
  <si>
    <t>40:54</t>
  </si>
  <si>
    <t>Morris</t>
  </si>
  <si>
    <t>41:01</t>
  </si>
  <si>
    <t>41:03</t>
  </si>
  <si>
    <t>41:09</t>
  </si>
  <si>
    <t xml:space="preserve">Peter </t>
  </si>
  <si>
    <t>41:18</t>
  </si>
  <si>
    <t>41:19</t>
  </si>
  <si>
    <t>Ellerd-Elliott</t>
  </si>
  <si>
    <t>41:20</t>
  </si>
  <si>
    <t>41:31</t>
  </si>
  <si>
    <t>Barker</t>
  </si>
  <si>
    <t>41:36</t>
  </si>
  <si>
    <t>Fowler</t>
  </si>
  <si>
    <t>41:41</t>
  </si>
  <si>
    <t>41:42</t>
  </si>
  <si>
    <t>Guy</t>
  </si>
  <si>
    <t>41:49</t>
  </si>
  <si>
    <t>Jasko</t>
  </si>
  <si>
    <t>41:50</t>
  </si>
  <si>
    <t>Crookes-West</t>
  </si>
  <si>
    <t>41:52</t>
  </si>
  <si>
    <t>Hogan</t>
  </si>
  <si>
    <t>41:53</t>
  </si>
  <si>
    <t>41:57</t>
  </si>
  <si>
    <t>42:01</t>
  </si>
  <si>
    <t>42:08</t>
  </si>
  <si>
    <t>Matussa</t>
  </si>
  <si>
    <t>42:11</t>
  </si>
  <si>
    <t>Russell*</t>
  </si>
  <si>
    <t>42:15</t>
  </si>
  <si>
    <t>Bassa</t>
  </si>
  <si>
    <t>42:17</t>
  </si>
  <si>
    <t>Navpreet</t>
  </si>
  <si>
    <t>Singh</t>
  </si>
  <si>
    <t>42:23</t>
  </si>
  <si>
    <t>Scanlon</t>
  </si>
  <si>
    <t>42:26</t>
  </si>
  <si>
    <t>Marshall*</t>
  </si>
  <si>
    <t>42:29</t>
  </si>
  <si>
    <t>42:43</t>
  </si>
  <si>
    <t>Terry</t>
  </si>
  <si>
    <t>Sawyer</t>
  </si>
  <si>
    <t>42:45</t>
  </si>
  <si>
    <t>42:46</t>
  </si>
  <si>
    <t>Robson</t>
  </si>
  <si>
    <t>42:49</t>
  </si>
  <si>
    <t>Cable</t>
  </si>
  <si>
    <t>42:56</t>
  </si>
  <si>
    <t>43:08</t>
  </si>
  <si>
    <t>43:10</t>
  </si>
  <si>
    <t>43:24</t>
  </si>
  <si>
    <t>Goldman</t>
  </si>
  <si>
    <t>43:30</t>
  </si>
  <si>
    <t>Lyndon</t>
  </si>
  <si>
    <t>Hearn</t>
  </si>
  <si>
    <t>43:41</t>
  </si>
  <si>
    <t>Van der Walt</t>
  </si>
  <si>
    <t>43:50</t>
  </si>
  <si>
    <t>43:51</t>
  </si>
  <si>
    <t>Jonathon</t>
  </si>
  <si>
    <t>Pitkin</t>
  </si>
  <si>
    <t>43:54</t>
  </si>
  <si>
    <t>Nice</t>
  </si>
  <si>
    <t>43:55</t>
  </si>
  <si>
    <t>43:56</t>
  </si>
  <si>
    <t>Pattison</t>
  </si>
  <si>
    <t>44:00</t>
  </si>
  <si>
    <t>44:17</t>
  </si>
  <si>
    <t>Power</t>
  </si>
  <si>
    <t>44:25</t>
  </si>
  <si>
    <t>44:28</t>
  </si>
  <si>
    <t>44:29</t>
  </si>
  <si>
    <t>44:46</t>
  </si>
  <si>
    <t>Sable</t>
  </si>
  <si>
    <t>Owen</t>
  </si>
  <si>
    <t>44:52</t>
  </si>
  <si>
    <t>45:00</t>
  </si>
  <si>
    <t>45:03</t>
  </si>
  <si>
    <t>Healey</t>
  </si>
  <si>
    <t>45:09</t>
  </si>
  <si>
    <t>Brendan</t>
  </si>
  <si>
    <t>Clooney</t>
  </si>
  <si>
    <t>45:21</t>
  </si>
  <si>
    <t>Dennis</t>
  </si>
  <si>
    <t>45:26</t>
  </si>
  <si>
    <t>Dewar</t>
  </si>
  <si>
    <t>45:36</t>
  </si>
  <si>
    <t>45:40</t>
  </si>
  <si>
    <t>45:43</t>
  </si>
  <si>
    <t>Dean</t>
  </si>
  <si>
    <t>McShane</t>
  </si>
  <si>
    <t>45:46</t>
  </si>
  <si>
    <t>Cavill</t>
  </si>
  <si>
    <t>45:47</t>
  </si>
  <si>
    <t>45:49</t>
  </si>
  <si>
    <t>Hayden</t>
  </si>
  <si>
    <t>Rhodes</t>
  </si>
  <si>
    <t>45:59</t>
  </si>
  <si>
    <t>Thornton</t>
  </si>
  <si>
    <t>46:00</t>
  </si>
  <si>
    <t>Tracey</t>
  </si>
  <si>
    <t>46:02</t>
  </si>
  <si>
    <t>Sibbett</t>
  </si>
  <si>
    <t>46:07</t>
  </si>
  <si>
    <t>Young</t>
  </si>
  <si>
    <t>46:10</t>
  </si>
  <si>
    <t>Relf</t>
  </si>
  <si>
    <t>46:19</t>
  </si>
  <si>
    <t>46:27</t>
  </si>
  <si>
    <t>Murphy</t>
  </si>
  <si>
    <t>46:35</t>
  </si>
  <si>
    <t>46:36</t>
  </si>
  <si>
    <t>46:37</t>
  </si>
  <si>
    <t>46:39</t>
  </si>
  <si>
    <t>Elmer</t>
  </si>
  <si>
    <t>46:44</t>
  </si>
  <si>
    <t>Henderson</t>
  </si>
  <si>
    <t>46:45</t>
  </si>
  <si>
    <t>46:53</t>
  </si>
  <si>
    <t>46:57</t>
  </si>
  <si>
    <t>Mehmood</t>
  </si>
  <si>
    <t>Khan</t>
  </si>
  <si>
    <t>47:06</t>
  </si>
  <si>
    <t>47:11</t>
  </si>
  <si>
    <t>Mansfield</t>
  </si>
  <si>
    <t>47:39</t>
  </si>
  <si>
    <t>Lennon</t>
  </si>
  <si>
    <t>47:41</t>
  </si>
  <si>
    <t>47:44</t>
  </si>
  <si>
    <t>Doughty</t>
  </si>
  <si>
    <t>47:45</t>
  </si>
  <si>
    <t>47:49</t>
  </si>
  <si>
    <t>Stevens</t>
  </si>
  <si>
    <t>47:53</t>
  </si>
  <si>
    <t>Emerson</t>
  </si>
  <si>
    <t>47:59</t>
  </si>
  <si>
    <t>48:00</t>
  </si>
  <si>
    <t>Earl</t>
  </si>
  <si>
    <t>48:01</t>
  </si>
  <si>
    <t>Deaves</t>
  </si>
  <si>
    <t>48:09</t>
  </si>
  <si>
    <t>48:18</t>
  </si>
  <si>
    <t>48:22</t>
  </si>
  <si>
    <t>Ivie</t>
  </si>
  <si>
    <t>48:26</t>
  </si>
  <si>
    <t>Standley</t>
  </si>
  <si>
    <t>48:27</t>
  </si>
  <si>
    <t>48:33</t>
  </si>
  <si>
    <t>48:40</t>
  </si>
  <si>
    <t>48:47</t>
  </si>
  <si>
    <t>West</t>
  </si>
  <si>
    <t>49:14</t>
  </si>
  <si>
    <t>Stelios</t>
  </si>
  <si>
    <t>49:27</t>
  </si>
  <si>
    <t>49:30</t>
  </si>
  <si>
    <t>49:35</t>
  </si>
  <si>
    <t>Riley</t>
  </si>
  <si>
    <t>49:36</t>
  </si>
  <si>
    <t>49:37</t>
  </si>
  <si>
    <t>49:43</t>
  </si>
  <si>
    <t>Boyall</t>
  </si>
  <si>
    <t>49:45</t>
  </si>
  <si>
    <t>Cuzner</t>
  </si>
  <si>
    <t>49:47</t>
  </si>
  <si>
    <t>49:51</t>
  </si>
  <si>
    <t>50:02</t>
  </si>
  <si>
    <t>Purton</t>
  </si>
  <si>
    <t>50:08</t>
  </si>
  <si>
    <t>50:13</t>
  </si>
  <si>
    <t>50:14</t>
  </si>
  <si>
    <t>50:28</t>
  </si>
  <si>
    <t>Eddie</t>
  </si>
  <si>
    <t>Sycamore</t>
  </si>
  <si>
    <t>50:30</t>
  </si>
  <si>
    <t>50:47</t>
  </si>
  <si>
    <t>50:50</t>
  </si>
  <si>
    <t>Violet</t>
  </si>
  <si>
    <t>50:55</t>
  </si>
  <si>
    <t>Gwilliam</t>
  </si>
  <si>
    <t>Williams*</t>
  </si>
  <si>
    <t>50:57</t>
  </si>
  <si>
    <t>Sidney</t>
  </si>
  <si>
    <t>Valentine</t>
  </si>
  <si>
    <t>50:58</t>
  </si>
  <si>
    <t>Handscombe</t>
  </si>
  <si>
    <t>51:00</t>
  </si>
  <si>
    <t>51:02</t>
  </si>
  <si>
    <t>Bal</t>
  </si>
  <si>
    <t>51:23</t>
  </si>
  <si>
    <t>51:24</t>
  </si>
  <si>
    <t>51:27</t>
  </si>
  <si>
    <t>51:30</t>
  </si>
  <si>
    <t xml:space="preserve">Nicholas </t>
  </si>
  <si>
    <t>Maury</t>
  </si>
  <si>
    <t>51:34</t>
  </si>
  <si>
    <t>51:38</t>
  </si>
  <si>
    <t>Glen</t>
  </si>
  <si>
    <t>51:43</t>
  </si>
  <si>
    <t>Clarence</t>
  </si>
  <si>
    <t>Phillips</t>
  </si>
  <si>
    <t>51:44</t>
  </si>
  <si>
    <t>51:46</t>
  </si>
  <si>
    <t>52:13</t>
  </si>
  <si>
    <t>52:18</t>
  </si>
  <si>
    <t>Eamonn</t>
  </si>
  <si>
    <t>Cullen</t>
  </si>
  <si>
    <t>52:24</t>
  </si>
  <si>
    <t>52:26</t>
  </si>
  <si>
    <t>Pick</t>
  </si>
  <si>
    <t>52:27</t>
  </si>
  <si>
    <t>52:33</t>
  </si>
  <si>
    <t>Ganney</t>
  </si>
  <si>
    <t>52:37</t>
  </si>
  <si>
    <t>Adey</t>
  </si>
  <si>
    <t>52:45</t>
  </si>
  <si>
    <t>Hudson</t>
  </si>
  <si>
    <t>52:49</t>
  </si>
  <si>
    <t>53:02</t>
  </si>
  <si>
    <t>Latto</t>
  </si>
  <si>
    <t>53:10</t>
  </si>
  <si>
    <t>Glover</t>
  </si>
  <si>
    <t>53:11</t>
  </si>
  <si>
    <t>53:30</t>
  </si>
  <si>
    <t>Moore</t>
  </si>
  <si>
    <t>53:31</t>
  </si>
  <si>
    <t>Dudley</t>
  </si>
  <si>
    <t>53:36</t>
  </si>
  <si>
    <t>53:39</t>
  </si>
  <si>
    <t>Derrick</t>
  </si>
  <si>
    <t>53:40</t>
  </si>
  <si>
    <t>Robin</t>
  </si>
  <si>
    <t>Tremaine</t>
  </si>
  <si>
    <t>53:42</t>
  </si>
  <si>
    <t>53:50</t>
  </si>
  <si>
    <t>Pickering</t>
  </si>
  <si>
    <t>54:14</t>
  </si>
  <si>
    <t>54:15</t>
  </si>
  <si>
    <t>54:23</t>
  </si>
  <si>
    <t>54:43</t>
  </si>
  <si>
    <t>Rafferty</t>
  </si>
  <si>
    <t>Mustafa</t>
  </si>
  <si>
    <t>Readdie</t>
  </si>
  <si>
    <t>55:07</t>
  </si>
  <si>
    <t>55:14</t>
  </si>
  <si>
    <t>Strongitharm</t>
  </si>
  <si>
    <t>55:20</t>
  </si>
  <si>
    <t>55:21</t>
  </si>
  <si>
    <t>Rowlands</t>
  </si>
  <si>
    <t>55:29</t>
  </si>
  <si>
    <t>55:34</t>
  </si>
  <si>
    <t>55:51</t>
  </si>
  <si>
    <t>55:53</t>
  </si>
  <si>
    <t>56:07</t>
  </si>
  <si>
    <t>Kleanthous</t>
  </si>
  <si>
    <t>56:12</t>
  </si>
  <si>
    <t>Oughton</t>
  </si>
  <si>
    <t>56:15</t>
  </si>
  <si>
    <t>Joyce</t>
  </si>
  <si>
    <t>56:35</t>
  </si>
  <si>
    <t>56:39</t>
  </si>
  <si>
    <t>Currie</t>
  </si>
  <si>
    <t>56:42</t>
  </si>
  <si>
    <t>Hobbs</t>
  </si>
  <si>
    <t>56:57</t>
  </si>
  <si>
    <t>Barber</t>
  </si>
  <si>
    <t>57:05</t>
  </si>
  <si>
    <t>Wolstencroft</t>
  </si>
  <si>
    <t>57:13</t>
  </si>
  <si>
    <t>Monk</t>
  </si>
  <si>
    <t>57:23</t>
  </si>
  <si>
    <t>57:36</t>
  </si>
  <si>
    <t>57:46</t>
  </si>
  <si>
    <t>Wylie</t>
  </si>
  <si>
    <t>57:57</t>
  </si>
  <si>
    <t>58:04</t>
  </si>
  <si>
    <t>Jennings</t>
  </si>
  <si>
    <t>58:37</t>
  </si>
  <si>
    <t>Manson</t>
  </si>
  <si>
    <t>58:53</t>
  </si>
  <si>
    <t>Nitin</t>
  </si>
  <si>
    <t>Tank</t>
  </si>
  <si>
    <t>58:59</t>
  </si>
  <si>
    <t>Warwick</t>
  </si>
  <si>
    <t>59:04</t>
  </si>
  <si>
    <t>59:28</t>
  </si>
  <si>
    <t>Arnie</t>
  </si>
  <si>
    <t>Parmar</t>
  </si>
  <si>
    <t>59:38</t>
  </si>
  <si>
    <t>Russ</t>
  </si>
  <si>
    <t>Andrews</t>
  </si>
  <si>
    <t>59:41</t>
  </si>
  <si>
    <t>Ken</t>
  </si>
  <si>
    <t>1:00:51</t>
  </si>
  <si>
    <t>Eric</t>
  </si>
  <si>
    <t>1:01:05</t>
  </si>
  <si>
    <t>1:01:49</t>
  </si>
  <si>
    <t>1:02:06</t>
  </si>
  <si>
    <t>1:02:10</t>
  </si>
  <si>
    <t>1:03:43</t>
  </si>
  <si>
    <t>Hossein</t>
  </si>
  <si>
    <t>Erfani</t>
  </si>
  <si>
    <t>1:04:00</t>
  </si>
  <si>
    <t>1:05:48</t>
  </si>
  <si>
    <t>1:06:32</t>
  </si>
  <si>
    <t>1:09:24</t>
  </si>
  <si>
    <t>1:12:00</t>
  </si>
  <si>
    <t>Gray</t>
  </si>
  <si>
    <t>1:12:03</t>
  </si>
  <si>
    <t>1:14:26</t>
  </si>
  <si>
    <t>Judkins</t>
  </si>
  <si>
    <t>1:16:41</t>
  </si>
  <si>
    <t>Bulaitis</t>
  </si>
  <si>
    <t>46:08</t>
  </si>
  <si>
    <t>56:43</t>
  </si>
  <si>
    <t>1:00:25</t>
  </si>
  <si>
    <t>ORH 'B'</t>
  </si>
  <si>
    <t>GCR 'D'</t>
  </si>
  <si>
    <t>SS 'B'</t>
  </si>
  <si>
    <t>ORH 'C'</t>
  </si>
  <si>
    <t>WJ 'B'</t>
  </si>
  <si>
    <t>WAT 'C'</t>
  </si>
  <si>
    <t>37:07</t>
  </si>
  <si>
    <t>38:45</t>
  </si>
  <si>
    <t>Megan</t>
  </si>
  <si>
    <t>39:20</t>
  </si>
  <si>
    <t>Lizzy</t>
  </si>
  <si>
    <t>Parry</t>
  </si>
  <si>
    <t>40:52</t>
  </si>
  <si>
    <t>Hollie</t>
  </si>
  <si>
    <t>Ryder</t>
  </si>
  <si>
    <t>41:55</t>
  </si>
  <si>
    <t>Georgina</t>
  </si>
  <si>
    <t>Mann</t>
  </si>
  <si>
    <t>44:19</t>
  </si>
  <si>
    <t>Burkhardt</t>
  </si>
  <si>
    <t>44:33</t>
  </si>
  <si>
    <t xml:space="preserve">Zoe </t>
  </si>
  <si>
    <t>Hewitson</t>
  </si>
  <si>
    <t>44:48</t>
  </si>
  <si>
    <t>Grace</t>
  </si>
  <si>
    <t>48:19</t>
  </si>
  <si>
    <t>Katharine</t>
  </si>
  <si>
    <t>Farrell</t>
  </si>
  <si>
    <t>Ruby</t>
  </si>
  <si>
    <t>49:05</t>
  </si>
  <si>
    <t>Ella</t>
  </si>
  <si>
    <t>Wager</t>
  </si>
  <si>
    <t>Goldfinch</t>
  </si>
  <si>
    <t>49:58</t>
  </si>
  <si>
    <t>50:25</t>
  </si>
  <si>
    <t>52:06</t>
  </si>
  <si>
    <t>52:16</t>
  </si>
  <si>
    <t>Abbie</t>
  </si>
  <si>
    <t>Pez</t>
  </si>
  <si>
    <t>52:20</t>
  </si>
  <si>
    <t>Whitton</t>
  </si>
  <si>
    <t>52:22</t>
  </si>
  <si>
    <t>53:04</t>
  </si>
  <si>
    <t>Frances</t>
  </si>
  <si>
    <t>Stanton</t>
  </si>
  <si>
    <t>53:14</t>
  </si>
  <si>
    <t>53:35</t>
  </si>
  <si>
    <t>53:55</t>
  </si>
  <si>
    <t xml:space="preserve">Julie </t>
  </si>
  <si>
    <t>Delahaye</t>
  </si>
  <si>
    <t>54:08</t>
  </si>
  <si>
    <t>Gushi</t>
  </si>
  <si>
    <t>Hunjar</t>
  </si>
  <si>
    <t>54:40</t>
  </si>
  <si>
    <t>Ives-Keeler</t>
  </si>
  <si>
    <t>54:46</t>
  </si>
  <si>
    <t>Welsh</t>
  </si>
  <si>
    <t>55:30</t>
  </si>
  <si>
    <t>Berndes</t>
  </si>
  <si>
    <t>55:56</t>
  </si>
  <si>
    <t>Jolly</t>
  </si>
  <si>
    <t>56:37</t>
  </si>
  <si>
    <t>58:26</t>
  </si>
  <si>
    <t>58:43</t>
  </si>
  <si>
    <t>Esther</t>
  </si>
  <si>
    <t>1:01:47</t>
  </si>
  <si>
    <t>Romy</t>
  </si>
  <si>
    <t>Barfield</t>
  </si>
  <si>
    <t>1:01:48</t>
  </si>
  <si>
    <t>Robyn</t>
  </si>
  <si>
    <t>Sydney</t>
  </si>
  <si>
    <t>1:04:03</t>
  </si>
  <si>
    <t>Shayna</t>
  </si>
  <si>
    <t>Godin</t>
  </si>
  <si>
    <t>Wicks</t>
  </si>
  <si>
    <t>1:04:52</t>
  </si>
  <si>
    <t>Pam</t>
  </si>
  <si>
    <t>1:10:40</t>
  </si>
  <si>
    <t>Lauren</t>
  </si>
  <si>
    <t>Pegg</t>
  </si>
  <si>
    <t>1:13:22</t>
  </si>
  <si>
    <t>Hastie</t>
  </si>
  <si>
    <t>Abigail</t>
  </si>
  <si>
    <t>46:48</t>
  </si>
  <si>
    <t>Amelie</t>
  </si>
  <si>
    <t>48:24</t>
  </si>
  <si>
    <t>37:26</t>
  </si>
  <si>
    <t>Rennie</t>
  </si>
  <si>
    <t>37:44</t>
  </si>
  <si>
    <t>39:24</t>
  </si>
  <si>
    <t>39:25</t>
  </si>
  <si>
    <t>Jen</t>
  </si>
  <si>
    <t>Baird</t>
  </si>
  <si>
    <t>Woodward</t>
  </si>
  <si>
    <t>40:36</t>
  </si>
  <si>
    <t>Pretty-Connors</t>
  </si>
  <si>
    <t>41:21</t>
  </si>
  <si>
    <t>Martha</t>
  </si>
  <si>
    <t>41:51</t>
  </si>
  <si>
    <t>42:18</t>
  </si>
  <si>
    <t>Astrid</t>
  </si>
  <si>
    <t>42:37</t>
  </si>
  <si>
    <t>43:43</t>
  </si>
  <si>
    <t>McIlvenna*</t>
  </si>
  <si>
    <t>44:54</t>
  </si>
  <si>
    <t>44:56</t>
  </si>
  <si>
    <t>Victoria</t>
  </si>
  <si>
    <t>45:15</t>
  </si>
  <si>
    <t>45:29</t>
  </si>
  <si>
    <t>45:39</t>
  </si>
  <si>
    <t>Audrey</t>
  </si>
  <si>
    <t>Zilliox</t>
  </si>
  <si>
    <t>46:12</t>
  </si>
  <si>
    <t>Lucilla</t>
  </si>
  <si>
    <t>47:12</t>
  </si>
  <si>
    <t>Rhia</t>
  </si>
  <si>
    <t>Botha</t>
  </si>
  <si>
    <t>47:40</t>
  </si>
  <si>
    <t>47:46</t>
  </si>
  <si>
    <t>48:10</t>
  </si>
  <si>
    <t>48:11</t>
  </si>
  <si>
    <t>48:16</t>
  </si>
  <si>
    <t>48:20</t>
  </si>
  <si>
    <t>48:46</t>
  </si>
  <si>
    <t>Yuko</t>
  </si>
  <si>
    <t>Gordon</t>
  </si>
  <si>
    <t>48:51</t>
  </si>
  <si>
    <t>Dupuis</t>
  </si>
  <si>
    <t>48:53</t>
  </si>
  <si>
    <t>49:00</t>
  </si>
  <si>
    <t>49:08</t>
  </si>
  <si>
    <t>Gail</t>
  </si>
  <si>
    <t>Winter</t>
  </si>
  <si>
    <t>49:12</t>
  </si>
  <si>
    <t>Gemma</t>
  </si>
  <si>
    <t>49:23</t>
  </si>
  <si>
    <t>49:24</t>
  </si>
  <si>
    <t>49:25</t>
  </si>
  <si>
    <t>Fairbanks</t>
  </si>
  <si>
    <t>Hickey</t>
  </si>
  <si>
    <t>Graham-Clare</t>
  </si>
  <si>
    <t>49:39</t>
  </si>
  <si>
    <t>Amanda</t>
  </si>
  <si>
    <t>49:42</t>
  </si>
  <si>
    <t>50:17</t>
  </si>
  <si>
    <t>Packman</t>
  </si>
  <si>
    <t>50:24</t>
  </si>
  <si>
    <t>50:40</t>
  </si>
  <si>
    <t>50:46</t>
  </si>
  <si>
    <t>Hoare</t>
  </si>
  <si>
    <t>50:51</t>
  </si>
  <si>
    <t>Theodosia</t>
  </si>
  <si>
    <t>50:52</t>
  </si>
  <si>
    <t>51:03</t>
  </si>
  <si>
    <t>Janie</t>
  </si>
  <si>
    <t>51:14</t>
  </si>
  <si>
    <t>Finlay</t>
  </si>
  <si>
    <t>51:25</t>
  </si>
  <si>
    <t>Jewkes</t>
  </si>
  <si>
    <t>51:26</t>
  </si>
  <si>
    <t>Durston</t>
  </si>
  <si>
    <t>51:39</t>
  </si>
  <si>
    <t>Clare</t>
  </si>
  <si>
    <t>Grover</t>
  </si>
  <si>
    <t>51:41</t>
  </si>
  <si>
    <t>Luisa</t>
  </si>
  <si>
    <t>Brana</t>
  </si>
  <si>
    <t>51:42</t>
  </si>
  <si>
    <t>Liz</t>
  </si>
  <si>
    <t>Eaton</t>
  </si>
  <si>
    <t>52:29</t>
  </si>
  <si>
    <t>Mills</t>
  </si>
  <si>
    <t>52:59</t>
  </si>
  <si>
    <t>Anne-Marie</t>
  </si>
  <si>
    <t>Bullivant</t>
  </si>
  <si>
    <t>53:03</t>
  </si>
  <si>
    <t>Joanna</t>
  </si>
  <si>
    <t>Perry</t>
  </si>
  <si>
    <t>53:17</t>
  </si>
  <si>
    <t>Sofie</t>
  </si>
  <si>
    <t>Marchant</t>
  </si>
  <si>
    <t>53:33</t>
  </si>
  <si>
    <t>Deirdre</t>
  </si>
  <si>
    <t>Heydecker</t>
  </si>
  <si>
    <t>53:34</t>
  </si>
  <si>
    <t>53:53</t>
  </si>
  <si>
    <t>53:57</t>
  </si>
  <si>
    <t>54:03</t>
  </si>
  <si>
    <t>54:07</t>
  </si>
  <si>
    <t>Cara</t>
  </si>
  <si>
    <t>Sutton</t>
  </si>
  <si>
    <t>Mo</t>
  </si>
  <si>
    <t>Warrillow</t>
  </si>
  <si>
    <t>54:26</t>
  </si>
  <si>
    <t>Alison</t>
  </si>
  <si>
    <t>Massey</t>
  </si>
  <si>
    <t>Katalin</t>
  </si>
  <si>
    <t>Price</t>
  </si>
  <si>
    <t>Celine</t>
  </si>
  <si>
    <t>Ledbury</t>
  </si>
  <si>
    <t>54:41</t>
  </si>
  <si>
    <t>Lauretta</t>
  </si>
  <si>
    <t>55:04</t>
  </si>
  <si>
    <t>55:08</t>
  </si>
  <si>
    <t>55:17</t>
  </si>
  <si>
    <t>Jackson</t>
  </si>
  <si>
    <t>55:24</t>
  </si>
  <si>
    <t>Geraldine</t>
  </si>
  <si>
    <t>Stapleton</t>
  </si>
  <si>
    <t>55:28</t>
  </si>
  <si>
    <t>Miller</t>
  </si>
  <si>
    <t>Dawn</t>
  </si>
  <si>
    <t>55:36</t>
  </si>
  <si>
    <t>Blackaby</t>
  </si>
  <si>
    <t>Cross</t>
  </si>
  <si>
    <t>55:39</t>
  </si>
  <si>
    <t>Allworthy</t>
  </si>
  <si>
    <t>55:59</t>
  </si>
  <si>
    <t>Walduck</t>
  </si>
  <si>
    <t>56:02</t>
  </si>
  <si>
    <t>Carol</t>
  </si>
  <si>
    <t>56:16</t>
  </si>
  <si>
    <t>Maggie</t>
  </si>
  <si>
    <t>Wright</t>
  </si>
  <si>
    <t>56:19</t>
  </si>
  <si>
    <t>56:24</t>
  </si>
  <si>
    <t>Mel</t>
  </si>
  <si>
    <t>56:29</t>
  </si>
  <si>
    <t>Lynne</t>
  </si>
  <si>
    <t>Miles</t>
  </si>
  <si>
    <t>56:50</t>
  </si>
  <si>
    <t>57:03</t>
  </si>
  <si>
    <t>Teresa</t>
  </si>
  <si>
    <t>Sutherill</t>
  </si>
  <si>
    <t>57:35</t>
  </si>
  <si>
    <t>Woolf</t>
  </si>
  <si>
    <t>Barnett</t>
  </si>
  <si>
    <t>57:48</t>
  </si>
  <si>
    <t>Colette</t>
  </si>
  <si>
    <t>Law</t>
  </si>
  <si>
    <t>57:56</t>
  </si>
  <si>
    <t>Aldridge</t>
  </si>
  <si>
    <t>57:58</t>
  </si>
  <si>
    <t>Cootes</t>
  </si>
  <si>
    <t>57:59</t>
  </si>
  <si>
    <t>Sandra</t>
  </si>
  <si>
    <t>58:07</t>
  </si>
  <si>
    <t>Frankie</t>
  </si>
  <si>
    <t>Gournay</t>
  </si>
  <si>
    <t>58:14</t>
  </si>
  <si>
    <t>Tina</t>
  </si>
  <si>
    <t>Buckeridge</t>
  </si>
  <si>
    <t>58:25</t>
  </si>
  <si>
    <t>Kinsella</t>
  </si>
  <si>
    <t>Ingram-Tedd</t>
  </si>
  <si>
    <t>58:49</t>
  </si>
  <si>
    <t>59:00</t>
  </si>
  <si>
    <t>59:08</t>
  </si>
  <si>
    <t>Charville</t>
  </si>
  <si>
    <t>59:45</t>
  </si>
  <si>
    <t>59:52</t>
  </si>
  <si>
    <t>59:56</t>
  </si>
  <si>
    <t>Lynsay</t>
  </si>
  <si>
    <t>1:00:07</t>
  </si>
  <si>
    <t>Maria</t>
  </si>
  <si>
    <t>Waite</t>
  </si>
  <si>
    <t>1:00:57</t>
  </si>
  <si>
    <t>Mumford</t>
  </si>
  <si>
    <t>1:01:01</t>
  </si>
  <si>
    <t>Susan</t>
  </si>
  <si>
    <t>Reilly</t>
  </si>
  <si>
    <t>1:01:11</t>
  </si>
  <si>
    <t>Alida</t>
  </si>
  <si>
    <t>1:01:14</t>
  </si>
  <si>
    <t>1:01:29</t>
  </si>
  <si>
    <t>Tang</t>
  </si>
  <si>
    <t>1:01:30</t>
  </si>
  <si>
    <t>1:01:46</t>
  </si>
  <si>
    <t>Ramsden</t>
  </si>
  <si>
    <t>1:02:11</t>
  </si>
  <si>
    <t>Lindsey</t>
  </si>
  <si>
    <t>Stonebridge</t>
  </si>
  <si>
    <t>1:02:20</t>
  </si>
  <si>
    <t>1:02:33</t>
  </si>
  <si>
    <t>Chrissy</t>
  </si>
  <si>
    <t>Johnson</t>
  </si>
  <si>
    <t>1:02:49</t>
  </si>
  <si>
    <t>Julia</t>
  </si>
  <si>
    <t>1:03:07</t>
  </si>
  <si>
    <t>Marcia</t>
  </si>
  <si>
    <t>Diane</t>
  </si>
  <si>
    <t>1:04:37</t>
  </si>
  <si>
    <t>1:04:56</t>
  </si>
  <si>
    <t>Kath</t>
  </si>
  <si>
    <t>1:06:03</t>
  </si>
  <si>
    <t>Lindsay</t>
  </si>
  <si>
    <t>1:06:13</t>
  </si>
  <si>
    <t>1:06:15</t>
  </si>
  <si>
    <t>Maloney</t>
  </si>
  <si>
    <t>1:06:55</t>
  </si>
  <si>
    <t>V 75</t>
  </si>
  <si>
    <t>1:07:24</t>
  </si>
  <si>
    <t>Armstrong</t>
  </si>
  <si>
    <t>1:07:52</t>
  </si>
  <si>
    <t>Julie</t>
  </si>
  <si>
    <t>Horrocks</t>
  </si>
  <si>
    <t>1:08:31</t>
  </si>
  <si>
    <t>Bouhagier</t>
  </si>
  <si>
    <t>1:09:59</t>
  </si>
  <si>
    <t>Elisabeth</t>
  </si>
  <si>
    <t>Keam</t>
  </si>
  <si>
    <t>1:10:02</t>
  </si>
  <si>
    <t>1:13:08</t>
  </si>
  <si>
    <t>Vanessa</t>
  </si>
  <si>
    <t>Rolfe</t>
  </si>
  <si>
    <t>1:14:34</t>
  </si>
  <si>
    <t>Janette</t>
  </si>
  <si>
    <t>1:14:35</t>
  </si>
  <si>
    <t>Carolyn</t>
  </si>
  <si>
    <t>Burley</t>
  </si>
  <si>
    <t>1:18:47</t>
  </si>
  <si>
    <t>1:18:49</t>
  </si>
  <si>
    <t>Ally</t>
  </si>
  <si>
    <t>1:22:21</t>
  </si>
  <si>
    <t>Goodyear</t>
  </si>
  <si>
    <t>1:22:25</t>
  </si>
  <si>
    <t>1:26:56</t>
  </si>
  <si>
    <t>Hooley</t>
  </si>
  <si>
    <t>44:05</t>
  </si>
  <si>
    <t>50:48</t>
  </si>
  <si>
    <t>57:55</t>
  </si>
  <si>
    <t>1:02:54</t>
  </si>
  <si>
    <t>1:04:50</t>
  </si>
  <si>
    <t>DAC 'B'</t>
  </si>
  <si>
    <t>NHRR 'C'</t>
  </si>
  <si>
    <t>2023</t>
  </si>
  <si>
    <t>Raymen</t>
  </si>
  <si>
    <t>Bingham</t>
  </si>
  <si>
    <t>Annabelle</t>
  </si>
  <si>
    <t>White</t>
  </si>
  <si>
    <t>Westley</t>
  </si>
  <si>
    <t>Catton</t>
  </si>
  <si>
    <t>Aimee</t>
  </si>
  <si>
    <t>Peacock</t>
  </si>
  <si>
    <t>Mandy</t>
  </si>
  <si>
    <t>Burrard-Lucas</t>
  </si>
  <si>
    <t>Murray</t>
  </si>
  <si>
    <t>Storm</t>
  </si>
  <si>
    <t>1:26:57</t>
  </si>
  <si>
    <t>Kay</t>
  </si>
  <si>
    <t>y</t>
  </si>
  <si>
    <t>-</t>
  </si>
  <si>
    <t>Nutton</t>
  </si>
  <si>
    <t>Warren</t>
  </si>
  <si>
    <t>Donovan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</si>
</sst>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:ss"/>
    <numFmt numFmtId="165" formatCode="h:mm:ss"/>
  </numFmts>
  <fonts count="4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99F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Continuous"/>
    </xf>
    <xf numFmtId="0" fontId="1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" fillId="2" borderId="0" xfId="0" applyFont="1" applyFill="1"/>
    <xf numFmtId="0" fontId="0" fillId="2" borderId="0" xfId="0" applyFill="1"/>
    <xf numFmtId="3" fontId="0" fillId="0" borderId="0" xfId="0" applyNumberFormat="1" applyAlignment="1">
      <alignment horizontal="center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/>
    <xf numFmtId="0" fontId="0" fillId="0" borderId="2" xfId="0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2" fillId="0" borderId="0" xfId="0" applyFont="1"/>
    <xf numFmtId="3" fontId="0" fillId="2" borderId="0" xfId="0" applyNumberFormat="1" applyFill="1" applyAlignment="1">
      <alignment horizontal="center"/>
    </xf>
    <xf numFmtId="0" fontId="2" fillId="3" borderId="0" xfId="0" applyFont="1" applyFill="1"/>
    <xf numFmtId="3" fontId="1" fillId="2" borderId="0" xfId="0" applyNumberFormat="1" applyFont="1" applyFill="1" applyAlignment="1">
      <alignment horizontal="center"/>
    </xf>
    <xf numFmtId="0" fontId="0" fillId="4" borderId="0" xfId="0" applyFill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5" borderId="0" xfId="0" applyFont="1" applyFill="1"/>
    <xf numFmtId="0" fontId="2" fillId="5" borderId="0" xfId="0" applyFont="1" applyFill="1" applyAlignment="1">
      <alignment horizontal="center"/>
    </xf>
    <xf numFmtId="0" fontId="2" fillId="6" borderId="0" xfId="0" applyFont="1" applyFill="1"/>
    <xf numFmtId="0" fontId="2" fillId="6" borderId="0" xfId="0" applyFont="1" applyFill="1" applyAlignment="1">
      <alignment horizontal="center"/>
    </xf>
    <xf numFmtId="0" fontId="2" fillId="7" borderId="0" xfId="0" applyFont="1" applyFill="1" applyAlignment="1">
      <alignment horizontal="center"/>
    </xf>
    <xf numFmtId="3" fontId="2" fillId="2" borderId="0" xfId="0" applyNumberFormat="1" applyFont="1" applyFill="1" applyAlignment="1">
      <alignment horizontal="center"/>
    </xf>
    <xf numFmtId="0" fontId="2" fillId="0" borderId="7" xfId="0" applyFont="1" applyBorder="1"/>
    <xf numFmtId="164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0" fontId="2" fillId="3" borderId="0" xfId="0" applyFont="1" applyFill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quotePrefix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7" xfId="0" applyBorder="1"/>
    <xf numFmtId="0" fontId="0" fillId="0" borderId="7" xfId="0" applyBorder="1" applyAlignment="1">
      <alignment horizontal="center"/>
    </xf>
    <xf numFmtId="3" fontId="1" fillId="0" borderId="5" xfId="0" applyNumberFormat="1" applyFont="1" applyBorder="1" applyAlignment="1">
      <alignment horizontal="center"/>
    </xf>
    <xf numFmtId="3" fontId="2" fillId="0" borderId="5" xfId="0" applyNumberFormat="1" applyFont="1" applyBorder="1" applyAlignment="1">
      <alignment horizontal="center"/>
    </xf>
    <xf numFmtId="3" fontId="0" fillId="0" borderId="5" xfId="0" applyNumberFormat="1" applyBorder="1" applyAlignment="1">
      <alignment horizontal="center"/>
    </xf>
    <xf numFmtId="3" fontId="2" fillId="0" borderId="8" xfId="0" applyNumberFormat="1" applyFont="1" applyBorder="1" applyAlignment="1">
      <alignment horizontal="center"/>
    </xf>
    <xf numFmtId="165" fontId="0" fillId="0" borderId="0" xfId="0" applyNumberFormat="1" applyAlignment="1">
      <alignment horizontal="center"/>
    </xf>
    <xf numFmtId="0" fontId="3" fillId="0" borderId="0" xfId="0" applyFont="1"/>
    <xf numFmtId="3" fontId="0" fillId="0" borderId="8" xfId="0" applyNumberFormat="1" applyBorder="1" applyAlignment="1">
      <alignment horizontal="center"/>
    </xf>
    <xf numFmtId="0" fontId="3" fillId="5" borderId="0" xfId="0" applyFont="1" applyFill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7" xfId="0" applyNumberFormat="1" applyBorder="1" applyAlignment="1">
      <alignment horizontal="center"/>
    </xf>
    <xf numFmtId="0" fontId="1" fillId="0" borderId="0" xfId="0" applyFont="1" applyBorder="1"/>
    <xf numFmtId="0" fontId="1" fillId="0" borderId="0" xfId="0" applyFont="1" applyBorder="1" applyAlignment="1">
      <alignment horizontal="center"/>
    </xf>
  </cellXfs>
  <cellStyles count="1">
    <cellStyle name="Normal" xfId="0" builtinId="0"/>
  </cellStyles>
  <dxfs count="5"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15"/>
  <sheetViews>
    <sheetView topLeftCell="A60" zoomScale="85" workbookViewId="0">
      <selection activeCell="G93" sqref="G93"/>
    </sheetView>
  </sheetViews>
  <sheetFormatPr defaultRowHeight="13.2" x14ac:dyDescent="0.25"/>
  <cols>
    <col min="1" max="1" width="5.6640625" bestFit="1" customWidth="1"/>
    <col min="4" max="4" width="2.6640625" customWidth="1"/>
    <col min="5" max="5" width="5.6640625" bestFit="1" customWidth="1"/>
    <col min="8" max="8" width="2.6640625" customWidth="1"/>
    <col min="9" max="9" width="5.6640625" bestFit="1" customWidth="1"/>
    <col min="12" max="12" width="8.6640625" customWidth="1"/>
  </cols>
  <sheetData>
    <row r="1" spans="1:16" x14ac:dyDescent="0.25">
      <c r="A1" s="4"/>
      <c r="B1" s="4" t="s">
        <v>58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6" x14ac:dyDescent="0.25">
      <c r="A2" s="4" t="s">
        <v>412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pans="1:16" ht="8.1" customHeight="1" x14ac:dyDescent="0.25"/>
    <row r="4" spans="1:16" s="2" customFormat="1" x14ac:dyDescent="0.25">
      <c r="A4" s="3" t="s">
        <v>2</v>
      </c>
      <c r="B4" s="2" t="s">
        <v>11</v>
      </c>
      <c r="F4" s="3" t="s">
        <v>13</v>
      </c>
      <c r="G4" s="3" t="s">
        <v>12</v>
      </c>
      <c r="I4" s="3" t="s">
        <v>2</v>
      </c>
      <c r="J4" s="2" t="s">
        <v>14</v>
      </c>
      <c r="M4" s="3" t="s">
        <v>13</v>
      </c>
      <c r="N4" s="3" t="s">
        <v>12</v>
      </c>
    </row>
    <row r="5" spans="1:16" s="2" customFormat="1" x14ac:dyDescent="0.25">
      <c r="A5" s="3">
        <v>1</v>
      </c>
      <c r="B5" s="7" t="s">
        <v>42</v>
      </c>
      <c r="C5" s="7"/>
      <c r="D5" s="7"/>
      <c r="E5" s="7"/>
      <c r="F5" s="5">
        <v>21</v>
      </c>
      <c r="G5" s="23">
        <f>Men!$AA$2</f>
        <v>453</v>
      </c>
      <c r="I5" s="3">
        <v>1</v>
      </c>
      <c r="J5" s="7" t="s">
        <v>41</v>
      </c>
      <c r="K5" s="7"/>
      <c r="L5" s="7"/>
      <c r="M5" s="5">
        <v>21</v>
      </c>
      <c r="N5" s="5">
        <f>Women!$S$2</f>
        <v>241</v>
      </c>
    </row>
    <row r="6" spans="1:16" x14ac:dyDescent="0.25">
      <c r="A6" s="1">
        <v>2</v>
      </c>
      <c r="B6" s="10" t="s">
        <v>41</v>
      </c>
      <c r="C6" s="10"/>
      <c r="D6" s="10"/>
      <c r="E6" s="10"/>
      <c r="F6" s="11">
        <v>20</v>
      </c>
      <c r="G6" s="32">
        <f>Men!$S$2</f>
        <v>512</v>
      </c>
      <c r="I6" s="1">
        <v>2</v>
      </c>
      <c r="J6" s="10" t="s">
        <v>42</v>
      </c>
      <c r="K6" s="10"/>
      <c r="L6" s="10"/>
      <c r="M6" s="11">
        <v>20</v>
      </c>
      <c r="N6" s="11">
        <f>Women!$AA$2</f>
        <v>290</v>
      </c>
      <c r="P6" s="2"/>
    </row>
    <row r="7" spans="1:16" x14ac:dyDescent="0.25">
      <c r="A7" s="1">
        <v>3</v>
      </c>
      <c r="B7" s="10" t="s">
        <v>116</v>
      </c>
      <c r="C7" s="8"/>
      <c r="D7" s="8"/>
      <c r="E7" s="8"/>
      <c r="F7" s="11">
        <v>19</v>
      </c>
      <c r="G7" s="21">
        <f>Men!$AF$2</f>
        <v>577</v>
      </c>
      <c r="I7" s="1">
        <v>3</v>
      </c>
      <c r="J7" s="10" t="s">
        <v>45</v>
      </c>
      <c r="K7" s="10"/>
      <c r="L7" s="10"/>
      <c r="M7" s="11">
        <v>19</v>
      </c>
      <c r="N7" s="11">
        <f>Women!$X$2</f>
        <v>304</v>
      </c>
      <c r="P7" s="2"/>
    </row>
    <row r="8" spans="1:16" x14ac:dyDescent="0.25">
      <c r="A8" s="1">
        <v>4</v>
      </c>
      <c r="B8" s="10" t="s">
        <v>32</v>
      </c>
      <c r="C8" s="10"/>
      <c r="D8" s="10"/>
      <c r="E8" s="10"/>
      <c r="F8" s="11">
        <v>18</v>
      </c>
      <c r="G8" s="32">
        <f>Men!$AD$2</f>
        <v>909</v>
      </c>
      <c r="I8" s="1">
        <v>4</v>
      </c>
      <c r="J8" s="10" t="s">
        <v>107</v>
      </c>
      <c r="K8" s="8"/>
      <c r="L8" s="8"/>
      <c r="M8" s="6">
        <v>18</v>
      </c>
      <c r="N8" s="6">
        <f>Women!$AE$2</f>
        <v>411</v>
      </c>
      <c r="P8" s="2"/>
    </row>
    <row r="9" spans="1:16" x14ac:dyDescent="0.25">
      <c r="A9" s="1">
        <v>5</v>
      </c>
      <c r="B9" s="10" t="s">
        <v>34</v>
      </c>
      <c r="C9" s="8"/>
      <c r="D9" s="8"/>
      <c r="E9" s="8"/>
      <c r="F9" s="6">
        <v>17</v>
      </c>
      <c r="G9" s="21">
        <f>Men!$Y$2</f>
        <v>1150</v>
      </c>
      <c r="I9" s="1">
        <v>5</v>
      </c>
      <c r="J9" s="10" t="s">
        <v>32</v>
      </c>
      <c r="K9" s="10"/>
      <c r="L9" s="10"/>
      <c r="M9" s="11">
        <v>17</v>
      </c>
      <c r="N9" s="11">
        <f>Women!$AD$2</f>
        <v>412</v>
      </c>
      <c r="P9" s="2"/>
    </row>
    <row r="10" spans="1:16" x14ac:dyDescent="0.25">
      <c r="A10" s="1">
        <v>6</v>
      </c>
      <c r="B10" s="10" t="s">
        <v>107</v>
      </c>
      <c r="C10" s="8"/>
      <c r="D10" s="8"/>
      <c r="E10" s="8"/>
      <c r="F10" s="11">
        <v>16</v>
      </c>
      <c r="G10" s="21">
        <f>Men!$AE$2</f>
        <v>1174</v>
      </c>
      <c r="I10" s="1">
        <v>6</v>
      </c>
      <c r="J10" s="10" t="s">
        <v>410</v>
      </c>
      <c r="K10" s="8"/>
      <c r="L10" s="8"/>
      <c r="M10" s="6">
        <v>16</v>
      </c>
      <c r="N10" s="21">
        <f>Women!$O$2</f>
        <v>424</v>
      </c>
      <c r="P10" s="2"/>
    </row>
    <row r="11" spans="1:16" x14ac:dyDescent="0.25">
      <c r="A11" s="1">
        <v>7</v>
      </c>
      <c r="B11" s="10" t="s">
        <v>53</v>
      </c>
      <c r="C11" s="8"/>
      <c r="D11" s="8"/>
      <c r="E11" s="6"/>
      <c r="F11" s="6">
        <v>15</v>
      </c>
      <c r="G11" s="21">
        <f>Men!$V$2</f>
        <v>1183</v>
      </c>
      <c r="I11" s="1">
        <v>7</v>
      </c>
      <c r="J11" s="10" t="s">
        <v>44</v>
      </c>
      <c r="K11" s="8"/>
      <c r="L11" s="8"/>
      <c r="M11" s="6">
        <v>15</v>
      </c>
      <c r="N11" s="6">
        <f>Women!$R$2</f>
        <v>523</v>
      </c>
      <c r="P11" s="2"/>
    </row>
    <row r="12" spans="1:16" x14ac:dyDescent="0.25">
      <c r="A12" s="1">
        <v>8</v>
      </c>
      <c r="B12" s="20" t="s">
        <v>48</v>
      </c>
      <c r="F12" s="1"/>
      <c r="G12" s="9">
        <f>Men!$S$355</f>
        <v>1202</v>
      </c>
      <c r="I12" s="1">
        <v>8</v>
      </c>
      <c r="J12" s="8" t="s">
        <v>34</v>
      </c>
      <c r="K12" s="8"/>
      <c r="L12" s="8"/>
      <c r="M12" s="11">
        <v>14</v>
      </c>
      <c r="N12" s="6">
        <f>Women!$Y$2</f>
        <v>626</v>
      </c>
      <c r="P12" s="2"/>
    </row>
    <row r="13" spans="1:16" x14ac:dyDescent="0.25">
      <c r="A13" s="1">
        <v>9</v>
      </c>
      <c r="B13" s="10" t="s">
        <v>45</v>
      </c>
      <c r="C13" s="10"/>
      <c r="D13" s="10"/>
      <c r="E13" s="10"/>
      <c r="F13" s="6">
        <v>14</v>
      </c>
      <c r="G13" s="32">
        <f>Men!$X$2</f>
        <v>1347</v>
      </c>
      <c r="I13" s="1">
        <v>9</v>
      </c>
      <c r="J13" s="10" t="s">
        <v>61</v>
      </c>
      <c r="K13" s="8"/>
      <c r="L13" s="8"/>
      <c r="M13" s="6">
        <v>13</v>
      </c>
      <c r="N13" s="6">
        <f>Women!$W$2</f>
        <v>629</v>
      </c>
      <c r="P13" s="2"/>
    </row>
    <row r="14" spans="1:16" x14ac:dyDescent="0.25">
      <c r="A14" s="1">
        <v>10</v>
      </c>
      <c r="B14" s="20" t="s">
        <v>47</v>
      </c>
      <c r="G14" s="9">
        <f>Men!AA$355</f>
        <v>1427</v>
      </c>
      <c r="I14" s="1">
        <v>10</v>
      </c>
      <c r="J14" s="10" t="s">
        <v>29</v>
      </c>
      <c r="K14" s="10"/>
      <c r="L14" s="10"/>
      <c r="M14" s="6">
        <v>12</v>
      </c>
      <c r="N14" s="11">
        <f>Women!$T$2</f>
        <v>744</v>
      </c>
      <c r="P14" s="2"/>
    </row>
    <row r="15" spans="1:16" x14ac:dyDescent="0.25">
      <c r="A15" s="1">
        <v>11</v>
      </c>
      <c r="B15" s="10" t="s">
        <v>410</v>
      </c>
      <c r="C15" s="8"/>
      <c r="D15" s="8"/>
      <c r="E15" s="6"/>
      <c r="F15" s="6">
        <v>13</v>
      </c>
      <c r="G15" s="21">
        <f>Men!$O$2</f>
        <v>1514</v>
      </c>
      <c r="I15" s="1">
        <v>11</v>
      </c>
      <c r="J15" s="20" t="s">
        <v>48</v>
      </c>
      <c r="N15" s="9">
        <f>Women!$S$215</f>
        <v>748</v>
      </c>
      <c r="P15" s="2"/>
    </row>
    <row r="16" spans="1:16" x14ac:dyDescent="0.25">
      <c r="A16" s="1">
        <v>12</v>
      </c>
      <c r="B16" s="10" t="s">
        <v>44</v>
      </c>
      <c r="C16" s="8"/>
      <c r="D16" s="8"/>
      <c r="E16" s="8"/>
      <c r="F16" s="6">
        <v>12</v>
      </c>
      <c r="G16" s="21">
        <f>Men!$R$2</f>
        <v>1541</v>
      </c>
      <c r="I16" s="1">
        <v>12</v>
      </c>
      <c r="J16" s="20" t="s">
        <v>47</v>
      </c>
      <c r="N16" s="9">
        <f>Women!$AA$215</f>
        <v>757</v>
      </c>
      <c r="P16" s="2"/>
    </row>
    <row r="17" spans="1:16" x14ac:dyDescent="0.25">
      <c r="A17" s="1">
        <v>13</v>
      </c>
      <c r="B17" s="10" t="s">
        <v>29</v>
      </c>
      <c r="C17" s="8"/>
      <c r="D17" s="8"/>
      <c r="E17" s="8"/>
      <c r="F17" s="6">
        <v>11</v>
      </c>
      <c r="G17" s="21">
        <f>Men!$T$2</f>
        <v>2009</v>
      </c>
      <c r="I17" s="1">
        <v>13</v>
      </c>
      <c r="J17" s="10" t="s">
        <v>116</v>
      </c>
      <c r="K17" s="8"/>
      <c r="L17" s="8"/>
      <c r="M17" s="6">
        <v>11</v>
      </c>
      <c r="N17" s="6">
        <f>Women!$AF$2</f>
        <v>775</v>
      </c>
      <c r="P17" s="2"/>
    </row>
    <row r="18" spans="1:16" x14ac:dyDescent="0.25">
      <c r="A18" s="1">
        <v>14</v>
      </c>
      <c r="B18" s="10" t="s">
        <v>31</v>
      </c>
      <c r="C18" s="8"/>
      <c r="D18" s="8"/>
      <c r="E18" s="8"/>
      <c r="F18" s="6">
        <v>10</v>
      </c>
      <c r="G18" s="21">
        <f>Men!$Z$2</f>
        <v>2081</v>
      </c>
      <c r="I18" s="1">
        <v>14</v>
      </c>
      <c r="J18" s="8" t="s">
        <v>31</v>
      </c>
      <c r="K18" s="8"/>
      <c r="L18" s="8"/>
      <c r="M18" s="6">
        <v>10</v>
      </c>
      <c r="N18" s="6">
        <f>Women!$Z$2</f>
        <v>834</v>
      </c>
      <c r="P18" s="2"/>
    </row>
    <row r="19" spans="1:16" x14ac:dyDescent="0.25">
      <c r="A19" s="1">
        <v>15</v>
      </c>
      <c r="B19" s="10" t="s">
        <v>43</v>
      </c>
      <c r="C19" s="8"/>
      <c r="D19" s="8"/>
      <c r="E19" s="8"/>
      <c r="F19" s="6">
        <v>9</v>
      </c>
      <c r="G19" s="21">
        <f>Men!$L$2</f>
        <v>2190</v>
      </c>
      <c r="I19" s="1">
        <v>15</v>
      </c>
      <c r="J19" s="10" t="s">
        <v>43</v>
      </c>
      <c r="K19" s="8"/>
      <c r="L19" s="8"/>
      <c r="M19" s="6">
        <v>9</v>
      </c>
      <c r="N19" s="6">
        <f>Women!$L$2</f>
        <v>838</v>
      </c>
    </row>
    <row r="20" spans="1:16" x14ac:dyDescent="0.25">
      <c r="A20" s="1">
        <v>16</v>
      </c>
      <c r="B20" s="10" t="s">
        <v>64</v>
      </c>
      <c r="C20" s="24"/>
      <c r="D20" s="24"/>
      <c r="E20" s="24"/>
      <c r="F20" s="6">
        <v>8</v>
      </c>
      <c r="G20" s="21">
        <f>Men!$AC$2</f>
        <v>2194</v>
      </c>
      <c r="I20" s="1">
        <v>16</v>
      </c>
      <c r="J20" s="10" t="s">
        <v>64</v>
      </c>
      <c r="K20" s="24"/>
      <c r="L20" s="24"/>
      <c r="M20" s="11">
        <v>8</v>
      </c>
      <c r="N20" s="21">
        <f>Women!$AC$2</f>
        <v>922</v>
      </c>
    </row>
    <row r="21" spans="1:16" x14ac:dyDescent="0.25">
      <c r="A21" s="1">
        <v>17</v>
      </c>
      <c r="B21" s="10" t="s">
        <v>61</v>
      </c>
      <c r="C21" s="8"/>
      <c r="D21" s="8"/>
      <c r="E21" s="6"/>
      <c r="F21" s="6">
        <v>7</v>
      </c>
      <c r="G21" s="21">
        <f>Men!$W$2</f>
        <v>2347</v>
      </c>
      <c r="I21" s="1">
        <v>17</v>
      </c>
      <c r="J21" s="8" t="s">
        <v>28</v>
      </c>
      <c r="K21" s="8"/>
      <c r="L21" s="8"/>
      <c r="M21" s="6">
        <v>7</v>
      </c>
      <c r="N21" s="21">
        <f>Women!$N$2</f>
        <v>1101</v>
      </c>
    </row>
    <row r="22" spans="1:16" x14ac:dyDescent="0.25">
      <c r="A22" s="1">
        <v>18</v>
      </c>
      <c r="B22" s="20" t="s">
        <v>49</v>
      </c>
      <c r="F22" s="1"/>
      <c r="G22" s="9">
        <f>Men!AA$358</f>
        <v>2623</v>
      </c>
      <c r="I22" s="1">
        <v>18</v>
      </c>
      <c r="J22" s="10" t="s">
        <v>55</v>
      </c>
      <c r="K22" s="8"/>
      <c r="L22" s="8"/>
      <c r="M22" s="6">
        <v>6</v>
      </c>
      <c r="N22" s="21">
        <f>Women!$AB$2</f>
        <v>1208</v>
      </c>
    </row>
    <row r="23" spans="1:16" x14ac:dyDescent="0.25">
      <c r="A23" s="1">
        <v>19</v>
      </c>
      <c r="B23" s="20" t="s">
        <v>50</v>
      </c>
      <c r="F23" s="1"/>
      <c r="G23" s="9">
        <f>Men!$S$358</f>
        <v>2663</v>
      </c>
      <c r="I23" s="1">
        <v>19</v>
      </c>
      <c r="J23" s="10" t="s">
        <v>53</v>
      </c>
      <c r="K23" s="8"/>
      <c r="L23" s="8"/>
      <c r="M23" s="6">
        <v>5</v>
      </c>
      <c r="N23" s="21">
        <f>Women!$V$2</f>
        <v>1296</v>
      </c>
    </row>
    <row r="24" spans="1:16" x14ac:dyDescent="0.25">
      <c r="A24" s="1">
        <v>20</v>
      </c>
      <c r="B24" s="10" t="s">
        <v>52</v>
      </c>
      <c r="C24" s="8"/>
      <c r="D24" s="8"/>
      <c r="E24" s="6"/>
      <c r="F24" s="6">
        <v>6</v>
      </c>
      <c r="G24" s="21">
        <f>Men!$P$2</f>
        <v>2800</v>
      </c>
      <c r="I24" s="1">
        <v>20</v>
      </c>
      <c r="J24" s="20" t="s">
        <v>962</v>
      </c>
      <c r="N24" s="9">
        <f>Women!$AC$215</f>
        <v>1427</v>
      </c>
    </row>
    <row r="25" spans="1:16" x14ac:dyDescent="0.25">
      <c r="A25" s="1">
        <v>21</v>
      </c>
      <c r="B25" s="20" t="s">
        <v>33</v>
      </c>
      <c r="E25" s="1"/>
      <c r="F25" s="1"/>
      <c r="G25" s="9">
        <f>Men!$AD$355</f>
        <v>3007</v>
      </c>
      <c r="I25" s="1">
        <v>21</v>
      </c>
      <c r="J25" s="10" t="s">
        <v>60</v>
      </c>
      <c r="K25" s="8"/>
      <c r="L25" s="8"/>
      <c r="M25" s="6">
        <v>4</v>
      </c>
      <c r="N25" s="21">
        <f>Women!$Q$2</f>
        <v>1433</v>
      </c>
    </row>
    <row r="26" spans="1:16" x14ac:dyDescent="0.25">
      <c r="A26" s="1">
        <v>22</v>
      </c>
      <c r="B26" s="10" t="s">
        <v>55</v>
      </c>
      <c r="C26" s="8"/>
      <c r="D26" s="8"/>
      <c r="E26" s="6"/>
      <c r="F26" s="6">
        <v>5</v>
      </c>
      <c r="G26" s="21">
        <f>Men!$AB$2</f>
        <v>3318</v>
      </c>
      <c r="I26" s="1">
        <v>22</v>
      </c>
      <c r="J26" s="8" t="s">
        <v>46</v>
      </c>
      <c r="K26" s="8"/>
      <c r="L26" s="8"/>
      <c r="M26" s="6">
        <v>3</v>
      </c>
      <c r="N26" s="21">
        <f>Women!$M$2</f>
        <v>1436</v>
      </c>
    </row>
    <row r="27" spans="1:16" x14ac:dyDescent="0.25">
      <c r="A27" s="1">
        <v>23</v>
      </c>
      <c r="B27" s="10" t="s">
        <v>28</v>
      </c>
      <c r="C27" s="8"/>
      <c r="D27" s="8"/>
      <c r="E27" s="8"/>
      <c r="F27" s="6">
        <v>4</v>
      </c>
      <c r="G27" s="21">
        <f>Men!$N$2</f>
        <v>3437</v>
      </c>
      <c r="I27" s="1">
        <v>23</v>
      </c>
      <c r="J27" s="10" t="s">
        <v>52</v>
      </c>
      <c r="K27" s="8"/>
      <c r="L27" s="8"/>
      <c r="M27" s="6">
        <v>2</v>
      </c>
      <c r="N27" s="21">
        <f>Women!$P$2</f>
        <v>1451</v>
      </c>
    </row>
    <row r="28" spans="1:16" x14ac:dyDescent="0.25">
      <c r="A28" s="1">
        <v>24</v>
      </c>
      <c r="B28" s="10" t="s">
        <v>60</v>
      </c>
      <c r="C28" s="8"/>
      <c r="D28" s="8"/>
      <c r="E28" s="6"/>
      <c r="F28" s="6">
        <v>3</v>
      </c>
      <c r="G28" s="21">
        <f>Men!$Q$2</f>
        <v>3629</v>
      </c>
      <c r="I28" s="1">
        <v>24</v>
      </c>
      <c r="J28" s="8" t="s">
        <v>30</v>
      </c>
      <c r="K28" s="8"/>
      <c r="L28" s="8"/>
      <c r="M28" s="11">
        <v>0</v>
      </c>
      <c r="N28" s="21">
        <f>Women!$U$2</f>
        <v>1616</v>
      </c>
    </row>
    <row r="29" spans="1:16" x14ac:dyDescent="0.25">
      <c r="A29" s="1">
        <v>25</v>
      </c>
      <c r="B29" s="10" t="s">
        <v>30</v>
      </c>
      <c r="C29" s="8"/>
      <c r="D29" s="8"/>
      <c r="E29" s="8"/>
      <c r="F29" s="6">
        <v>2</v>
      </c>
      <c r="G29" s="21">
        <f>Men!$U$2</f>
        <v>3844</v>
      </c>
      <c r="I29" s="1"/>
      <c r="J29" s="20"/>
      <c r="N29" s="9"/>
    </row>
    <row r="30" spans="1:16" x14ac:dyDescent="0.25">
      <c r="A30" s="1">
        <v>26</v>
      </c>
      <c r="B30" s="8" t="s">
        <v>46</v>
      </c>
      <c r="C30" s="8"/>
      <c r="D30" s="8"/>
      <c r="E30" s="8"/>
      <c r="F30" s="6">
        <v>1</v>
      </c>
      <c r="G30" s="21">
        <f>Men!$M$2</f>
        <v>3851</v>
      </c>
      <c r="I30" s="1"/>
      <c r="J30" s="20"/>
      <c r="M30" s="9"/>
    </row>
    <row r="31" spans="1:16" x14ac:dyDescent="0.25">
      <c r="A31" s="1"/>
      <c r="B31" s="20"/>
      <c r="F31" s="9"/>
      <c r="I31" s="1"/>
      <c r="J31" s="20"/>
      <c r="M31" s="9"/>
    </row>
    <row r="32" spans="1:16" x14ac:dyDescent="0.25">
      <c r="E32" s="12" t="s">
        <v>2</v>
      </c>
      <c r="F32" s="13" t="s">
        <v>15</v>
      </c>
      <c r="G32" s="13"/>
      <c r="H32" s="13"/>
      <c r="I32" s="14"/>
      <c r="J32" s="15" t="s">
        <v>13</v>
      </c>
      <c r="K32" s="16" t="s">
        <v>12</v>
      </c>
      <c r="O32" s="1"/>
      <c r="P32" s="1"/>
    </row>
    <row r="33" spans="1:17" x14ac:dyDescent="0.25">
      <c r="A33" s="2"/>
      <c r="B33" s="2"/>
      <c r="C33" s="2"/>
      <c r="D33" s="2"/>
      <c r="E33" s="17">
        <v>1</v>
      </c>
      <c r="F33" s="2" t="s">
        <v>42</v>
      </c>
      <c r="G33" s="2"/>
      <c r="H33" s="2"/>
      <c r="I33" s="2"/>
      <c r="J33" s="51">
        <f>VLOOKUP($F33,$B$5:$G$31,5,0)+VLOOKUP($F33,$J$5:$N$31,4,0)</f>
        <v>41</v>
      </c>
      <c r="K33" s="43">
        <f>VLOOKUP($F33,$B$5:$G$31,6,0)+VLOOKUP($F33,$J$5:$N$31,5,0)</f>
        <v>743</v>
      </c>
      <c r="L33" s="2"/>
      <c r="M33" s="2"/>
      <c r="N33" s="2"/>
      <c r="O33" s="3"/>
      <c r="P33" s="3"/>
      <c r="Q33" s="2"/>
    </row>
    <row r="34" spans="1:17" x14ac:dyDescent="0.25">
      <c r="E34" s="18">
        <v>2</v>
      </c>
      <c r="F34" s="20" t="s">
        <v>41</v>
      </c>
      <c r="G34" s="20"/>
      <c r="H34" s="20"/>
      <c r="I34" s="20"/>
      <c r="J34" s="52">
        <f>VLOOKUP($F34,$B$5:$G$31,5,0)+VLOOKUP($F34,$J$5:$N$31,4,0)</f>
        <v>41</v>
      </c>
      <c r="K34" s="44">
        <f>VLOOKUP($F34,$B$5:$G$31,6,0)+VLOOKUP($F34,$J$5:$N$31,5,0)</f>
        <v>753</v>
      </c>
      <c r="L34" s="2"/>
      <c r="M34" s="2"/>
      <c r="O34" s="1"/>
      <c r="P34" s="1"/>
    </row>
    <row r="35" spans="1:17" s="2" customFormat="1" x14ac:dyDescent="0.25">
      <c r="A35"/>
      <c r="B35"/>
      <c r="C35"/>
      <c r="D35"/>
      <c r="E35" s="18">
        <v>3</v>
      </c>
      <c r="F35" s="20" t="s">
        <v>32</v>
      </c>
      <c r="G35" s="20"/>
      <c r="H35" s="20"/>
      <c r="I35" s="20"/>
      <c r="J35" s="52">
        <f>VLOOKUP($F35,$B$5:$G$31,5,0)+VLOOKUP($F35,$J$5:$N$31,4,0)</f>
        <v>35</v>
      </c>
      <c r="K35" s="44">
        <f>VLOOKUP($F35,$B$5:$G$31,6,0)+VLOOKUP($F35,$J$5:$N$31,5,0)</f>
        <v>1321</v>
      </c>
      <c r="L35" s="20"/>
      <c r="M35" s="20"/>
      <c r="N35"/>
      <c r="O35" s="1"/>
      <c r="P35" s="1"/>
      <c r="Q35"/>
    </row>
    <row r="36" spans="1:17" x14ac:dyDescent="0.25">
      <c r="E36" s="18">
        <v>4</v>
      </c>
      <c r="F36" t="s">
        <v>107</v>
      </c>
      <c r="J36" s="53">
        <f>VLOOKUP($F36,$B$5:$G$31,5,0)+VLOOKUP($F36,$J$5:$N$31,4,0)</f>
        <v>34</v>
      </c>
      <c r="K36" s="45">
        <f>VLOOKUP($F36,$B$5:$G$31,6,0)+VLOOKUP($F36,$J$5:$N$31,5,0)</f>
        <v>1585</v>
      </c>
      <c r="O36" s="1"/>
      <c r="P36" s="1"/>
    </row>
    <row r="37" spans="1:17" x14ac:dyDescent="0.25">
      <c r="E37" s="18">
        <v>5</v>
      </c>
      <c r="F37" t="s">
        <v>45</v>
      </c>
      <c r="J37" s="53">
        <f>VLOOKUP($F37,$B$5:$G$31,5,0)+VLOOKUP($F37,$J$5:$N$31,4,0)</f>
        <v>33</v>
      </c>
      <c r="K37" s="45">
        <f>VLOOKUP($F37,$B$5:$G$31,6,0)+VLOOKUP($F37,$J$5:$N$31,5,0)</f>
        <v>1651</v>
      </c>
      <c r="L37" s="20"/>
      <c r="M37" s="20"/>
      <c r="O37" s="1"/>
      <c r="P37" s="1"/>
    </row>
    <row r="38" spans="1:17" x14ac:dyDescent="0.25">
      <c r="E38" s="18">
        <v>6</v>
      </c>
      <c r="F38" t="s">
        <v>34</v>
      </c>
      <c r="J38" s="53">
        <f>VLOOKUP($F38,$B$5:$G$31,5,0)+VLOOKUP($F38,$J$5:$N$31,4,0)</f>
        <v>31</v>
      </c>
      <c r="K38" s="45">
        <f>VLOOKUP($F38,$B$5:$G$31,6,0)+VLOOKUP($F38,$J$5:$N$31,5,0)</f>
        <v>1776</v>
      </c>
      <c r="L38" s="20"/>
      <c r="M38" s="20"/>
      <c r="O38" s="1"/>
      <c r="P38" s="1"/>
    </row>
    <row r="39" spans="1:17" x14ac:dyDescent="0.25">
      <c r="E39" s="18">
        <v>7</v>
      </c>
      <c r="F39" s="20" t="s">
        <v>116</v>
      </c>
      <c r="J39" s="53">
        <f>VLOOKUP($F39,$B$5:$G$31,5,0)+VLOOKUP($F39,$J$5:$N$31,4,0)</f>
        <v>30</v>
      </c>
      <c r="K39" s="45">
        <f>VLOOKUP($F39,$B$5:$G$31,6,0)+VLOOKUP($F39,$J$5:$N$31,5,0)</f>
        <v>1352</v>
      </c>
      <c r="L39" s="20"/>
      <c r="M39" s="20"/>
      <c r="O39" s="1"/>
      <c r="P39" s="1"/>
    </row>
    <row r="40" spans="1:17" x14ac:dyDescent="0.25">
      <c r="E40" s="18">
        <v>8</v>
      </c>
      <c r="F40" t="s">
        <v>410</v>
      </c>
      <c r="J40" s="53">
        <f>VLOOKUP($F40,$B$5:$G$31,5,0)+VLOOKUP($F40,$J$5:$N$31,4,0)</f>
        <v>29</v>
      </c>
      <c r="K40" s="45">
        <f>VLOOKUP($F40,$B$5:$G$31,6,0)+VLOOKUP($F40,$J$5:$N$31,5,0)</f>
        <v>1938</v>
      </c>
      <c r="O40" s="1"/>
      <c r="P40" s="1"/>
    </row>
    <row r="41" spans="1:17" x14ac:dyDescent="0.25">
      <c r="E41" s="18">
        <v>9</v>
      </c>
      <c r="F41" t="s">
        <v>44</v>
      </c>
      <c r="J41" s="53">
        <f>VLOOKUP($F41,$B$5:$G$31,5,0)+VLOOKUP($F41,$J$5:$N$31,4,0)</f>
        <v>27</v>
      </c>
      <c r="K41" s="45">
        <f>VLOOKUP($F41,$B$5:$G$31,6,0)+VLOOKUP($F41,$J$5:$N$31,5,0)</f>
        <v>2064</v>
      </c>
      <c r="O41" s="1"/>
      <c r="P41" s="1"/>
    </row>
    <row r="42" spans="1:17" x14ac:dyDescent="0.25">
      <c r="E42" s="18">
        <v>10</v>
      </c>
      <c r="F42" s="20" t="s">
        <v>29</v>
      </c>
      <c r="G42" s="20"/>
      <c r="H42" s="20"/>
      <c r="I42" s="20"/>
      <c r="J42" s="53">
        <f>VLOOKUP($F42,$B$5:$G$31,5,0)+VLOOKUP($F42,$J$5:$N$31,4,0)</f>
        <v>23</v>
      </c>
      <c r="K42" s="44">
        <f>VLOOKUP($F42,$B$5:$G$31,6,0)+VLOOKUP($F42,$J$5:$N$31,5,0)</f>
        <v>2753</v>
      </c>
      <c r="L42" s="20"/>
      <c r="M42" s="20"/>
      <c r="O42" s="1"/>
      <c r="P42" s="1"/>
    </row>
    <row r="43" spans="1:17" x14ac:dyDescent="0.25">
      <c r="E43" s="18">
        <v>11</v>
      </c>
      <c r="F43" t="s">
        <v>53</v>
      </c>
      <c r="J43" s="53">
        <f>VLOOKUP($F43,$B$5:$G$31,5,0)+VLOOKUP($F43,$J$5:$N$31,4,0)</f>
        <v>20</v>
      </c>
      <c r="K43" s="45">
        <f>VLOOKUP($F43,$B$5:$G$31,6,0)+VLOOKUP($F43,$J$5:$N$31,5,0)</f>
        <v>2479</v>
      </c>
      <c r="L43" s="20"/>
      <c r="M43" s="20"/>
      <c r="O43" s="1"/>
      <c r="P43" s="1"/>
    </row>
    <row r="44" spans="1:17" x14ac:dyDescent="0.25">
      <c r="E44" s="18">
        <v>12</v>
      </c>
      <c r="F44" t="s">
        <v>31</v>
      </c>
      <c r="J44" s="53">
        <f>VLOOKUP($F44,$B$5:$G$31,5,0)+VLOOKUP($F44,$J$5:$N$31,4,0)</f>
        <v>20</v>
      </c>
      <c r="K44" s="45">
        <f>VLOOKUP($F44,$B$5:$G$31,6,0)+VLOOKUP($F44,$J$5:$N$31,5,0)</f>
        <v>2915</v>
      </c>
      <c r="L44" s="20"/>
      <c r="M44" s="20"/>
      <c r="O44" s="1"/>
      <c r="P44" s="1"/>
    </row>
    <row r="45" spans="1:17" x14ac:dyDescent="0.25">
      <c r="E45" s="18">
        <v>13</v>
      </c>
      <c r="F45" t="s">
        <v>61</v>
      </c>
      <c r="J45" s="53">
        <f>VLOOKUP($F45,$B$5:$G$31,5,0)+VLOOKUP($F45,$J$5:$N$31,4,0)</f>
        <v>20</v>
      </c>
      <c r="K45" s="45">
        <f>VLOOKUP($F45,$B$5:$G$31,6,0)+VLOOKUP($F45,$J$5:$N$31,5,0)</f>
        <v>2976</v>
      </c>
      <c r="O45" s="1"/>
      <c r="P45" s="1"/>
    </row>
    <row r="46" spans="1:17" x14ac:dyDescent="0.25">
      <c r="E46" s="18">
        <v>14</v>
      </c>
      <c r="F46" t="s">
        <v>43</v>
      </c>
      <c r="J46" s="53">
        <f>VLOOKUP($F46,$B$5:$G$31,5,0)+VLOOKUP($F46,$J$5:$N$31,4,0)</f>
        <v>18</v>
      </c>
      <c r="K46" s="45">
        <f>VLOOKUP($F46,$B$5:$G$31,6,0)+VLOOKUP($F46,$J$5:$N$31,5,0)</f>
        <v>3028</v>
      </c>
      <c r="L46" s="20"/>
      <c r="M46" s="20"/>
      <c r="O46" s="1"/>
      <c r="P46" s="1"/>
    </row>
    <row r="47" spans="1:17" x14ac:dyDescent="0.25">
      <c r="E47" s="18">
        <v>15</v>
      </c>
      <c r="F47" t="s">
        <v>64</v>
      </c>
      <c r="J47" s="53">
        <f>VLOOKUP($F47,$B$5:$G$31,5,0)+VLOOKUP($F47,$J$5:$N$31,4,0)</f>
        <v>16</v>
      </c>
      <c r="K47" s="45">
        <f>VLOOKUP($F47,$B$5:$G$31,6,0)+VLOOKUP($F47,$J$5:$N$31,5,0)</f>
        <v>3116</v>
      </c>
      <c r="L47" s="20"/>
      <c r="M47" s="20"/>
      <c r="O47" s="1"/>
      <c r="P47" s="1"/>
    </row>
    <row r="48" spans="1:17" x14ac:dyDescent="0.25">
      <c r="E48" s="18">
        <v>16</v>
      </c>
      <c r="F48" s="20" t="s">
        <v>55</v>
      </c>
      <c r="G48" s="20"/>
      <c r="H48" s="20"/>
      <c r="I48" s="20"/>
      <c r="J48" s="53">
        <f>VLOOKUP($F48,$B$5:$G$31,5,0)+VLOOKUP($F48,$J$5:$N$31,4,0)</f>
        <v>11</v>
      </c>
      <c r="K48" s="44">
        <f>VLOOKUP($F48,$B$5:$G$31,6,0)+VLOOKUP($F48,$J$5:$N$31,5,0)</f>
        <v>4526</v>
      </c>
      <c r="L48" s="20"/>
      <c r="M48" s="20"/>
      <c r="O48" s="1"/>
      <c r="P48" s="1"/>
    </row>
    <row r="49" spans="1:17" x14ac:dyDescent="0.25">
      <c r="E49" s="18">
        <v>17</v>
      </c>
      <c r="F49" t="s">
        <v>28</v>
      </c>
      <c r="J49" s="53">
        <f>VLOOKUP($F49,$B$5:$G$31,5,0)+VLOOKUP($F49,$J$5:$N$31,4,0)</f>
        <v>11</v>
      </c>
      <c r="K49" s="45">
        <f>VLOOKUP($F49,$B$5:$G$31,6,0)+VLOOKUP($F49,$J$5:$N$31,5,0)</f>
        <v>4538</v>
      </c>
      <c r="O49" s="1"/>
      <c r="P49" s="1"/>
    </row>
    <row r="50" spans="1:17" x14ac:dyDescent="0.25">
      <c r="E50" s="18">
        <v>18</v>
      </c>
      <c r="F50" t="s">
        <v>52</v>
      </c>
      <c r="J50" s="53">
        <f>VLOOKUP($F50,$B$5:$G$31,5,0)+VLOOKUP($F50,$J$5:$N$31,4,0)</f>
        <v>8</v>
      </c>
      <c r="K50" s="45">
        <f>VLOOKUP($F50,$B$5:$G$31,6,0)+VLOOKUP($F50,$J$5:$N$31,5,0)</f>
        <v>4251</v>
      </c>
      <c r="O50" s="1"/>
      <c r="P50" s="1"/>
    </row>
    <row r="51" spans="1:17" x14ac:dyDescent="0.25">
      <c r="E51" s="18">
        <v>19</v>
      </c>
      <c r="F51" t="s">
        <v>60</v>
      </c>
      <c r="J51" s="53">
        <f>VLOOKUP($F51,$B$5:$G$31,5,0)+VLOOKUP($F51,$J$5:$N$31,4,0)</f>
        <v>7</v>
      </c>
      <c r="K51" s="45">
        <f>VLOOKUP($F51,$B$5:$G$31,6,0)+VLOOKUP($F51,$J$5:$N$31,5,0)</f>
        <v>5062</v>
      </c>
      <c r="O51" s="1"/>
      <c r="P51" s="1"/>
    </row>
    <row r="52" spans="1:17" x14ac:dyDescent="0.25">
      <c r="E52" s="18">
        <v>20</v>
      </c>
      <c r="F52" s="20" t="s">
        <v>46</v>
      </c>
      <c r="G52" s="20"/>
      <c r="H52" s="20"/>
      <c r="I52" s="20"/>
      <c r="J52" s="53">
        <f>VLOOKUP($F52,$B$5:$G$31,5,0)+VLOOKUP($F52,$J$5:$N$31,4,0)</f>
        <v>4</v>
      </c>
      <c r="K52" s="44">
        <f>VLOOKUP($F52,$B$5:$G$31,6,0)+VLOOKUP($F52,$J$5:$N$31,5,0)</f>
        <v>5287</v>
      </c>
      <c r="O52" s="1"/>
      <c r="P52" s="1"/>
    </row>
    <row r="53" spans="1:17" x14ac:dyDescent="0.25">
      <c r="E53" s="19">
        <v>21</v>
      </c>
      <c r="F53" s="33" t="s">
        <v>30</v>
      </c>
      <c r="G53" s="33"/>
      <c r="H53" s="33"/>
      <c r="I53" s="33"/>
      <c r="J53" s="54">
        <f>VLOOKUP($F53,$B$5:$G$31,5,0)+VLOOKUP($F53,$J$5:$N$31,4,0)</f>
        <v>2</v>
      </c>
      <c r="K53" s="46">
        <f>VLOOKUP($F53,$B$5:$G$31,6,0)+VLOOKUP($F53,$J$5:$N$31,5,0)</f>
        <v>5460</v>
      </c>
      <c r="O53" s="1"/>
      <c r="P53" s="1"/>
    </row>
    <row r="54" spans="1:17" x14ac:dyDescent="0.25">
      <c r="F54" s="1"/>
      <c r="G54" s="1"/>
      <c r="M54" s="1"/>
      <c r="N54" s="1"/>
    </row>
    <row r="55" spans="1:17" x14ac:dyDescent="0.25">
      <c r="A55" s="3" t="s">
        <v>2</v>
      </c>
      <c r="B55" s="2" t="s">
        <v>16</v>
      </c>
      <c r="C55" s="2"/>
      <c r="D55" s="2"/>
      <c r="E55" s="2"/>
      <c r="F55" s="3" t="s">
        <v>12</v>
      </c>
      <c r="G55" s="3" t="s">
        <v>13</v>
      </c>
      <c r="H55" s="2"/>
      <c r="I55" s="3" t="s">
        <v>2</v>
      </c>
      <c r="J55" s="2" t="s">
        <v>17</v>
      </c>
      <c r="K55" s="2"/>
      <c r="L55" s="2"/>
      <c r="M55" s="3" t="s">
        <v>12</v>
      </c>
      <c r="N55" s="3" t="s">
        <v>13</v>
      </c>
      <c r="O55" s="2"/>
    </row>
    <row r="56" spans="1:17" x14ac:dyDescent="0.25">
      <c r="A56" s="3">
        <v>1</v>
      </c>
      <c r="B56" s="7" t="s">
        <v>42</v>
      </c>
      <c r="C56" s="7"/>
      <c r="D56" s="7"/>
      <c r="E56" s="5"/>
      <c r="F56" s="5">
        <v>21</v>
      </c>
      <c r="G56" s="23">
        <f>Men!$AW$2</f>
        <v>127</v>
      </c>
      <c r="H56" s="2"/>
      <c r="I56" s="3">
        <v>1</v>
      </c>
      <c r="J56" s="7" t="s">
        <v>410</v>
      </c>
      <c r="K56" s="7"/>
      <c r="L56" s="7"/>
      <c r="M56" s="5">
        <v>21</v>
      </c>
      <c r="N56" s="5">
        <f>Women!$AK$2</f>
        <v>56</v>
      </c>
      <c r="O56" s="2"/>
    </row>
    <row r="57" spans="1:17" s="2" customFormat="1" x14ac:dyDescent="0.25">
      <c r="A57" s="26">
        <v>2</v>
      </c>
      <c r="B57" s="10" t="s">
        <v>107</v>
      </c>
      <c r="C57" s="10"/>
      <c r="D57" s="10"/>
      <c r="E57" s="11"/>
      <c r="F57" s="11">
        <v>20</v>
      </c>
      <c r="G57" s="32">
        <f>Men!$BA$2</f>
        <v>164</v>
      </c>
      <c r="H57"/>
      <c r="I57" s="1">
        <v>2</v>
      </c>
      <c r="J57" s="10" t="s">
        <v>45</v>
      </c>
      <c r="K57" s="10"/>
      <c r="L57" s="10"/>
      <c r="M57" s="11">
        <v>20</v>
      </c>
      <c r="N57" s="11">
        <f>Women!$AT$2</f>
        <v>64</v>
      </c>
      <c r="O57"/>
      <c r="P57"/>
      <c r="Q57"/>
    </row>
    <row r="58" spans="1:17" s="2" customFormat="1" x14ac:dyDescent="0.25">
      <c r="A58" s="26">
        <v>3</v>
      </c>
      <c r="B58" s="10" t="s">
        <v>41</v>
      </c>
      <c r="C58" s="8"/>
      <c r="D58" s="8"/>
      <c r="E58" s="6"/>
      <c r="F58" s="6">
        <v>19</v>
      </c>
      <c r="G58" s="21">
        <f>Men!$AO$2</f>
        <v>171</v>
      </c>
      <c r="H58"/>
      <c r="I58" s="1">
        <v>3</v>
      </c>
      <c r="J58" s="10" t="s">
        <v>41</v>
      </c>
      <c r="K58" s="10"/>
      <c r="L58" s="10"/>
      <c r="M58" s="11">
        <v>19</v>
      </c>
      <c r="N58" s="11">
        <f>Women!$AO$2</f>
        <v>66</v>
      </c>
      <c r="O58"/>
      <c r="P58"/>
      <c r="Q58"/>
    </row>
    <row r="59" spans="1:17" s="2" customFormat="1" x14ac:dyDescent="0.25">
      <c r="A59" s="26">
        <v>4</v>
      </c>
      <c r="B59" s="10" t="s">
        <v>32</v>
      </c>
      <c r="C59" s="10"/>
      <c r="D59" s="10"/>
      <c r="E59" s="11"/>
      <c r="F59" s="11">
        <v>18</v>
      </c>
      <c r="G59" s="32">
        <f>Men!$AZ$2</f>
        <v>175</v>
      </c>
      <c r="H59"/>
      <c r="I59" s="1">
        <v>4</v>
      </c>
      <c r="J59" s="10" t="s">
        <v>32</v>
      </c>
      <c r="K59" s="10"/>
      <c r="L59" s="10"/>
      <c r="M59" s="11">
        <v>18</v>
      </c>
      <c r="N59" s="11">
        <f>Women!$AZ$2</f>
        <v>70</v>
      </c>
      <c r="O59"/>
      <c r="P59"/>
      <c r="Q59"/>
    </row>
    <row r="60" spans="1:17" s="2" customFormat="1" x14ac:dyDescent="0.25">
      <c r="A60" s="26">
        <v>5</v>
      </c>
      <c r="B60" s="10" t="s">
        <v>34</v>
      </c>
      <c r="C60" s="10"/>
      <c r="D60" s="10"/>
      <c r="E60" s="11"/>
      <c r="F60" s="11">
        <v>17</v>
      </c>
      <c r="G60" s="32">
        <f>Men!$AU$2</f>
        <v>196</v>
      </c>
      <c r="H60"/>
      <c r="I60" s="1">
        <v>5</v>
      </c>
      <c r="J60" s="10" t="s">
        <v>107</v>
      </c>
      <c r="K60" s="10"/>
      <c r="L60" s="10"/>
      <c r="M60" s="11">
        <v>17</v>
      </c>
      <c r="N60" s="11">
        <f>Women!$BA$2</f>
        <v>84</v>
      </c>
      <c r="O60"/>
      <c r="P60"/>
      <c r="Q60"/>
    </row>
    <row r="61" spans="1:17" s="2" customFormat="1" x14ac:dyDescent="0.25">
      <c r="A61" s="1">
        <v>6</v>
      </c>
      <c r="B61" s="10" t="s">
        <v>45</v>
      </c>
      <c r="C61" s="10"/>
      <c r="D61" s="10"/>
      <c r="E61" s="11"/>
      <c r="F61" s="11">
        <v>16</v>
      </c>
      <c r="G61" s="32">
        <f>Men!$AT$2</f>
        <v>215</v>
      </c>
      <c r="H61"/>
      <c r="I61" s="1">
        <v>6</v>
      </c>
      <c r="J61" s="10" t="s">
        <v>44</v>
      </c>
      <c r="K61" s="10"/>
      <c r="L61" s="10"/>
      <c r="M61" s="11">
        <v>16</v>
      </c>
      <c r="N61" s="11">
        <f>Women!$AN$2</f>
        <v>106</v>
      </c>
      <c r="O61"/>
      <c r="P61"/>
      <c r="Q61"/>
    </row>
    <row r="62" spans="1:17" s="2" customFormat="1" x14ac:dyDescent="0.25">
      <c r="A62" s="1">
        <v>7</v>
      </c>
      <c r="B62" s="10" t="s">
        <v>116</v>
      </c>
      <c r="C62" s="10"/>
      <c r="D62" s="10"/>
      <c r="E62" s="11"/>
      <c r="F62" s="11">
        <v>15</v>
      </c>
      <c r="G62" s="32">
        <f>Men!$BB$2</f>
        <v>274</v>
      </c>
      <c r="H62"/>
      <c r="I62" s="1">
        <v>7</v>
      </c>
      <c r="J62" s="10" t="s">
        <v>61</v>
      </c>
      <c r="K62" s="8"/>
      <c r="L62" s="8"/>
      <c r="M62" s="6">
        <v>15</v>
      </c>
      <c r="N62" s="6">
        <f>Women!$AS$2</f>
        <v>119</v>
      </c>
      <c r="O62"/>
      <c r="P62"/>
      <c r="Q62"/>
    </row>
    <row r="63" spans="1:17" s="2" customFormat="1" x14ac:dyDescent="0.25">
      <c r="A63" s="1">
        <v>8</v>
      </c>
      <c r="B63" s="20" t="s">
        <v>48</v>
      </c>
      <c r="C63"/>
      <c r="D63"/>
      <c r="E63"/>
      <c r="F63"/>
      <c r="G63" s="9">
        <f>Men!$AO$355</f>
        <v>293</v>
      </c>
      <c r="H63"/>
      <c r="I63" s="1">
        <v>8</v>
      </c>
      <c r="J63" s="10" t="s">
        <v>42</v>
      </c>
      <c r="K63" s="10"/>
      <c r="L63" s="10"/>
      <c r="M63" s="11">
        <v>14</v>
      </c>
      <c r="N63" s="11">
        <f>Women!$AW$2</f>
        <v>140</v>
      </c>
      <c r="O63"/>
      <c r="P63"/>
      <c r="Q63"/>
    </row>
    <row r="64" spans="1:17" s="2" customFormat="1" x14ac:dyDescent="0.25">
      <c r="A64" s="1">
        <v>9</v>
      </c>
      <c r="B64" s="10" t="s">
        <v>53</v>
      </c>
      <c r="C64" s="8"/>
      <c r="D64" s="8"/>
      <c r="E64" s="6"/>
      <c r="F64" s="6">
        <v>14</v>
      </c>
      <c r="G64" s="21">
        <f>Men!$AR$2</f>
        <v>339</v>
      </c>
      <c r="H64"/>
      <c r="I64" s="1">
        <v>9</v>
      </c>
      <c r="J64" s="10" t="s">
        <v>116</v>
      </c>
      <c r="K64" s="10"/>
      <c r="L64" s="10"/>
      <c r="M64" s="11">
        <v>12.5</v>
      </c>
      <c r="N64" s="11">
        <f>Women!$BB$2</f>
        <v>142</v>
      </c>
      <c r="O64"/>
      <c r="P64"/>
      <c r="Q64"/>
    </row>
    <row r="65" spans="1:14" x14ac:dyDescent="0.25">
      <c r="A65" s="1">
        <v>10</v>
      </c>
      <c r="B65" s="10" t="s">
        <v>43</v>
      </c>
      <c r="C65" s="10"/>
      <c r="D65" s="10"/>
      <c r="E65" s="11"/>
      <c r="F65" s="11">
        <v>13</v>
      </c>
      <c r="G65" s="32">
        <f>Men!$AH$2</f>
        <v>456</v>
      </c>
      <c r="I65" s="1">
        <v>9</v>
      </c>
      <c r="J65" s="10" t="s">
        <v>34</v>
      </c>
      <c r="K65" s="10"/>
      <c r="L65" s="10"/>
      <c r="M65" s="11">
        <v>12.5</v>
      </c>
      <c r="N65" s="11">
        <f>Women!$AU$2</f>
        <v>142</v>
      </c>
    </row>
    <row r="66" spans="1:14" x14ac:dyDescent="0.25">
      <c r="A66" s="1">
        <v>11</v>
      </c>
      <c r="B66" s="20" t="s">
        <v>47</v>
      </c>
      <c r="G66" s="9">
        <f>Men!$AW$355</f>
        <v>501</v>
      </c>
      <c r="I66" s="1">
        <v>11</v>
      </c>
      <c r="J66" t="s">
        <v>48</v>
      </c>
      <c r="N66" s="1">
        <f>Women!$AO$215</f>
        <v>201</v>
      </c>
    </row>
    <row r="67" spans="1:14" x14ac:dyDescent="0.25">
      <c r="A67" s="1">
        <v>12</v>
      </c>
      <c r="B67" s="10" t="s">
        <v>410</v>
      </c>
      <c r="C67" s="8"/>
      <c r="D67" s="8"/>
      <c r="E67" s="6"/>
      <c r="F67" s="6">
        <v>12</v>
      </c>
      <c r="G67" s="21">
        <f>Men!$AK$2</f>
        <v>508</v>
      </c>
      <c r="I67" s="1">
        <v>12</v>
      </c>
      <c r="J67" s="10" t="s">
        <v>29</v>
      </c>
      <c r="K67" s="10"/>
      <c r="L67" s="10"/>
      <c r="M67" s="11">
        <v>11</v>
      </c>
      <c r="N67" s="11">
        <f>Women!$AP$2</f>
        <v>218</v>
      </c>
    </row>
    <row r="68" spans="1:14" x14ac:dyDescent="0.25">
      <c r="A68" s="1">
        <v>13</v>
      </c>
      <c r="B68" s="10" t="s">
        <v>61</v>
      </c>
      <c r="C68" s="8"/>
      <c r="D68" s="8"/>
      <c r="E68" s="6"/>
      <c r="F68" s="6">
        <v>11</v>
      </c>
      <c r="G68" s="21">
        <f>Men!$AS$2</f>
        <v>519</v>
      </c>
      <c r="I68" s="1">
        <v>13</v>
      </c>
      <c r="J68" s="20" t="s">
        <v>57</v>
      </c>
      <c r="N68" s="1">
        <f>Women!$AT$215</f>
        <v>223</v>
      </c>
    </row>
    <row r="69" spans="1:14" x14ac:dyDescent="0.25">
      <c r="A69" s="1">
        <v>14</v>
      </c>
      <c r="B69" s="20" t="s">
        <v>50</v>
      </c>
      <c r="F69" s="1"/>
      <c r="G69" s="9">
        <f>Men!$AO$358</f>
        <v>550</v>
      </c>
      <c r="H69" s="1"/>
      <c r="I69" s="1">
        <v>14</v>
      </c>
      <c r="J69" s="8" t="s">
        <v>31</v>
      </c>
      <c r="K69" s="8"/>
      <c r="L69" s="8"/>
      <c r="M69" s="6">
        <v>10</v>
      </c>
      <c r="N69" s="6">
        <f>Women!$AV$2</f>
        <v>269</v>
      </c>
    </row>
    <row r="70" spans="1:14" x14ac:dyDescent="0.25">
      <c r="A70" s="1">
        <v>15</v>
      </c>
      <c r="B70" s="10" t="s">
        <v>31</v>
      </c>
      <c r="C70" s="10"/>
      <c r="D70" s="10"/>
      <c r="E70" s="11"/>
      <c r="F70" s="11">
        <v>10</v>
      </c>
      <c r="G70" s="32">
        <f>Men!$AV$2</f>
        <v>557</v>
      </c>
      <c r="H70" s="1"/>
      <c r="I70" s="1">
        <v>15</v>
      </c>
      <c r="J70" t="s">
        <v>47</v>
      </c>
      <c r="N70" s="1">
        <f>Women!$AW$215</f>
        <v>279</v>
      </c>
    </row>
    <row r="71" spans="1:14" x14ac:dyDescent="0.25">
      <c r="A71" s="1">
        <v>16</v>
      </c>
      <c r="B71" s="10" t="s">
        <v>52</v>
      </c>
      <c r="C71" s="8"/>
      <c r="D71" s="8"/>
      <c r="E71" s="6"/>
      <c r="F71" s="6">
        <v>9</v>
      </c>
      <c r="G71" s="21">
        <f>Men!$AL$2</f>
        <v>562</v>
      </c>
      <c r="I71" s="1">
        <v>16</v>
      </c>
      <c r="J71" s="8" t="s">
        <v>28</v>
      </c>
      <c r="K71" s="8"/>
      <c r="L71" s="8"/>
      <c r="M71" s="6">
        <v>9</v>
      </c>
      <c r="N71" s="6">
        <f>Women!$AJ$2</f>
        <v>304</v>
      </c>
    </row>
    <row r="72" spans="1:14" x14ac:dyDescent="0.25">
      <c r="A72" s="1">
        <v>17</v>
      </c>
      <c r="B72" s="10" t="s">
        <v>29</v>
      </c>
      <c r="C72" s="10"/>
      <c r="D72" s="10"/>
      <c r="E72" s="11"/>
      <c r="F72" s="11">
        <v>8</v>
      </c>
      <c r="G72" s="32">
        <f>Men!$AP$2</f>
        <v>583</v>
      </c>
      <c r="I72" s="1">
        <v>17</v>
      </c>
      <c r="J72" s="20" t="s">
        <v>33</v>
      </c>
      <c r="M72" s="1"/>
      <c r="N72" s="1">
        <f>Women!$AZ$215</f>
        <v>312</v>
      </c>
    </row>
    <row r="73" spans="1:14" x14ac:dyDescent="0.25">
      <c r="A73" s="1">
        <v>18</v>
      </c>
      <c r="B73" s="20" t="s">
        <v>57</v>
      </c>
      <c r="G73" s="9">
        <f>Men!$AT$355</f>
        <v>607</v>
      </c>
      <c r="I73" s="1">
        <v>18</v>
      </c>
      <c r="J73" s="20" t="s">
        <v>960</v>
      </c>
      <c r="N73" s="1">
        <f>Women!$AU$215</f>
        <v>314</v>
      </c>
    </row>
    <row r="74" spans="1:14" x14ac:dyDescent="0.25">
      <c r="A74" s="1">
        <v>19</v>
      </c>
      <c r="B74" s="20" t="s">
        <v>33</v>
      </c>
      <c r="G74" s="9">
        <f>Men!$AZ$355</f>
        <v>621</v>
      </c>
      <c r="I74" s="1">
        <v>19</v>
      </c>
      <c r="J74" s="20" t="s">
        <v>50</v>
      </c>
      <c r="N74" s="1">
        <f>Women!$AO$218</f>
        <v>317</v>
      </c>
    </row>
    <row r="75" spans="1:14" x14ac:dyDescent="0.25">
      <c r="A75" s="1">
        <v>20</v>
      </c>
      <c r="B75" s="20" t="s">
        <v>114</v>
      </c>
      <c r="G75" s="9">
        <f>Men!$BA$355</f>
        <v>630</v>
      </c>
      <c r="I75" s="1">
        <v>20</v>
      </c>
      <c r="J75" s="20" t="s">
        <v>56</v>
      </c>
      <c r="N75" s="1">
        <f>Women!$AN$215</f>
        <v>323</v>
      </c>
    </row>
    <row r="76" spans="1:14" x14ac:dyDescent="0.25">
      <c r="A76" s="1">
        <v>21</v>
      </c>
      <c r="B76" s="20" t="s">
        <v>960</v>
      </c>
      <c r="G76" s="9">
        <f>Men!$AU$355</f>
        <v>711</v>
      </c>
      <c r="I76" s="1">
        <v>21</v>
      </c>
      <c r="J76" s="20" t="s">
        <v>1293</v>
      </c>
      <c r="N76" s="1">
        <f>Women!$AK$215</f>
        <v>331</v>
      </c>
    </row>
    <row r="77" spans="1:14" x14ac:dyDescent="0.25">
      <c r="A77" s="1">
        <v>22</v>
      </c>
      <c r="B77" s="10" t="s">
        <v>44</v>
      </c>
      <c r="C77" s="10"/>
      <c r="D77" s="10"/>
      <c r="E77" s="11"/>
      <c r="F77" s="11">
        <v>7</v>
      </c>
      <c r="G77" s="32">
        <f>Men!$AN$2</f>
        <v>740</v>
      </c>
      <c r="I77" s="1">
        <v>22</v>
      </c>
      <c r="J77" s="20" t="s">
        <v>161</v>
      </c>
      <c r="N77" s="1">
        <f>Women!$AS$215</f>
        <v>345</v>
      </c>
    </row>
    <row r="78" spans="1:14" x14ac:dyDescent="0.25">
      <c r="A78" s="1">
        <v>23</v>
      </c>
      <c r="B78" s="10" t="s">
        <v>64</v>
      </c>
      <c r="C78" s="24"/>
      <c r="D78" s="24"/>
      <c r="E78" s="24"/>
      <c r="F78" s="6">
        <v>6</v>
      </c>
      <c r="G78" s="21">
        <f>Men!$AY$2</f>
        <v>800</v>
      </c>
      <c r="I78" s="1">
        <v>23</v>
      </c>
      <c r="J78" s="10" t="s">
        <v>43</v>
      </c>
      <c r="K78" s="10"/>
      <c r="L78" s="10"/>
      <c r="M78" s="11">
        <v>8</v>
      </c>
      <c r="N78" s="11">
        <f>Women!$AH$2</f>
        <v>347</v>
      </c>
    </row>
    <row r="79" spans="1:14" x14ac:dyDescent="0.25">
      <c r="A79" s="1">
        <v>24</v>
      </c>
      <c r="B79" s="20" t="s">
        <v>49</v>
      </c>
      <c r="G79" s="9">
        <f>Men!$AW$358</f>
        <v>912</v>
      </c>
      <c r="I79" s="1">
        <v>24</v>
      </c>
      <c r="J79" s="10" t="s">
        <v>53</v>
      </c>
      <c r="K79" s="8"/>
      <c r="L79" s="8"/>
      <c r="M79" s="6">
        <v>7</v>
      </c>
      <c r="N79" s="6">
        <f>Women!$AR$2</f>
        <v>373</v>
      </c>
    </row>
    <row r="80" spans="1:14" x14ac:dyDescent="0.25">
      <c r="A80" s="1">
        <v>25</v>
      </c>
      <c r="B80" s="20" t="s">
        <v>963</v>
      </c>
      <c r="G80" s="9">
        <f>Men!$AU$358</f>
        <v>929</v>
      </c>
      <c r="I80" s="1">
        <v>25</v>
      </c>
      <c r="J80" s="10" t="s">
        <v>64</v>
      </c>
      <c r="K80" s="24"/>
      <c r="L80" s="24"/>
      <c r="M80" s="6">
        <v>6</v>
      </c>
      <c r="N80" s="21">
        <f>Women!$AY$2</f>
        <v>424</v>
      </c>
    </row>
    <row r="81" spans="1:14" x14ac:dyDescent="0.25">
      <c r="A81" s="1">
        <v>26</v>
      </c>
      <c r="B81" s="8" t="s">
        <v>28</v>
      </c>
      <c r="C81" s="8"/>
      <c r="D81" s="8"/>
      <c r="E81" s="8"/>
      <c r="F81" s="6">
        <v>5</v>
      </c>
      <c r="G81" s="21">
        <f>Men!$AJ$2</f>
        <v>956</v>
      </c>
      <c r="I81" s="1">
        <v>26</v>
      </c>
      <c r="J81" s="20" t="s">
        <v>964</v>
      </c>
      <c r="N81" s="1">
        <f>Women!$BB$215</f>
        <v>432</v>
      </c>
    </row>
    <row r="82" spans="1:14" x14ac:dyDescent="0.25">
      <c r="A82" s="1">
        <v>27</v>
      </c>
      <c r="B82" s="20" t="s">
        <v>961</v>
      </c>
      <c r="F82" s="1"/>
      <c r="G82" s="9">
        <f>Men!$AO$361</f>
        <v>978</v>
      </c>
      <c r="I82" s="1">
        <v>27</v>
      </c>
      <c r="J82" s="20" t="s">
        <v>961</v>
      </c>
      <c r="N82" s="1">
        <f>Women!$AO$221</f>
        <v>435</v>
      </c>
    </row>
    <row r="83" spans="1:14" x14ac:dyDescent="0.25">
      <c r="A83" s="1">
        <v>28</v>
      </c>
      <c r="B83" s="20" t="s">
        <v>109</v>
      </c>
      <c r="G83" s="9">
        <f>Men!$AZ$358</f>
        <v>1019</v>
      </c>
      <c r="I83" s="1">
        <v>27</v>
      </c>
      <c r="J83" s="20" t="s">
        <v>348</v>
      </c>
      <c r="N83" s="1">
        <f>Women!$AP$215</f>
        <v>435</v>
      </c>
    </row>
    <row r="84" spans="1:14" x14ac:dyDescent="0.25">
      <c r="A84" s="1">
        <v>29</v>
      </c>
      <c r="B84" s="20" t="s">
        <v>964</v>
      </c>
      <c r="G84" s="9">
        <f>Men!$BB$355</f>
        <v>1044</v>
      </c>
      <c r="I84" s="1">
        <v>29</v>
      </c>
      <c r="J84" t="s">
        <v>49</v>
      </c>
      <c r="N84" s="1">
        <f>Women!$AW$218</f>
        <v>464</v>
      </c>
    </row>
    <row r="85" spans="1:14" x14ac:dyDescent="0.25">
      <c r="A85" s="1">
        <v>30</v>
      </c>
      <c r="B85" s="10" t="s">
        <v>55</v>
      </c>
      <c r="C85" s="8"/>
      <c r="D85" s="8"/>
      <c r="E85" s="6"/>
      <c r="F85" s="6">
        <v>4</v>
      </c>
      <c r="G85" s="21">
        <f>Men!$AX$2</f>
        <v>1095</v>
      </c>
      <c r="I85" s="1">
        <v>30</v>
      </c>
      <c r="J85" s="8" t="s">
        <v>46</v>
      </c>
      <c r="K85" s="10"/>
      <c r="L85" s="10"/>
      <c r="M85" s="11">
        <v>5</v>
      </c>
      <c r="N85" s="11">
        <f>Women!$AI$2</f>
        <v>486</v>
      </c>
    </row>
    <row r="86" spans="1:14" x14ac:dyDescent="0.25">
      <c r="A86" s="1">
        <v>31</v>
      </c>
      <c r="B86" s="20" t="s">
        <v>161</v>
      </c>
      <c r="G86" s="9">
        <f>Men!$AS$355</f>
        <v>1104</v>
      </c>
      <c r="I86" s="1">
        <v>31</v>
      </c>
      <c r="J86" s="10" t="s">
        <v>52</v>
      </c>
      <c r="K86" s="8"/>
      <c r="L86" s="8"/>
      <c r="M86" s="6">
        <v>4</v>
      </c>
      <c r="N86" s="6">
        <f>Women!$AL$2</f>
        <v>497</v>
      </c>
    </row>
    <row r="87" spans="1:14" x14ac:dyDescent="0.25">
      <c r="A87" s="1">
        <v>32</v>
      </c>
      <c r="B87" s="20" t="s">
        <v>965</v>
      </c>
      <c r="G87" s="9">
        <f>Men!$BA$358</f>
        <v>1209</v>
      </c>
      <c r="I87" s="1">
        <v>32</v>
      </c>
      <c r="J87" s="20" t="s">
        <v>1294</v>
      </c>
      <c r="N87" s="1">
        <f>Women!$AT$218</f>
        <v>526</v>
      </c>
    </row>
    <row r="88" spans="1:14" x14ac:dyDescent="0.25">
      <c r="A88" s="1">
        <v>33</v>
      </c>
      <c r="B88" s="20" t="s">
        <v>962</v>
      </c>
      <c r="G88" s="9">
        <f>Men!$AY$355</f>
        <v>1284</v>
      </c>
      <c r="I88" s="1">
        <v>33</v>
      </c>
      <c r="J88" s="20" t="s">
        <v>962</v>
      </c>
      <c r="N88" s="1">
        <f>Women!$AY$215</f>
        <v>544</v>
      </c>
    </row>
    <row r="89" spans="1:14" x14ac:dyDescent="0.25">
      <c r="A89" s="1">
        <v>34</v>
      </c>
      <c r="B89" s="8" t="s">
        <v>30</v>
      </c>
      <c r="C89" s="8"/>
      <c r="D89" s="8"/>
      <c r="E89" s="8"/>
      <c r="F89" s="6">
        <v>3</v>
      </c>
      <c r="G89" s="21">
        <f>Men!$AQ$2</f>
        <v>1306</v>
      </c>
      <c r="I89" s="1">
        <v>34</v>
      </c>
      <c r="J89" s="20" t="s">
        <v>349</v>
      </c>
      <c r="N89" s="1">
        <f>Women!$AP$218</f>
        <v>551</v>
      </c>
    </row>
    <row r="90" spans="1:14" x14ac:dyDescent="0.25">
      <c r="A90" s="1">
        <v>35</v>
      </c>
      <c r="B90" s="8" t="s">
        <v>46</v>
      </c>
      <c r="C90" s="10"/>
      <c r="D90" s="10"/>
      <c r="E90" s="11"/>
      <c r="F90" s="11">
        <v>2</v>
      </c>
      <c r="G90" s="21">
        <f>Men!$AI$2</f>
        <v>1312</v>
      </c>
      <c r="I90" s="1">
        <v>35</v>
      </c>
      <c r="J90" s="10" t="s">
        <v>55</v>
      </c>
      <c r="K90" s="8"/>
      <c r="L90" s="8"/>
      <c r="M90" s="6">
        <v>3</v>
      </c>
      <c r="N90" s="6">
        <f>Women!$AX$2</f>
        <v>572</v>
      </c>
    </row>
    <row r="91" spans="1:14" x14ac:dyDescent="0.25">
      <c r="A91" s="1">
        <v>36</v>
      </c>
      <c r="B91" s="20" t="s">
        <v>56</v>
      </c>
      <c r="G91" s="9">
        <f>Men!$AN$355</f>
        <v>1319</v>
      </c>
      <c r="I91" s="1">
        <v>36</v>
      </c>
      <c r="J91" s="10" t="s">
        <v>60</v>
      </c>
      <c r="K91" s="8"/>
      <c r="L91" s="8"/>
      <c r="M91" s="6">
        <v>0</v>
      </c>
      <c r="N91" s="6">
        <f>Women!$AM$2</f>
        <v>628</v>
      </c>
    </row>
    <row r="92" spans="1:14" x14ac:dyDescent="0.25">
      <c r="A92" s="1">
        <v>37</v>
      </c>
      <c r="B92" s="10" t="s">
        <v>60</v>
      </c>
      <c r="C92" s="8"/>
      <c r="D92" s="8"/>
      <c r="E92" s="6"/>
      <c r="F92" s="6">
        <v>1</v>
      </c>
      <c r="G92" s="21">
        <f>Men!$AM$2</f>
        <v>1468</v>
      </c>
      <c r="I92" s="1">
        <v>36</v>
      </c>
      <c r="J92" s="8" t="s">
        <v>30</v>
      </c>
      <c r="K92" s="8"/>
      <c r="L92" s="8"/>
      <c r="M92" s="6">
        <v>0</v>
      </c>
      <c r="N92" s="6">
        <f>Women!$AQ$2</f>
        <v>628</v>
      </c>
    </row>
    <row r="94" spans="1:14" x14ac:dyDescent="0.25">
      <c r="E94" s="12" t="s">
        <v>2</v>
      </c>
      <c r="F94" s="13" t="s">
        <v>62</v>
      </c>
      <c r="G94" s="13"/>
      <c r="H94" s="13"/>
      <c r="I94" s="14"/>
      <c r="J94" s="15" t="s">
        <v>13</v>
      </c>
      <c r="K94" s="16" t="s">
        <v>12</v>
      </c>
    </row>
    <row r="95" spans="1:14" x14ac:dyDescent="0.25">
      <c r="E95" s="17">
        <v>1</v>
      </c>
      <c r="F95" s="55" t="s">
        <v>41</v>
      </c>
      <c r="G95" s="55"/>
      <c r="H95" s="55"/>
      <c r="I95" s="55"/>
      <c r="J95" s="56">
        <f>VLOOKUP($F95,$B$56:$G$93,5,0)+VLOOKUP($F95,$J$56:$N$93,4,0)</f>
        <v>38</v>
      </c>
      <c r="K95" s="43">
        <f>VLOOKUP($F95,$B$56:$G$93,6,0)+VLOOKUP($F95,$J$56:$N$93,5,0)</f>
        <v>237</v>
      </c>
    </row>
    <row r="96" spans="1:14" x14ac:dyDescent="0.25">
      <c r="E96" s="18">
        <v>2</v>
      </c>
      <c r="F96" t="s">
        <v>107</v>
      </c>
      <c r="J96" s="1">
        <f>VLOOKUP($F96,$B$56:$G$93,5,0)+VLOOKUP($F96,$J$56:$N$93,4,0)</f>
        <v>37</v>
      </c>
      <c r="K96" s="45">
        <f>VLOOKUP($F96,$B$56:$G$93,6,0)+VLOOKUP($F96,$J$56:$N$93,5,0)</f>
        <v>248</v>
      </c>
    </row>
    <row r="97" spans="5:11" x14ac:dyDescent="0.25">
      <c r="E97" s="18">
        <v>3</v>
      </c>
      <c r="F97" t="s">
        <v>32</v>
      </c>
      <c r="J97" s="1">
        <f>VLOOKUP($F97,$B$56:$G$93,5,0)+VLOOKUP($F97,$J$56:$N$93,4,0)</f>
        <v>36</v>
      </c>
      <c r="K97" s="45">
        <f>VLOOKUP($F97,$B$56:$G$93,6,0)+VLOOKUP($F97,$J$56:$N$93,5,0)</f>
        <v>245</v>
      </c>
    </row>
    <row r="98" spans="5:11" x14ac:dyDescent="0.25">
      <c r="E98" s="18">
        <v>4</v>
      </c>
      <c r="F98" s="20" t="s">
        <v>45</v>
      </c>
      <c r="G98" s="20"/>
      <c r="H98" s="20"/>
      <c r="I98" s="20"/>
      <c r="J98" s="26">
        <f>VLOOKUP($F98,$B$56:$G$93,5,0)+VLOOKUP($F98,$J$56:$N$93,4,0)</f>
        <v>36</v>
      </c>
      <c r="K98" s="44">
        <f>VLOOKUP($F98,$B$56:$G$93,6,0)+VLOOKUP($F98,$J$56:$N$93,5,0)</f>
        <v>279</v>
      </c>
    </row>
    <row r="99" spans="5:11" x14ac:dyDescent="0.25">
      <c r="E99" s="18">
        <v>5</v>
      </c>
      <c r="F99" s="20" t="s">
        <v>42</v>
      </c>
      <c r="G99" s="20"/>
      <c r="H99" s="20"/>
      <c r="I99" s="20"/>
      <c r="J99" s="26">
        <f>VLOOKUP($F99,$B$56:$G$93,5,0)+VLOOKUP($F99,$J$56:$N$93,4,0)</f>
        <v>35</v>
      </c>
      <c r="K99" s="44">
        <f>VLOOKUP($F99,$B$56:$G$93,6,0)+VLOOKUP($F99,$J$56:$N$93,5,0)</f>
        <v>267</v>
      </c>
    </row>
    <row r="100" spans="5:11" x14ac:dyDescent="0.25">
      <c r="E100" s="18">
        <v>6</v>
      </c>
      <c r="F100" t="s">
        <v>410</v>
      </c>
      <c r="J100" s="1">
        <f>VLOOKUP($F100,$B$56:$G$93,5,0)+VLOOKUP($F100,$J$56:$N$93,4,0)</f>
        <v>33</v>
      </c>
      <c r="K100" s="45">
        <f>VLOOKUP($F100,$B$56:$G$93,6,0)+VLOOKUP($F100,$J$56:$N$93,5,0)</f>
        <v>564</v>
      </c>
    </row>
    <row r="101" spans="5:11" x14ac:dyDescent="0.25">
      <c r="E101" s="18">
        <v>7</v>
      </c>
      <c r="F101" t="s">
        <v>34</v>
      </c>
      <c r="J101" s="1">
        <f>VLOOKUP($F101,$B$56:$G$93,5,0)+VLOOKUP($F101,$J$56:$N$93,4,0)</f>
        <v>29.5</v>
      </c>
      <c r="K101" s="45">
        <f>VLOOKUP($F101,$B$56:$G$93,6,0)+VLOOKUP($F101,$J$56:$N$93,5,0)</f>
        <v>338</v>
      </c>
    </row>
    <row r="102" spans="5:11" x14ac:dyDescent="0.25">
      <c r="E102" s="18">
        <v>8</v>
      </c>
      <c r="F102" s="20" t="s">
        <v>116</v>
      </c>
      <c r="J102" s="1">
        <f>VLOOKUP($F102,$B$56:$G$93,5,0)+VLOOKUP($F102,$J$56:$N$93,4,0)</f>
        <v>27.5</v>
      </c>
      <c r="K102" s="45">
        <f>VLOOKUP($F102,$B$56:$G$93,6,0)+VLOOKUP($F102,$J$56:$N$93,5,0)</f>
        <v>416</v>
      </c>
    </row>
    <row r="103" spans="5:11" x14ac:dyDescent="0.25">
      <c r="E103" s="18">
        <v>9</v>
      </c>
      <c r="F103" t="s">
        <v>61</v>
      </c>
      <c r="J103" s="1">
        <f>VLOOKUP($F103,$B$56:$G$93,5,0)+VLOOKUP($F103,$J$56:$N$93,4,0)</f>
        <v>26</v>
      </c>
      <c r="K103" s="45">
        <f>VLOOKUP($F103,$B$56:$G$93,6,0)+VLOOKUP($F103,$J$56:$N$93,5,0)</f>
        <v>638</v>
      </c>
    </row>
    <row r="104" spans="5:11" x14ac:dyDescent="0.25">
      <c r="E104" s="18">
        <v>10</v>
      </c>
      <c r="F104" t="s">
        <v>44</v>
      </c>
      <c r="J104" s="1">
        <f>VLOOKUP($F104,$B$56:$G$93,5,0)+VLOOKUP($F104,$J$56:$N$93,4,0)</f>
        <v>23</v>
      </c>
      <c r="K104" s="45">
        <f>VLOOKUP($F104,$B$56:$G$93,6,0)+VLOOKUP($F104,$J$56:$N$93,5,0)</f>
        <v>846</v>
      </c>
    </row>
    <row r="105" spans="5:11" x14ac:dyDescent="0.25">
      <c r="E105" s="18">
        <v>11</v>
      </c>
      <c r="F105" t="s">
        <v>53</v>
      </c>
      <c r="J105" s="1">
        <f>VLOOKUP($F105,$B$56:$G$93,5,0)+VLOOKUP($F105,$J$56:$N$93,4,0)</f>
        <v>21</v>
      </c>
      <c r="K105" s="45">
        <f>VLOOKUP($F105,$B$56:$G$93,6,0)+VLOOKUP($F105,$J$56:$N$93,5,0)</f>
        <v>712</v>
      </c>
    </row>
    <row r="106" spans="5:11" x14ac:dyDescent="0.25">
      <c r="E106" s="18">
        <v>12</v>
      </c>
      <c r="F106" t="s">
        <v>43</v>
      </c>
      <c r="J106" s="1">
        <f>VLOOKUP($F106,$B$56:$G$93,5,0)+VLOOKUP($F106,$J$56:$N$93,4,0)</f>
        <v>21</v>
      </c>
      <c r="K106" s="45">
        <f>VLOOKUP($F106,$B$56:$G$93,6,0)+VLOOKUP($F106,$J$56:$N$93,5,0)</f>
        <v>803</v>
      </c>
    </row>
    <row r="107" spans="5:11" x14ac:dyDescent="0.25">
      <c r="E107" s="18">
        <v>13</v>
      </c>
      <c r="F107" t="s">
        <v>31</v>
      </c>
      <c r="J107" s="1">
        <f>VLOOKUP($F107,$B$56:$G$93,5,0)+VLOOKUP($F107,$J$56:$N$93,4,0)</f>
        <v>20</v>
      </c>
      <c r="K107" s="45">
        <f>VLOOKUP($F107,$B$56:$G$93,6,0)+VLOOKUP($F107,$J$56:$N$93,5,0)</f>
        <v>826</v>
      </c>
    </row>
    <row r="108" spans="5:11" x14ac:dyDescent="0.25">
      <c r="E108" s="18">
        <v>14</v>
      </c>
      <c r="F108" s="20" t="s">
        <v>29</v>
      </c>
      <c r="G108" s="20"/>
      <c r="H108" s="20"/>
      <c r="I108" s="20"/>
      <c r="J108" s="1">
        <f>VLOOKUP($F108,$B$56:$G$93,5,0)+VLOOKUP($F108,$J$56:$N$93,4,0)</f>
        <v>19</v>
      </c>
      <c r="K108" s="44">
        <f>VLOOKUP($F108,$B$56:$G$93,6,0)+VLOOKUP($F108,$J$56:$N$93,5,0)</f>
        <v>801</v>
      </c>
    </row>
    <row r="109" spans="5:11" x14ac:dyDescent="0.25">
      <c r="E109" s="18">
        <v>15</v>
      </c>
      <c r="F109" t="s">
        <v>28</v>
      </c>
      <c r="J109" s="1">
        <f>VLOOKUP($F109,$B$56:$G$93,5,0)+VLOOKUP($F109,$J$56:$N$93,4,0)</f>
        <v>14</v>
      </c>
      <c r="K109" s="45">
        <f>VLOOKUP($F109,$B$56:$G$93,6,0)+VLOOKUP($F109,$J$56:$N$93,5,0)</f>
        <v>1260</v>
      </c>
    </row>
    <row r="110" spans="5:11" x14ac:dyDescent="0.25">
      <c r="E110" s="18">
        <v>16</v>
      </c>
      <c r="F110" t="s">
        <v>52</v>
      </c>
      <c r="J110" s="1">
        <f>VLOOKUP($F110,$B$56:$G$93,5,0)+VLOOKUP($F110,$J$56:$N$93,4,0)</f>
        <v>13</v>
      </c>
      <c r="K110" s="45">
        <f>VLOOKUP($F110,$B$56:$G$93,6,0)+VLOOKUP($F110,$J$56:$N$93,5,0)</f>
        <v>1059</v>
      </c>
    </row>
    <row r="111" spans="5:11" x14ac:dyDescent="0.25">
      <c r="E111" s="18">
        <v>17</v>
      </c>
      <c r="F111" t="s">
        <v>64</v>
      </c>
      <c r="J111" s="1">
        <f>VLOOKUP($F111,$B$56:$G$93,5,0)+VLOOKUP($F111,$J$56:$N$93,4,0)</f>
        <v>12</v>
      </c>
      <c r="K111" s="45">
        <f>VLOOKUP($F111,$B$56:$G$93,6,0)+VLOOKUP($F111,$J$56:$N$93,5,0)</f>
        <v>1224</v>
      </c>
    </row>
    <row r="112" spans="5:11" x14ac:dyDescent="0.25">
      <c r="E112" s="18">
        <v>18</v>
      </c>
      <c r="F112" s="20" t="s">
        <v>55</v>
      </c>
      <c r="G112" s="20"/>
      <c r="H112" s="20"/>
      <c r="I112" s="20"/>
      <c r="J112" s="1">
        <f>VLOOKUP($F112,$B$56:$G$93,5,0)+VLOOKUP($F112,$J$56:$N$93,4,0)</f>
        <v>7</v>
      </c>
      <c r="K112" s="44">
        <f>VLOOKUP($F112,$B$56:$G$93,6,0)+VLOOKUP($F112,$J$56:$N$93,5,0)</f>
        <v>1665</v>
      </c>
    </row>
    <row r="113" spans="5:11" x14ac:dyDescent="0.25">
      <c r="E113" s="18">
        <v>19</v>
      </c>
      <c r="F113" s="20" t="s">
        <v>46</v>
      </c>
      <c r="G113" s="20"/>
      <c r="H113" s="20"/>
      <c r="I113" s="20"/>
      <c r="J113" s="1">
        <f>VLOOKUP($F113,$B$56:$G$93,5,0)+VLOOKUP($F113,$J$56:$N$93,4,0)</f>
        <v>7</v>
      </c>
      <c r="K113" s="44">
        <f>VLOOKUP($F113,$B$56:$G$93,6,0)+VLOOKUP($F113,$J$56:$N$93,5,0)</f>
        <v>1794</v>
      </c>
    </row>
    <row r="114" spans="5:11" x14ac:dyDescent="0.25">
      <c r="E114" s="18">
        <v>20</v>
      </c>
      <c r="F114" s="20" t="s">
        <v>30</v>
      </c>
      <c r="G114" s="20"/>
      <c r="H114" s="20"/>
      <c r="I114" s="20"/>
      <c r="J114" s="1">
        <f>VLOOKUP($F114,$B$56:$G$93,5,0)+VLOOKUP($F114,$J$56:$N$93,4,0)</f>
        <v>3</v>
      </c>
      <c r="K114" s="44">
        <f>VLOOKUP($F114,$B$56:$G$93,6,0)+VLOOKUP($F114,$J$56:$N$93,5,0)</f>
        <v>1930</v>
      </c>
    </row>
    <row r="115" spans="5:11" x14ac:dyDescent="0.25">
      <c r="E115" s="19">
        <v>21</v>
      </c>
      <c r="F115" s="41" t="s">
        <v>60</v>
      </c>
      <c r="G115" s="41"/>
      <c r="H115" s="41"/>
      <c r="I115" s="41"/>
      <c r="J115" s="42">
        <f>VLOOKUP($F115,$B$56:$G$93,5,0)+VLOOKUP($F115,$J$56:$N$93,4,0)</f>
        <v>0</v>
      </c>
      <c r="K115" s="49">
        <f>VLOOKUP($F115,$B$56:$G$93,6,0)+VLOOKUP($F115,$J$56:$N$93,5,0)</f>
        <v>2116</v>
      </c>
    </row>
  </sheetData>
  <sortState xmlns:xlrd2="http://schemas.microsoft.com/office/spreadsheetml/2017/richdata2" ref="F109:K110">
    <sortCondition ref="F109:F110"/>
  </sortState>
  <phoneticPr fontId="0" type="noConversion"/>
  <pageMargins left="0.46" right="0.75" top="1.4" bottom="1.64" header="0.5" footer="0.5"/>
  <pageSetup paperSize="9" scale="79" fitToHeight="0" orientation="portrait" r:id="rId1"/>
  <headerFooter alignWithMargins="0">
    <oddFooter>&amp;Lpaul.holgate@bt.com
07764 237659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B247"/>
  <sheetViews>
    <sheetView tabSelected="1" zoomScale="67" zoomScaleNormal="67" workbookViewId="0">
      <pane xSplit="11" ySplit="3" topLeftCell="AM21" activePane="bottomRight" state="frozen"/>
      <selection pane="topRight" activeCell="L1" sqref="L1"/>
      <selection pane="bottomLeft" activeCell="A4" sqref="A4"/>
      <selection pane="bottomRight" activeCell="I22" sqref="I22"/>
    </sheetView>
  </sheetViews>
  <sheetFormatPr defaultColWidth="9.109375" defaultRowHeight="15.9" customHeight="1" x14ac:dyDescent="0.25"/>
  <cols>
    <col min="1" max="1" width="7.33203125" style="20" bestFit="1" customWidth="1"/>
    <col min="2" max="2" width="5.88671875" style="20" bestFit="1" customWidth="1"/>
    <col min="3" max="4" width="5.44140625" style="20" bestFit="1" customWidth="1"/>
    <col min="5" max="5" width="6" style="20" bestFit="1" customWidth="1"/>
    <col min="6" max="6" width="7.109375" style="20" bestFit="1" customWidth="1"/>
    <col min="7" max="7" width="11.88671875" style="20" bestFit="1" customWidth="1"/>
    <col min="8" max="8" width="16.33203125" style="20" bestFit="1" customWidth="1"/>
    <col min="9" max="9" width="6" style="26" customWidth="1"/>
    <col min="10" max="10" width="6.5546875" style="26" customWidth="1"/>
    <col min="11" max="11" width="5.44140625" style="26" bestFit="1" customWidth="1"/>
    <col min="12" max="32" width="7.109375" style="26" customWidth="1"/>
    <col min="33" max="33" width="1.6640625" style="26" customWidth="1"/>
    <col min="34" max="54" width="7.109375" style="26" customWidth="1"/>
    <col min="55" max="16384" width="9.109375" style="20"/>
  </cols>
  <sheetData>
    <row r="1" spans="1:54" ht="15.9" customHeight="1" x14ac:dyDescent="0.25">
      <c r="A1" s="2"/>
      <c r="B1" s="4" t="s">
        <v>58</v>
      </c>
      <c r="C1" s="4"/>
      <c r="D1" s="4"/>
      <c r="E1" s="4"/>
      <c r="F1" s="4"/>
      <c r="G1" s="4"/>
      <c r="H1" s="4"/>
      <c r="I1" s="4"/>
      <c r="J1" s="4"/>
      <c r="K1" s="4"/>
      <c r="L1" s="3" t="s">
        <v>35</v>
      </c>
      <c r="M1" s="3" t="s">
        <v>36</v>
      </c>
      <c r="N1" s="3" t="s">
        <v>23</v>
      </c>
      <c r="O1" s="3" t="s">
        <v>411</v>
      </c>
      <c r="P1" s="3" t="s">
        <v>51</v>
      </c>
      <c r="Q1" s="3" t="s">
        <v>59</v>
      </c>
      <c r="R1" s="3" t="s">
        <v>37</v>
      </c>
      <c r="S1" s="3" t="s">
        <v>38</v>
      </c>
      <c r="T1" s="3" t="s">
        <v>286</v>
      </c>
      <c r="U1" s="3" t="s">
        <v>24</v>
      </c>
      <c r="V1" s="3" t="s">
        <v>75</v>
      </c>
      <c r="W1" s="3" t="s">
        <v>69</v>
      </c>
      <c r="X1" s="3" t="s">
        <v>39</v>
      </c>
      <c r="Y1" s="3" t="s">
        <v>25</v>
      </c>
      <c r="Z1" s="3" t="s">
        <v>26</v>
      </c>
      <c r="AA1" s="3" t="s">
        <v>40</v>
      </c>
      <c r="AB1" s="3" t="s">
        <v>54</v>
      </c>
      <c r="AC1" s="3" t="s">
        <v>63</v>
      </c>
      <c r="AD1" s="3" t="s">
        <v>27</v>
      </c>
      <c r="AE1" s="3" t="s">
        <v>106</v>
      </c>
      <c r="AF1" s="3" t="s">
        <v>115</v>
      </c>
      <c r="AG1" s="3"/>
      <c r="AH1" s="3" t="s">
        <v>35</v>
      </c>
      <c r="AI1" s="3" t="s">
        <v>36</v>
      </c>
      <c r="AJ1" s="3" t="s">
        <v>23</v>
      </c>
      <c r="AK1" s="3" t="s">
        <v>411</v>
      </c>
      <c r="AL1" s="3" t="s">
        <v>51</v>
      </c>
      <c r="AM1" s="3" t="s">
        <v>59</v>
      </c>
      <c r="AN1" s="3" t="s">
        <v>37</v>
      </c>
      <c r="AO1" s="3" t="s">
        <v>38</v>
      </c>
      <c r="AP1" s="3" t="s">
        <v>286</v>
      </c>
      <c r="AQ1" s="3" t="s">
        <v>24</v>
      </c>
      <c r="AR1" s="3" t="s">
        <v>75</v>
      </c>
      <c r="AS1" s="3" t="s">
        <v>69</v>
      </c>
      <c r="AT1" s="3" t="s">
        <v>39</v>
      </c>
      <c r="AU1" s="3" t="s">
        <v>25</v>
      </c>
      <c r="AV1" s="3" t="s">
        <v>26</v>
      </c>
      <c r="AW1" s="3" t="s">
        <v>40</v>
      </c>
      <c r="AX1" s="3" t="s">
        <v>54</v>
      </c>
      <c r="AY1" s="3" t="s">
        <v>63</v>
      </c>
      <c r="AZ1" s="3" t="s">
        <v>27</v>
      </c>
      <c r="BA1" s="3" t="s">
        <v>106</v>
      </c>
      <c r="BB1" s="3" t="s">
        <v>115</v>
      </c>
    </row>
    <row r="2" spans="1:54" ht="15.9" customHeight="1" x14ac:dyDescent="0.25">
      <c r="A2" s="4"/>
      <c r="B2" s="4" t="str">
        <f>Team!A2</f>
        <v>Mob Match - WGC 10k - Wednesday 12th July 2023</v>
      </c>
      <c r="C2" s="4"/>
      <c r="D2" s="4"/>
      <c r="E2" s="4"/>
      <c r="F2" s="4"/>
      <c r="G2" s="4"/>
      <c r="H2" s="4"/>
      <c r="I2" s="4"/>
      <c r="J2" s="4"/>
      <c r="K2" s="4"/>
      <c r="L2" s="5" cm="1">
        <f t="array" ref="L2">SUM(SMALL(L$4:L$213,{1,2,3,4,5,6,7,8}))</f>
        <v>838</v>
      </c>
      <c r="M2" s="5" cm="1">
        <f t="array" ref="M2">SUM(SMALL(M$4:M$213,{1,2,3,4,5,6,7,8}))</f>
        <v>1436</v>
      </c>
      <c r="N2" s="5" cm="1">
        <f t="array" ref="N2">SUM(SMALL(N$4:N$213,{1,2,3,4,5,6,7,8}))</f>
        <v>1101</v>
      </c>
      <c r="O2" s="5" cm="1">
        <f t="array" ref="O2">SUM(SMALL(O$4:O$213,{1,2,3,4,5,6,7,8}))</f>
        <v>424</v>
      </c>
      <c r="P2" s="5" cm="1">
        <f t="array" ref="P2">SUM(SMALL(P$4:P$213,{1,2,3,4,5,6,7,8}))</f>
        <v>1451</v>
      </c>
      <c r="Q2" s="5" cm="1">
        <f t="array" ref="Q2">SUM(SMALL(Q$4:Q$213,{1,2,3,4,5,6,7,8}))</f>
        <v>1433</v>
      </c>
      <c r="R2" s="5" cm="1">
        <f t="array" ref="R2">SUM(SMALL(R$4:R$213,{1,2,3,4,5,6,7,8}))</f>
        <v>523</v>
      </c>
      <c r="S2" s="5" cm="1">
        <f t="array" ref="S2">SUM(SMALL(S$4:S$213,{1,2,3,4,5,6,7,8}))</f>
        <v>241</v>
      </c>
      <c r="T2" s="5" cm="1">
        <f t="array" ref="T2">SUM(SMALL(T$4:T$213,{1,2,3,4,5,6,7,8}))</f>
        <v>744</v>
      </c>
      <c r="U2" s="5" cm="1">
        <f t="array" ref="U2">SUM(SMALL(U$4:U$213,{1,2,3,4,5,6,7,8}))</f>
        <v>1616</v>
      </c>
      <c r="V2" s="5" cm="1">
        <f t="array" ref="V2">SUM(SMALL(V$4:V$213,{1,2,3,4,5,6,7,8}))</f>
        <v>1296</v>
      </c>
      <c r="W2" s="5" cm="1">
        <f t="array" ref="W2">SUM(SMALL(W$4:W$213,{1,2,3,4,5,6,7,8}))</f>
        <v>629</v>
      </c>
      <c r="X2" s="5" cm="1">
        <f t="array" ref="X2">SUM(SMALL(X$4:X$213,{1,2,3,4,5,6,7,8}))</f>
        <v>304</v>
      </c>
      <c r="Y2" s="5" cm="1">
        <f t="array" ref="Y2">SUM(SMALL(Y$4:Y$213,{1,2,3,4,5,6,7,8}))</f>
        <v>626</v>
      </c>
      <c r="Z2" s="5" cm="1">
        <f t="array" ref="Z2">SUM(SMALL(Z$4:Z$213,{1,2,3,4,5,6,7,8}))</f>
        <v>834</v>
      </c>
      <c r="AA2" s="5" cm="1">
        <f t="array" ref="AA2">SUM(SMALL(AA$4:AA$213,{1,2,3,4,5,6,7,8}))</f>
        <v>290</v>
      </c>
      <c r="AB2" s="5" cm="1">
        <f t="array" ref="AB2">SUM(SMALL(AB$4:AB$213,{1,2,3,4,5,6,7,8}))</f>
        <v>1208</v>
      </c>
      <c r="AC2" s="5" cm="1">
        <f t="array" ref="AC2">SUM(SMALL(AC$4:AC$213,{1,2,3,4,5,6,7,8}))</f>
        <v>922</v>
      </c>
      <c r="AD2" s="5" cm="1">
        <f t="array" ref="AD2">SUM(SMALL(AD$4:AD$213,{1,2,3,4,5,6,7,8}))</f>
        <v>412</v>
      </c>
      <c r="AE2" s="5" cm="1">
        <f t="array" ref="AE2">SUM(SMALL(AE$4:AE$213,{1,2,3,4,5,6,7,8}))</f>
        <v>411</v>
      </c>
      <c r="AF2" s="5" cm="1">
        <f t="array" ref="AF2">SUM(SMALL(AF$4:AF$213,{1,2,3,4,5,6,7,8}))</f>
        <v>775</v>
      </c>
      <c r="AG2" s="3"/>
      <c r="AH2" s="5" cm="1">
        <f t="array" ref="AH2">SUM(SMALL(AH$4:AH$213,{1,2,3,4}))</f>
        <v>347</v>
      </c>
      <c r="AI2" s="5">
        <f>SUM(SMALL(AI$4:AI$213,{1,2,3,4}))</f>
        <v>486</v>
      </c>
      <c r="AJ2" s="5">
        <f>SUM(SMALL(AJ$4:AJ$213,{1,2,3,4}))</f>
        <v>304</v>
      </c>
      <c r="AK2" s="5">
        <f>SUM(SMALL(AK$4:AK$213,{1,2,3,4}))</f>
        <v>56</v>
      </c>
      <c r="AL2" s="5">
        <f>SUM(SMALL(AL$4:AL$213,{1,2,3,4}))</f>
        <v>497</v>
      </c>
      <c r="AM2" s="5">
        <f>SUM(SMALL(AM$4:AM$213,{1,2,3,4}))</f>
        <v>628</v>
      </c>
      <c r="AN2" s="5">
        <f>SUM(SMALL(AN$4:AN$213,{1,2,3,4}))</f>
        <v>106</v>
      </c>
      <c r="AO2" s="5">
        <f>SUM(SMALL(AO$4:AO$213,{1,2,3,4}))</f>
        <v>66</v>
      </c>
      <c r="AP2" s="5">
        <f>SUM(SMALL(AP$4:AP$213,{1,2,3,4}))</f>
        <v>218</v>
      </c>
      <c r="AQ2" s="5">
        <f>SUM(SMALL(AQ$4:AQ$213,{1,2,3,4}))</f>
        <v>628</v>
      </c>
      <c r="AR2" s="5">
        <f>SUM(SMALL(AR$4:AR$213,{1,2,3,4}))</f>
        <v>373</v>
      </c>
      <c r="AS2" s="5">
        <f>SUM(SMALL(AS$4:AS$213,{1,2,3,4}))</f>
        <v>119</v>
      </c>
      <c r="AT2" s="5">
        <f>SUM(SMALL(AT$4:AT$213,{1,2,3,4}))</f>
        <v>64</v>
      </c>
      <c r="AU2" s="5">
        <f>SUM(SMALL(AU$4:AU$213,{1,2,3,4}))</f>
        <v>142</v>
      </c>
      <c r="AV2" s="5">
        <f>SUM(SMALL(AV$4:AV$213,{1,2,3,4}))</f>
        <v>269</v>
      </c>
      <c r="AW2" s="5">
        <f>SUM(SMALL(AW$4:AW$213,{1,2,3,4}))</f>
        <v>140</v>
      </c>
      <c r="AX2" s="5">
        <f>SUM(SMALL(AX$4:AX$213,{1,2,3,4}))</f>
        <v>572</v>
      </c>
      <c r="AY2" s="5">
        <f>SUM(SMALL(AY$4:AY$213,{1,2,3,4}))</f>
        <v>424</v>
      </c>
      <c r="AZ2" s="5">
        <f>SUM(SMALL(AZ$4:AZ$213,{1,2,3,4}))</f>
        <v>70</v>
      </c>
      <c r="BA2" s="5">
        <f>SUM(SMALL(BA$4:BA$213,{1,2,3,4}))</f>
        <v>84</v>
      </c>
      <c r="BB2" s="5">
        <f>SUM(SMALL(BB$4:BB$213,{1,2,3,4}))</f>
        <v>142</v>
      </c>
    </row>
    <row r="3" spans="1:54" s="2" customFormat="1" ht="15.9" customHeight="1" x14ac:dyDescent="0.25">
      <c r="A3" s="3" t="s">
        <v>19</v>
      </c>
      <c r="B3" s="3" t="s">
        <v>10</v>
      </c>
      <c r="C3" s="3" t="s">
        <v>18</v>
      </c>
      <c r="D3" s="3" t="s">
        <v>3</v>
      </c>
      <c r="E3" s="3" t="s">
        <v>4</v>
      </c>
      <c r="F3" s="3" t="s">
        <v>5</v>
      </c>
      <c r="G3" s="25" t="s">
        <v>6</v>
      </c>
      <c r="H3" s="25" t="s">
        <v>7</v>
      </c>
      <c r="I3" s="3" t="s">
        <v>8</v>
      </c>
      <c r="J3" s="3" t="s">
        <v>9</v>
      </c>
      <c r="K3" s="3" t="s">
        <v>10</v>
      </c>
      <c r="L3" s="5">
        <f>COUNT(SMALL(L$4:L$213,{1,2,3,4,5,6,7,8}))</f>
        <v>8</v>
      </c>
      <c r="M3" s="5">
        <f>COUNT(SMALL(M$4:M$213,{1,2,3,4,5,6,7,8}))</f>
        <v>8</v>
      </c>
      <c r="N3" s="5">
        <f>COUNT(SMALL(N$4:N$213,{1,2,3,4,5,6,7,8}))</f>
        <v>8</v>
      </c>
      <c r="O3" s="5">
        <f>COUNT(SMALL(O$4:O$213,{1,2,3,4,5,6,7,8}))</f>
        <v>8</v>
      </c>
      <c r="P3" s="5">
        <f>COUNT(SMALL(P$4:P$213,{1,2,3,4,5,6,7,8}))</f>
        <v>8</v>
      </c>
      <c r="Q3" s="5">
        <f>COUNT(SMALL(Q$4:Q$213,{1,2,3,4,5,6,7,8}))</f>
        <v>8</v>
      </c>
      <c r="R3" s="5">
        <f>COUNT(SMALL(R$4:R$213,{1,2,3,4,5,6,7,8}))</f>
        <v>8</v>
      </c>
      <c r="S3" s="5">
        <f>COUNT(SMALL(S$4:S$213,{1,2,3,4,5,6,7,8}))</f>
        <v>8</v>
      </c>
      <c r="T3" s="5">
        <f>COUNT(SMALL(T$4:T$213,{1,2,3,4,5,6,7,8}))</f>
        <v>8</v>
      </c>
      <c r="U3" s="5">
        <f>COUNT(SMALL(U$4:U$213,{1,2,3,4,5,6,7,8}))</f>
        <v>8</v>
      </c>
      <c r="V3" s="5">
        <f>COUNT(SMALL(V$4:V$213,{1,2,3,4,5,6,7,8}))</f>
        <v>8</v>
      </c>
      <c r="W3" s="5">
        <f>COUNT(SMALL(W$4:W$213,{1,2,3,4,5,6,7,8}))</f>
        <v>8</v>
      </c>
      <c r="X3" s="5">
        <f>COUNT(SMALL(X$4:X$213,{1,2,3,4,5,6,7,8}))</f>
        <v>8</v>
      </c>
      <c r="Y3" s="5">
        <f>COUNT(SMALL(Y$4:Y$213,{1,2,3,4,5,6,7,8}))</f>
        <v>8</v>
      </c>
      <c r="Z3" s="5">
        <f>COUNT(SMALL(Z$4:Z$213,{1,2,3,4,5,6,7,8}))</f>
        <v>8</v>
      </c>
      <c r="AA3" s="5">
        <f>COUNT(SMALL(AA$4:AA$213,{1,2,3,4,5,6,7,8}))</f>
        <v>8</v>
      </c>
      <c r="AB3" s="5">
        <f>COUNT(SMALL(AB$4:AB$213,{1,2,3,4,5,6,7,8}))</f>
        <v>8</v>
      </c>
      <c r="AC3" s="5">
        <f>COUNT(SMALL(AC$4:AC$213,{1,2,3,4,5,6,7,8}))</f>
        <v>8</v>
      </c>
      <c r="AD3" s="5">
        <f>COUNT(SMALL(AD$4:AD$213,{1,2,3,4,5,6,7,8}))</f>
        <v>8</v>
      </c>
      <c r="AE3" s="5">
        <f>COUNT(SMALL(AE$4:AE$213,{1,2,3,4,5,6,7,8}))</f>
        <v>8</v>
      </c>
      <c r="AF3" s="5">
        <f>COUNT(SMALL(AF$4:AF$213,{1,2,3,4,5,6,7,8}))</f>
        <v>8</v>
      </c>
      <c r="AG3" s="3"/>
      <c r="AH3" s="5">
        <f>COUNT(SMALL(AH$4:AH$213,{1,2,3,4}))</f>
        <v>4</v>
      </c>
      <c r="AI3" s="5">
        <f>COUNT(SMALL(AI$4:AI$213,{1,2,3,4}))</f>
        <v>4</v>
      </c>
      <c r="AJ3" s="5">
        <f>COUNT(SMALL(AJ$4:AJ$213,{1,2,3,4}))</f>
        <v>4</v>
      </c>
      <c r="AK3" s="5">
        <f>COUNT(SMALL(AK$4:AK$213,{1,2,3,4}))</f>
        <v>4</v>
      </c>
      <c r="AL3" s="5">
        <f>COUNT(SMALL(AL$4:AL$213,{1,2,3,4}))</f>
        <v>4</v>
      </c>
      <c r="AM3" s="5">
        <f>COUNT(SMALL(AM$4:AM$213,{1,2,3,4}))</f>
        <v>4</v>
      </c>
      <c r="AN3" s="5">
        <f>COUNT(SMALL(AN$4:AN$213,{1,2,3,4}))</f>
        <v>4</v>
      </c>
      <c r="AO3" s="5">
        <f>COUNT(SMALL(AO$4:AO$213,{1,2,3,4}))</f>
        <v>4</v>
      </c>
      <c r="AP3" s="5">
        <f>COUNT(SMALL(AP$4:AP$213,{1,2,3,4}))</f>
        <v>4</v>
      </c>
      <c r="AQ3" s="5">
        <f>COUNT(SMALL(AQ$4:AQ$213,{1,2,3,4}))</f>
        <v>4</v>
      </c>
      <c r="AR3" s="5">
        <f>COUNT(SMALL(AR$4:AR$213,{1,2,3,4}))</f>
        <v>4</v>
      </c>
      <c r="AS3" s="5">
        <f>COUNT(SMALL(AS$4:AS$213,{1,2,3,4}))</f>
        <v>4</v>
      </c>
      <c r="AT3" s="5">
        <f>COUNT(SMALL(AT$4:AT$213,{1,2,3,4}))</f>
        <v>4</v>
      </c>
      <c r="AU3" s="5">
        <f>COUNT(SMALL(AU$4:AU$213,{1,2,3,4}))</f>
        <v>4</v>
      </c>
      <c r="AV3" s="5">
        <f>COUNT(SMALL(AV$4:AV$213,{1,2,3,4}))</f>
        <v>4</v>
      </c>
      <c r="AW3" s="5">
        <f>COUNT(SMALL(AW$4:AW$213,{1,2,3,4}))</f>
        <v>4</v>
      </c>
      <c r="AX3" s="5">
        <f>COUNT(SMALL(AX$4:AX$213,{1,2,3,4}))</f>
        <v>4</v>
      </c>
      <c r="AY3" s="5">
        <f>COUNT(SMALL(AY$4:AY$213,{1,2,3,4}))</f>
        <v>4</v>
      </c>
      <c r="AZ3" s="5">
        <f>COUNT(SMALL(AZ$4:AZ$213,{1,2,3,4}))</f>
        <v>4</v>
      </c>
      <c r="BA3" s="5">
        <f>COUNT(SMALL(BA$4:BA$213,{1,2,3,4}))</f>
        <v>4</v>
      </c>
      <c r="BB3" s="5">
        <f>COUNT(SMALL(BB$4:BB$213,{1,2,3,4}))</f>
        <v>4</v>
      </c>
    </row>
    <row r="4" spans="1:54" ht="15.9" customHeight="1" x14ac:dyDescent="0.3">
      <c r="A4" s="40">
        <v>37</v>
      </c>
      <c r="B4" s="40">
        <v>1</v>
      </c>
      <c r="C4" s="40"/>
      <c r="D4" s="40"/>
      <c r="E4" s="40">
        <v>614</v>
      </c>
      <c r="F4" s="47" t="s">
        <v>966</v>
      </c>
      <c r="G4" s="48" t="s">
        <v>66</v>
      </c>
      <c r="H4" s="48" t="s">
        <v>67</v>
      </c>
      <c r="I4" s="40" t="s">
        <v>65</v>
      </c>
      <c r="J4" s="40" t="s">
        <v>39</v>
      </c>
      <c r="K4" s="40" t="s">
        <v>1</v>
      </c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>
        <f>$B4</f>
        <v>1</v>
      </c>
      <c r="Y4" s="11"/>
      <c r="Z4" s="11"/>
      <c r="AA4" s="11"/>
      <c r="AB4" s="11"/>
      <c r="AC4" s="11"/>
      <c r="AD4" s="11"/>
      <c r="AE4" s="11"/>
      <c r="AF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</row>
    <row r="5" spans="1:54" ht="15.9" customHeight="1" x14ac:dyDescent="0.3">
      <c r="A5" s="40">
        <v>40</v>
      </c>
      <c r="B5" s="40">
        <v>2</v>
      </c>
      <c r="C5" s="40">
        <v>1</v>
      </c>
      <c r="D5" s="40">
        <v>1</v>
      </c>
      <c r="E5" s="40">
        <v>1880</v>
      </c>
      <c r="F5" s="47" t="s">
        <v>1046</v>
      </c>
      <c r="G5" s="48" t="s">
        <v>88</v>
      </c>
      <c r="H5" s="48" t="s">
        <v>1047</v>
      </c>
      <c r="I5" s="40" t="s">
        <v>79</v>
      </c>
      <c r="J5" s="40" t="s">
        <v>411</v>
      </c>
      <c r="K5" s="40" t="s">
        <v>1</v>
      </c>
      <c r="L5" s="11"/>
      <c r="M5" s="11"/>
      <c r="N5" s="11"/>
      <c r="O5" s="11">
        <f>$B5</f>
        <v>2</v>
      </c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H5" s="11"/>
      <c r="AI5" s="11"/>
      <c r="AJ5" s="11"/>
      <c r="AK5" s="11">
        <f>$D5</f>
        <v>1</v>
      </c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</row>
    <row r="6" spans="1:54" ht="15.9" customHeight="1" x14ac:dyDescent="0.3">
      <c r="A6" s="40">
        <v>45</v>
      </c>
      <c r="B6" s="40">
        <v>3</v>
      </c>
      <c r="C6" s="40">
        <v>1</v>
      </c>
      <c r="D6" s="40">
        <v>2</v>
      </c>
      <c r="E6" s="40">
        <v>839</v>
      </c>
      <c r="F6" s="47" t="s">
        <v>1048</v>
      </c>
      <c r="G6" s="48" t="s">
        <v>289</v>
      </c>
      <c r="H6" s="48" t="s">
        <v>290</v>
      </c>
      <c r="I6" s="40" t="s">
        <v>77</v>
      </c>
      <c r="J6" s="40" t="s">
        <v>38</v>
      </c>
      <c r="K6" s="40" t="s">
        <v>1</v>
      </c>
      <c r="L6" s="11"/>
      <c r="M6" s="11"/>
      <c r="N6" s="11"/>
      <c r="O6" s="11"/>
      <c r="P6" s="11"/>
      <c r="Q6" s="11"/>
      <c r="R6" s="11"/>
      <c r="S6" s="11">
        <f>$B6</f>
        <v>3</v>
      </c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H6" s="11"/>
      <c r="AI6" s="11"/>
      <c r="AJ6" s="11"/>
      <c r="AK6" s="11"/>
      <c r="AL6" s="11"/>
      <c r="AM6" s="11"/>
      <c r="AN6" s="11"/>
      <c r="AO6" s="11">
        <f>$D6</f>
        <v>2</v>
      </c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</row>
    <row r="7" spans="1:54" ht="15.9" customHeight="1" x14ac:dyDescent="0.3">
      <c r="A7" s="40">
        <v>65</v>
      </c>
      <c r="B7" s="40">
        <v>4</v>
      </c>
      <c r="C7" s="40">
        <v>2</v>
      </c>
      <c r="D7" s="40">
        <v>3</v>
      </c>
      <c r="E7" s="40">
        <v>382</v>
      </c>
      <c r="F7" s="47" t="s">
        <v>473</v>
      </c>
      <c r="G7" s="48" t="s">
        <v>86</v>
      </c>
      <c r="H7" s="48" t="s">
        <v>117</v>
      </c>
      <c r="I7" s="40" t="s">
        <v>77</v>
      </c>
      <c r="J7" s="40" t="s">
        <v>27</v>
      </c>
      <c r="K7" s="40" t="s">
        <v>1</v>
      </c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>
        <f>$B7</f>
        <v>4</v>
      </c>
      <c r="AE7" s="11"/>
      <c r="AF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>
        <f>$D7</f>
        <v>3</v>
      </c>
      <c r="BA7" s="11"/>
      <c r="BB7" s="11"/>
    </row>
    <row r="8" spans="1:54" ht="15.9" customHeight="1" x14ac:dyDescent="0.3">
      <c r="A8" s="40">
        <v>67</v>
      </c>
      <c r="B8" s="40">
        <v>5</v>
      </c>
      <c r="C8" s="40"/>
      <c r="D8" s="40"/>
      <c r="E8" s="40">
        <v>189</v>
      </c>
      <c r="F8" s="47" t="s">
        <v>967</v>
      </c>
      <c r="G8" s="48" t="s">
        <v>968</v>
      </c>
      <c r="H8" s="48" t="s">
        <v>422</v>
      </c>
      <c r="I8" s="40" t="s">
        <v>65</v>
      </c>
      <c r="J8" s="40" t="s">
        <v>40</v>
      </c>
      <c r="K8" s="40" t="s">
        <v>1</v>
      </c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>
        <f>$B8</f>
        <v>5</v>
      </c>
      <c r="AB8" s="11"/>
      <c r="AC8" s="11"/>
      <c r="AD8" s="11"/>
      <c r="AE8" s="11"/>
      <c r="AF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</row>
    <row r="9" spans="1:54" ht="15.9" customHeight="1" x14ac:dyDescent="0.3">
      <c r="A9" s="40">
        <v>75</v>
      </c>
      <c r="B9" s="40">
        <v>6</v>
      </c>
      <c r="C9" s="40"/>
      <c r="D9" s="40"/>
      <c r="E9" s="40">
        <v>825</v>
      </c>
      <c r="F9" s="47" t="s">
        <v>969</v>
      </c>
      <c r="G9" s="48" t="s">
        <v>970</v>
      </c>
      <c r="H9" s="48" t="s">
        <v>971</v>
      </c>
      <c r="I9" s="40" t="s">
        <v>65</v>
      </c>
      <c r="J9" s="40" t="s">
        <v>38</v>
      </c>
      <c r="K9" s="40" t="s">
        <v>1</v>
      </c>
      <c r="L9" s="11"/>
      <c r="M9" s="11"/>
      <c r="N9" s="11"/>
      <c r="O9" s="11"/>
      <c r="P9" s="11"/>
      <c r="Q9" s="11"/>
      <c r="R9" s="11"/>
      <c r="S9" s="11">
        <f>$B9</f>
        <v>6</v>
      </c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</row>
    <row r="10" spans="1:54" ht="15.9" customHeight="1" x14ac:dyDescent="0.3">
      <c r="A10" s="40">
        <v>76</v>
      </c>
      <c r="B10" s="40">
        <v>7</v>
      </c>
      <c r="C10" s="40">
        <v>2</v>
      </c>
      <c r="D10" s="40">
        <v>4</v>
      </c>
      <c r="E10" s="40">
        <v>1044</v>
      </c>
      <c r="F10" s="47" t="s">
        <v>1049</v>
      </c>
      <c r="G10" s="48" t="s">
        <v>73</v>
      </c>
      <c r="H10" s="48" t="s">
        <v>129</v>
      </c>
      <c r="I10" s="40" t="s">
        <v>79</v>
      </c>
      <c r="J10" s="40" t="s">
        <v>106</v>
      </c>
      <c r="K10" s="40" t="s">
        <v>1</v>
      </c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>
        <f>$B10</f>
        <v>7</v>
      </c>
      <c r="AF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>
        <f>$D10</f>
        <v>4</v>
      </c>
      <c r="BB10" s="11"/>
    </row>
    <row r="11" spans="1:54" ht="15.9" customHeight="1" x14ac:dyDescent="0.3">
      <c r="A11" s="40">
        <v>77</v>
      </c>
      <c r="B11" s="40">
        <v>8</v>
      </c>
      <c r="C11" s="40">
        <v>3</v>
      </c>
      <c r="D11" s="40">
        <v>5</v>
      </c>
      <c r="E11" s="40">
        <v>1930</v>
      </c>
      <c r="F11" s="47" t="s">
        <v>1050</v>
      </c>
      <c r="G11" s="48" t="s">
        <v>70</v>
      </c>
      <c r="H11" s="48" t="s">
        <v>565</v>
      </c>
      <c r="I11" s="40" t="s">
        <v>77</v>
      </c>
      <c r="J11" s="40" t="s">
        <v>411</v>
      </c>
      <c r="K11" s="40" t="s">
        <v>1</v>
      </c>
      <c r="L11" s="11"/>
      <c r="M11" s="11"/>
      <c r="N11" s="11"/>
      <c r="O11" s="11">
        <f>$B11</f>
        <v>8</v>
      </c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H11" s="11"/>
      <c r="AI11" s="11"/>
      <c r="AJ11" s="11"/>
      <c r="AK11" s="11">
        <f>$D11</f>
        <v>5</v>
      </c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</row>
    <row r="12" spans="1:54" ht="15.9" customHeight="1" x14ac:dyDescent="0.3">
      <c r="A12" s="40">
        <v>78</v>
      </c>
      <c r="B12" s="40">
        <v>9</v>
      </c>
      <c r="C12" s="40">
        <v>4</v>
      </c>
      <c r="D12" s="40">
        <v>6</v>
      </c>
      <c r="E12" s="40">
        <v>410</v>
      </c>
      <c r="F12" s="47" t="s">
        <v>479</v>
      </c>
      <c r="G12" s="48" t="s">
        <v>1051</v>
      </c>
      <c r="H12" s="48" t="s">
        <v>1052</v>
      </c>
      <c r="I12" s="40" t="s">
        <v>77</v>
      </c>
      <c r="J12" s="40" t="s">
        <v>27</v>
      </c>
      <c r="K12" s="40" t="s">
        <v>1</v>
      </c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>
        <f>$B12</f>
        <v>9</v>
      </c>
      <c r="AE12" s="11"/>
      <c r="AF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>
        <f>$D12</f>
        <v>6</v>
      </c>
      <c r="BA12" s="11"/>
      <c r="BB12" s="11"/>
    </row>
    <row r="13" spans="1:54" ht="15.9" customHeight="1" x14ac:dyDescent="0.3">
      <c r="A13" s="40">
        <v>95</v>
      </c>
      <c r="B13" s="40">
        <v>10</v>
      </c>
      <c r="C13" s="40">
        <v>5</v>
      </c>
      <c r="D13" s="40">
        <v>7</v>
      </c>
      <c r="E13" s="40">
        <v>950</v>
      </c>
      <c r="F13" s="47" t="s">
        <v>490</v>
      </c>
      <c r="G13" s="48" t="s">
        <v>155</v>
      </c>
      <c r="H13" s="48" t="s">
        <v>1053</v>
      </c>
      <c r="I13" s="40" t="s">
        <v>77</v>
      </c>
      <c r="J13" s="40" t="s">
        <v>115</v>
      </c>
      <c r="K13" s="40" t="s">
        <v>1</v>
      </c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>
        <f>$B13</f>
        <v>10</v>
      </c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>
        <f>$D13</f>
        <v>7</v>
      </c>
    </row>
    <row r="14" spans="1:54" ht="15.9" customHeight="1" x14ac:dyDescent="0.3">
      <c r="A14" s="40">
        <v>98</v>
      </c>
      <c r="B14" s="40">
        <v>11</v>
      </c>
      <c r="C14" s="40">
        <v>6</v>
      </c>
      <c r="D14" s="40">
        <v>8</v>
      </c>
      <c r="E14" s="40">
        <v>1240</v>
      </c>
      <c r="F14" s="47" t="s">
        <v>1054</v>
      </c>
      <c r="G14" s="48" t="s">
        <v>156</v>
      </c>
      <c r="H14" s="48" t="s">
        <v>1055</v>
      </c>
      <c r="I14" s="40" t="s">
        <v>77</v>
      </c>
      <c r="J14" s="40" t="s">
        <v>37</v>
      </c>
      <c r="K14" s="40" t="s">
        <v>1</v>
      </c>
      <c r="L14" s="11"/>
      <c r="M14" s="11"/>
      <c r="N14" s="11"/>
      <c r="O14" s="11"/>
      <c r="P14" s="11"/>
      <c r="Q14" s="11"/>
      <c r="R14" s="11">
        <f>$B14</f>
        <v>11</v>
      </c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H14" s="11"/>
      <c r="AI14" s="11"/>
      <c r="AJ14" s="11"/>
      <c r="AK14" s="11"/>
      <c r="AL14" s="11"/>
      <c r="AM14" s="11"/>
      <c r="AN14" s="11">
        <f>$D14</f>
        <v>8</v>
      </c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</row>
    <row r="15" spans="1:54" ht="15.9" customHeight="1" x14ac:dyDescent="0.3">
      <c r="A15" s="40">
        <v>103</v>
      </c>
      <c r="B15" s="40">
        <v>12</v>
      </c>
      <c r="C15" s="40"/>
      <c r="D15" s="40"/>
      <c r="E15" s="40">
        <v>199</v>
      </c>
      <c r="F15" s="47" t="s">
        <v>972</v>
      </c>
      <c r="G15" s="48" t="s">
        <v>973</v>
      </c>
      <c r="H15" s="48" t="s">
        <v>974</v>
      </c>
      <c r="I15" s="40" t="s">
        <v>65</v>
      </c>
      <c r="J15" s="40" t="s">
        <v>40</v>
      </c>
      <c r="K15" s="40" t="s">
        <v>1</v>
      </c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>
        <f>$B15</f>
        <v>12</v>
      </c>
      <c r="AB15" s="11"/>
      <c r="AC15" s="11"/>
      <c r="AD15" s="11"/>
      <c r="AE15" s="11"/>
      <c r="AF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</row>
    <row r="16" spans="1:54" ht="15.9" customHeight="1" x14ac:dyDescent="0.3">
      <c r="A16" s="40">
        <v>114</v>
      </c>
      <c r="B16" s="40">
        <v>13</v>
      </c>
      <c r="C16" s="40">
        <v>3</v>
      </c>
      <c r="D16" s="40">
        <v>9</v>
      </c>
      <c r="E16" s="40">
        <v>803</v>
      </c>
      <c r="F16" s="47" t="s">
        <v>1056</v>
      </c>
      <c r="G16" s="48" t="s">
        <v>1057</v>
      </c>
      <c r="H16" s="48" t="s">
        <v>274</v>
      </c>
      <c r="I16" s="40" t="s">
        <v>79</v>
      </c>
      <c r="J16" s="40" t="s">
        <v>38</v>
      </c>
      <c r="K16" s="40" t="s">
        <v>1</v>
      </c>
      <c r="L16" s="11"/>
      <c r="M16" s="11"/>
      <c r="N16" s="11"/>
      <c r="O16" s="11"/>
      <c r="P16" s="11"/>
      <c r="Q16" s="11"/>
      <c r="R16" s="11"/>
      <c r="S16" s="11">
        <f>$B16</f>
        <v>13</v>
      </c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H16" s="11"/>
      <c r="AI16" s="11"/>
      <c r="AJ16" s="11"/>
      <c r="AK16" s="11"/>
      <c r="AL16" s="11"/>
      <c r="AM16" s="11"/>
      <c r="AN16" s="11"/>
      <c r="AO16" s="11">
        <f>$D16</f>
        <v>9</v>
      </c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</row>
    <row r="17" spans="1:54" ht="15.9" customHeight="1" x14ac:dyDescent="0.3">
      <c r="A17" s="40">
        <v>125</v>
      </c>
      <c r="B17" s="40">
        <v>14</v>
      </c>
      <c r="C17" s="40"/>
      <c r="D17" s="40"/>
      <c r="E17" s="40">
        <v>1885</v>
      </c>
      <c r="F17" s="47" t="s">
        <v>975</v>
      </c>
      <c r="G17" s="48" t="s">
        <v>976</v>
      </c>
      <c r="H17" s="48" t="s">
        <v>977</v>
      </c>
      <c r="I17" s="40" t="s">
        <v>65</v>
      </c>
      <c r="J17" s="40" t="s">
        <v>411</v>
      </c>
      <c r="K17" s="40" t="s">
        <v>1</v>
      </c>
      <c r="L17" s="11"/>
      <c r="M17" s="11"/>
      <c r="N17" s="11"/>
      <c r="O17" s="11">
        <f>$B17</f>
        <v>14</v>
      </c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</row>
    <row r="18" spans="1:54" ht="15.9" customHeight="1" x14ac:dyDescent="0.3">
      <c r="A18" s="40">
        <v>132</v>
      </c>
      <c r="B18" s="40">
        <v>15</v>
      </c>
      <c r="C18" s="40">
        <v>4</v>
      </c>
      <c r="D18" s="40">
        <v>10</v>
      </c>
      <c r="E18" s="40">
        <v>457</v>
      </c>
      <c r="F18" s="47" t="s">
        <v>502</v>
      </c>
      <c r="G18" s="48" t="s">
        <v>130</v>
      </c>
      <c r="H18" s="48" t="s">
        <v>131</v>
      </c>
      <c r="I18" s="40" t="s">
        <v>79</v>
      </c>
      <c r="J18" s="40" t="s">
        <v>27</v>
      </c>
      <c r="K18" s="40" t="s">
        <v>1</v>
      </c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>
        <f>$B18</f>
        <v>15</v>
      </c>
      <c r="AE18" s="11"/>
      <c r="AF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>
        <f>$D18</f>
        <v>10</v>
      </c>
      <c r="BA18" s="11"/>
      <c r="BB18" s="11"/>
    </row>
    <row r="19" spans="1:54" ht="15.9" customHeight="1" x14ac:dyDescent="0.3">
      <c r="A19" s="40">
        <v>136</v>
      </c>
      <c r="B19" s="40">
        <v>16</v>
      </c>
      <c r="C19" s="40">
        <v>5</v>
      </c>
      <c r="D19" s="40">
        <v>11</v>
      </c>
      <c r="E19" s="40">
        <v>561</v>
      </c>
      <c r="F19" s="47" t="s">
        <v>1059</v>
      </c>
      <c r="G19" s="48" t="s">
        <v>1060</v>
      </c>
      <c r="H19" s="48" t="s">
        <v>637</v>
      </c>
      <c r="I19" s="40" t="s">
        <v>79</v>
      </c>
      <c r="J19" s="40" t="s">
        <v>39</v>
      </c>
      <c r="K19" s="40" t="s">
        <v>1</v>
      </c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>
        <f>$B19</f>
        <v>16</v>
      </c>
      <c r="Y19" s="11"/>
      <c r="Z19" s="11"/>
      <c r="AA19" s="11"/>
      <c r="AB19" s="11"/>
      <c r="AC19" s="11"/>
      <c r="AD19" s="11"/>
      <c r="AE19" s="11"/>
      <c r="AF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>
        <f>$D19</f>
        <v>11</v>
      </c>
      <c r="AU19" s="11"/>
      <c r="AV19" s="11"/>
      <c r="AW19" s="11"/>
      <c r="AX19" s="11"/>
      <c r="AY19" s="11"/>
      <c r="AZ19" s="11"/>
      <c r="BA19" s="11"/>
      <c r="BB19" s="11"/>
    </row>
    <row r="20" spans="1:54" ht="15.9" customHeight="1" x14ac:dyDescent="0.3">
      <c r="A20" s="40">
        <v>141</v>
      </c>
      <c r="B20" s="40">
        <v>17</v>
      </c>
      <c r="C20" s="40">
        <v>6</v>
      </c>
      <c r="D20" s="40">
        <v>12</v>
      </c>
      <c r="E20" s="40">
        <v>531</v>
      </c>
      <c r="F20" s="47" t="s">
        <v>1061</v>
      </c>
      <c r="G20" s="48" t="s">
        <v>80</v>
      </c>
      <c r="H20" s="48" t="s">
        <v>137</v>
      </c>
      <c r="I20" s="40" t="s">
        <v>79</v>
      </c>
      <c r="J20" s="40" t="s">
        <v>39</v>
      </c>
      <c r="K20" s="40" t="s">
        <v>1</v>
      </c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>
        <f>$B20</f>
        <v>17</v>
      </c>
      <c r="Y20" s="11"/>
      <c r="Z20" s="11"/>
      <c r="AA20" s="11"/>
      <c r="AB20" s="11"/>
      <c r="AC20" s="11"/>
      <c r="AD20" s="11"/>
      <c r="AE20" s="11"/>
      <c r="AF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>
        <f>$D20</f>
        <v>12</v>
      </c>
      <c r="AU20" s="11"/>
      <c r="AV20" s="11"/>
      <c r="AW20" s="11"/>
      <c r="AX20" s="11"/>
      <c r="AY20" s="11"/>
      <c r="AZ20" s="11"/>
      <c r="BA20" s="11"/>
      <c r="BB20" s="11"/>
    </row>
    <row r="21" spans="1:54" ht="15.9" customHeight="1" x14ac:dyDescent="0.3">
      <c r="A21" s="40">
        <v>157</v>
      </c>
      <c r="B21" s="40">
        <v>18</v>
      </c>
      <c r="C21" s="40">
        <v>7</v>
      </c>
      <c r="D21" s="40">
        <v>13</v>
      </c>
      <c r="E21" s="40">
        <v>160</v>
      </c>
      <c r="F21" s="47" t="s">
        <v>1062</v>
      </c>
      <c r="G21" s="48" t="s">
        <v>88</v>
      </c>
      <c r="H21" s="48" t="s">
        <v>293</v>
      </c>
      <c r="I21" s="40" t="s">
        <v>77</v>
      </c>
      <c r="J21" s="40" t="s">
        <v>40</v>
      </c>
      <c r="K21" s="40" t="s">
        <v>1</v>
      </c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>
        <f>$B21</f>
        <v>18</v>
      </c>
      <c r="AB21" s="11"/>
      <c r="AC21" s="11"/>
      <c r="AD21" s="11"/>
      <c r="AE21" s="11"/>
      <c r="AF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>
        <f>$D21</f>
        <v>13</v>
      </c>
      <c r="AX21" s="11"/>
      <c r="AY21" s="11"/>
      <c r="AZ21" s="11"/>
      <c r="BA21" s="11"/>
      <c r="BB21" s="11"/>
    </row>
    <row r="22" spans="1:54" ht="15.9" customHeight="1" x14ac:dyDescent="0.3">
      <c r="A22" s="40">
        <v>165</v>
      </c>
      <c r="B22" s="40">
        <v>19</v>
      </c>
      <c r="C22" s="40"/>
      <c r="D22" s="40"/>
      <c r="E22" s="40">
        <v>2170</v>
      </c>
      <c r="F22" s="47" t="s">
        <v>1288</v>
      </c>
      <c r="G22" s="48" t="s">
        <v>745</v>
      </c>
      <c r="H22" s="48" t="s">
        <v>1314</v>
      </c>
      <c r="I22" s="40" t="e">
        <v>#N/A</v>
      </c>
      <c r="J22" s="40" t="s">
        <v>59</v>
      </c>
      <c r="K22" s="40" t="s">
        <v>1</v>
      </c>
      <c r="L22" s="11"/>
      <c r="M22" s="11"/>
      <c r="N22" s="11"/>
      <c r="O22" s="11"/>
      <c r="P22" s="11"/>
      <c r="Q22" s="11">
        <f>$B22</f>
        <v>19</v>
      </c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</row>
    <row r="23" spans="1:54" ht="15.9" customHeight="1" x14ac:dyDescent="0.3">
      <c r="A23" s="40">
        <v>167</v>
      </c>
      <c r="B23" s="40">
        <v>20</v>
      </c>
      <c r="C23" s="40">
        <v>7</v>
      </c>
      <c r="D23" s="40">
        <v>14</v>
      </c>
      <c r="E23" s="40">
        <v>154</v>
      </c>
      <c r="F23" s="47" t="s">
        <v>514</v>
      </c>
      <c r="G23" s="48" t="s">
        <v>73</v>
      </c>
      <c r="H23" s="48" t="s">
        <v>298</v>
      </c>
      <c r="I23" s="40" t="s">
        <v>79</v>
      </c>
      <c r="J23" s="40" t="s">
        <v>40</v>
      </c>
      <c r="K23" s="40" t="s">
        <v>1</v>
      </c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>
        <f>$B23</f>
        <v>20</v>
      </c>
      <c r="AB23" s="11"/>
      <c r="AC23" s="11"/>
      <c r="AD23" s="11"/>
      <c r="AE23" s="11"/>
      <c r="AF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>
        <f>$D23</f>
        <v>14</v>
      </c>
      <c r="AX23" s="11"/>
      <c r="AY23" s="11"/>
      <c r="AZ23" s="11"/>
      <c r="BA23" s="11"/>
      <c r="BB23" s="11"/>
    </row>
    <row r="24" spans="1:54" ht="15.9" customHeight="1" x14ac:dyDescent="0.3">
      <c r="A24" s="40">
        <v>170</v>
      </c>
      <c r="B24" s="40">
        <v>21</v>
      </c>
      <c r="C24" s="40"/>
      <c r="D24" s="40"/>
      <c r="E24" s="40">
        <v>150</v>
      </c>
      <c r="F24" s="47" t="s">
        <v>978</v>
      </c>
      <c r="G24" s="48" t="s">
        <v>70</v>
      </c>
      <c r="H24" s="48" t="s">
        <v>979</v>
      </c>
      <c r="I24" s="40" t="s">
        <v>65</v>
      </c>
      <c r="J24" s="40" t="s">
        <v>40</v>
      </c>
      <c r="K24" s="40" t="s">
        <v>1</v>
      </c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>
        <f>$B24</f>
        <v>21</v>
      </c>
      <c r="AB24" s="11"/>
      <c r="AC24" s="11"/>
      <c r="AD24" s="11"/>
      <c r="AE24" s="11"/>
      <c r="AF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</row>
    <row r="25" spans="1:54" ht="15.9" customHeight="1" x14ac:dyDescent="0.3">
      <c r="A25" s="40">
        <v>171</v>
      </c>
      <c r="B25" s="40">
        <v>22</v>
      </c>
      <c r="C25" s="40">
        <v>8</v>
      </c>
      <c r="D25" s="40">
        <v>15</v>
      </c>
      <c r="E25" s="40">
        <v>1385</v>
      </c>
      <c r="F25" s="47" t="s">
        <v>714</v>
      </c>
      <c r="G25" s="48" t="s">
        <v>70</v>
      </c>
      <c r="H25" s="48" t="s">
        <v>1063</v>
      </c>
      <c r="I25" s="40" t="s">
        <v>79</v>
      </c>
      <c r="J25" s="40" t="s">
        <v>36</v>
      </c>
      <c r="K25" s="40" t="s">
        <v>1</v>
      </c>
      <c r="L25" s="11"/>
      <c r="M25" s="11">
        <f>$B25</f>
        <v>22</v>
      </c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H25" s="11"/>
      <c r="AI25" s="11">
        <f>$D25</f>
        <v>15</v>
      </c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</row>
    <row r="26" spans="1:54" ht="15.9" customHeight="1" x14ac:dyDescent="0.3">
      <c r="A26" s="40">
        <v>175</v>
      </c>
      <c r="B26" s="40">
        <v>23</v>
      </c>
      <c r="C26" s="40"/>
      <c r="D26" s="40"/>
      <c r="E26" s="40">
        <v>1275</v>
      </c>
      <c r="F26" s="47" t="s">
        <v>980</v>
      </c>
      <c r="G26" s="48" t="s">
        <v>981</v>
      </c>
      <c r="H26" s="48" t="s">
        <v>982</v>
      </c>
      <c r="I26" s="40" t="s">
        <v>65</v>
      </c>
      <c r="J26" s="40" t="s">
        <v>26</v>
      </c>
      <c r="K26" s="40" t="s">
        <v>1</v>
      </c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>
        <f>$B26</f>
        <v>23</v>
      </c>
      <c r="AA26" s="11"/>
      <c r="AB26" s="11"/>
      <c r="AC26" s="11"/>
      <c r="AD26" s="11"/>
      <c r="AE26" s="11"/>
      <c r="AF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</row>
    <row r="27" spans="1:54" ht="15.9" customHeight="1" x14ac:dyDescent="0.3">
      <c r="A27" s="40">
        <v>176</v>
      </c>
      <c r="B27" s="40">
        <v>24</v>
      </c>
      <c r="C27" s="40"/>
      <c r="D27" s="40"/>
      <c r="E27" s="40">
        <v>1048</v>
      </c>
      <c r="F27" s="47" t="s">
        <v>980</v>
      </c>
      <c r="G27" s="48" t="s">
        <v>331</v>
      </c>
      <c r="H27" s="48" t="s">
        <v>330</v>
      </c>
      <c r="I27" s="40" t="s">
        <v>65</v>
      </c>
      <c r="J27" s="40" t="s">
        <v>106</v>
      </c>
      <c r="K27" s="40" t="s">
        <v>1</v>
      </c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>
        <f>$B27</f>
        <v>24</v>
      </c>
      <c r="AF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</row>
    <row r="28" spans="1:54" ht="15.9" customHeight="1" x14ac:dyDescent="0.3">
      <c r="A28" s="40">
        <v>181</v>
      </c>
      <c r="B28" s="40" t="s">
        <v>1311</v>
      </c>
      <c r="C28" s="40"/>
      <c r="D28" s="40"/>
      <c r="E28" s="40">
        <v>2138</v>
      </c>
      <c r="F28" s="47" t="s">
        <v>983</v>
      </c>
      <c r="G28" s="48" t="s">
        <v>984</v>
      </c>
      <c r="H28" s="48" t="s">
        <v>927</v>
      </c>
      <c r="I28" s="40" t="s">
        <v>65</v>
      </c>
      <c r="J28" s="40" t="s">
        <v>23</v>
      </c>
      <c r="K28" s="40" t="s">
        <v>1</v>
      </c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</row>
    <row r="29" spans="1:54" ht="15.9" customHeight="1" x14ac:dyDescent="0.3">
      <c r="A29" s="40">
        <v>185</v>
      </c>
      <c r="B29" s="40">
        <v>25</v>
      </c>
      <c r="C29" s="40">
        <v>9</v>
      </c>
      <c r="D29" s="40">
        <v>16</v>
      </c>
      <c r="E29" s="40">
        <v>534</v>
      </c>
      <c r="F29" s="47" t="s">
        <v>1064</v>
      </c>
      <c r="G29" s="48" t="s">
        <v>153</v>
      </c>
      <c r="H29" s="48" t="s">
        <v>300</v>
      </c>
      <c r="I29" s="40" t="s">
        <v>79</v>
      </c>
      <c r="J29" s="40" t="s">
        <v>39</v>
      </c>
      <c r="K29" s="40" t="s">
        <v>1</v>
      </c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>
        <f>$B29</f>
        <v>25</v>
      </c>
      <c r="Y29" s="11"/>
      <c r="Z29" s="11"/>
      <c r="AA29" s="11"/>
      <c r="AB29" s="11"/>
      <c r="AC29" s="11"/>
      <c r="AD29" s="11"/>
      <c r="AE29" s="11"/>
      <c r="AF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>
        <f>$D29</f>
        <v>16</v>
      </c>
      <c r="AU29" s="11"/>
      <c r="AV29" s="11"/>
      <c r="AW29" s="11"/>
      <c r="AX29" s="11"/>
      <c r="AY29" s="11"/>
      <c r="AZ29" s="11"/>
      <c r="BA29" s="11"/>
      <c r="BB29" s="11"/>
    </row>
    <row r="30" spans="1:54" ht="15.9" customHeight="1" x14ac:dyDescent="0.3">
      <c r="A30" s="40">
        <v>186</v>
      </c>
      <c r="B30" s="40">
        <v>26</v>
      </c>
      <c r="C30" s="40">
        <v>8</v>
      </c>
      <c r="D30" s="40">
        <v>17</v>
      </c>
      <c r="E30" s="40">
        <v>986</v>
      </c>
      <c r="F30" s="47" t="s">
        <v>1065</v>
      </c>
      <c r="G30" s="48" t="s">
        <v>295</v>
      </c>
      <c r="H30" s="48" t="s">
        <v>296</v>
      </c>
      <c r="I30" s="40" t="s">
        <v>77</v>
      </c>
      <c r="J30" s="40" t="s">
        <v>115</v>
      </c>
      <c r="K30" s="40" t="s">
        <v>1</v>
      </c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>
        <f>$B30</f>
        <v>26</v>
      </c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>
        <f>$D30</f>
        <v>17</v>
      </c>
    </row>
    <row r="31" spans="1:54" ht="15.9" customHeight="1" x14ac:dyDescent="0.3">
      <c r="A31" s="40">
        <v>187</v>
      </c>
      <c r="B31" s="40">
        <v>27</v>
      </c>
      <c r="C31" s="40">
        <v>9</v>
      </c>
      <c r="D31" s="40">
        <v>18</v>
      </c>
      <c r="E31" s="40">
        <v>1876</v>
      </c>
      <c r="F31" s="47" t="s">
        <v>721</v>
      </c>
      <c r="G31" s="48" t="s">
        <v>1066</v>
      </c>
      <c r="H31" s="48" t="s">
        <v>352</v>
      </c>
      <c r="I31" s="40" t="s">
        <v>77</v>
      </c>
      <c r="J31" s="40" t="s">
        <v>411</v>
      </c>
      <c r="K31" s="40" t="s">
        <v>1</v>
      </c>
      <c r="L31" s="11"/>
      <c r="M31" s="11"/>
      <c r="N31" s="11"/>
      <c r="O31" s="11">
        <f>$B31</f>
        <v>27</v>
      </c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H31" s="11"/>
      <c r="AI31" s="11"/>
      <c r="AJ31" s="11"/>
      <c r="AK31" s="11">
        <f>$D31</f>
        <v>18</v>
      </c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</row>
    <row r="32" spans="1:54" ht="15.9" customHeight="1" x14ac:dyDescent="0.3">
      <c r="A32" s="40">
        <v>190</v>
      </c>
      <c r="B32" s="40">
        <v>28</v>
      </c>
      <c r="C32" s="40">
        <v>1</v>
      </c>
      <c r="D32" s="40"/>
      <c r="E32" s="40">
        <v>2209</v>
      </c>
      <c r="F32" s="47" t="s">
        <v>722</v>
      </c>
      <c r="G32" s="48" t="s">
        <v>1042</v>
      </c>
      <c r="H32" s="48" t="s">
        <v>922</v>
      </c>
      <c r="I32" s="40" t="s">
        <v>297</v>
      </c>
      <c r="J32" s="40" t="s">
        <v>54</v>
      </c>
      <c r="K32" s="40" t="s">
        <v>1</v>
      </c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>
        <f>$B32</f>
        <v>28</v>
      </c>
      <c r="AC32" s="11"/>
      <c r="AD32" s="11"/>
      <c r="AE32" s="11"/>
      <c r="AF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</row>
    <row r="33" spans="1:54" ht="15.9" customHeight="1" x14ac:dyDescent="0.3">
      <c r="A33" s="40">
        <v>194</v>
      </c>
      <c r="B33" s="40">
        <v>29</v>
      </c>
      <c r="C33" s="40">
        <v>10</v>
      </c>
      <c r="D33" s="40">
        <v>19</v>
      </c>
      <c r="E33" s="40">
        <v>1858</v>
      </c>
      <c r="F33" s="47" t="s">
        <v>1067</v>
      </c>
      <c r="G33" s="48" t="s">
        <v>303</v>
      </c>
      <c r="H33" s="48" t="s">
        <v>304</v>
      </c>
      <c r="I33" s="40" t="s">
        <v>79</v>
      </c>
      <c r="J33" s="40" t="s">
        <v>69</v>
      </c>
      <c r="K33" s="40" t="s">
        <v>1</v>
      </c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>
        <f>$B33</f>
        <v>29</v>
      </c>
      <c r="X33" s="11"/>
      <c r="Y33" s="11"/>
      <c r="Z33" s="11"/>
      <c r="AA33" s="11"/>
      <c r="AB33" s="11"/>
      <c r="AC33" s="11"/>
      <c r="AD33" s="11"/>
      <c r="AE33" s="11"/>
      <c r="AF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>
        <f>$D33</f>
        <v>19</v>
      </c>
      <c r="AT33" s="11"/>
      <c r="AU33" s="11"/>
      <c r="AV33" s="11"/>
      <c r="AW33" s="11"/>
      <c r="AX33" s="11"/>
      <c r="AY33" s="11"/>
      <c r="AZ33" s="11"/>
      <c r="BA33" s="11"/>
      <c r="BB33" s="11"/>
    </row>
    <row r="34" spans="1:54" ht="15.9" customHeight="1" x14ac:dyDescent="0.3">
      <c r="A34" s="40">
        <v>200</v>
      </c>
      <c r="B34" s="40">
        <v>30</v>
      </c>
      <c r="C34" s="40">
        <v>10</v>
      </c>
      <c r="D34" s="40">
        <v>20</v>
      </c>
      <c r="E34" s="40">
        <v>1031</v>
      </c>
      <c r="F34" s="47" t="s">
        <v>1068</v>
      </c>
      <c r="G34" s="48" t="s">
        <v>88</v>
      </c>
      <c r="H34" s="48" t="s">
        <v>294</v>
      </c>
      <c r="I34" s="40" t="s">
        <v>77</v>
      </c>
      <c r="J34" s="40" t="s">
        <v>106</v>
      </c>
      <c r="K34" s="40" t="s">
        <v>1</v>
      </c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>
        <f>$B34</f>
        <v>30</v>
      </c>
      <c r="AF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>
        <f>$D34</f>
        <v>20</v>
      </c>
      <c r="BB34" s="11"/>
    </row>
    <row r="35" spans="1:54" ht="15.9" customHeight="1" x14ac:dyDescent="0.3">
      <c r="A35" s="40">
        <v>203</v>
      </c>
      <c r="B35" s="40">
        <v>31</v>
      </c>
      <c r="C35" s="40">
        <v>11</v>
      </c>
      <c r="D35" s="40">
        <v>21</v>
      </c>
      <c r="E35" s="40">
        <v>1744</v>
      </c>
      <c r="F35" s="47" t="s">
        <v>1069</v>
      </c>
      <c r="G35" s="48" t="s">
        <v>82</v>
      </c>
      <c r="H35" s="48" t="s">
        <v>133</v>
      </c>
      <c r="I35" s="40" t="s">
        <v>77</v>
      </c>
      <c r="J35" s="40" t="s">
        <v>75</v>
      </c>
      <c r="K35" s="40" t="s">
        <v>1</v>
      </c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>
        <f>$B35</f>
        <v>31</v>
      </c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>
        <f>$D35</f>
        <v>21</v>
      </c>
      <c r="AS35" s="11"/>
      <c r="AT35" s="11"/>
      <c r="AU35" s="11"/>
      <c r="AV35" s="11"/>
      <c r="AW35" s="11"/>
      <c r="AX35" s="11"/>
      <c r="AY35" s="11"/>
      <c r="AZ35" s="11"/>
      <c r="BA35" s="11"/>
      <c r="BB35" s="11"/>
    </row>
    <row r="36" spans="1:54" ht="15.9" customHeight="1" x14ac:dyDescent="0.3">
      <c r="A36" s="40">
        <v>210</v>
      </c>
      <c r="B36" s="40">
        <v>32</v>
      </c>
      <c r="C36" s="40">
        <v>11</v>
      </c>
      <c r="D36" s="40">
        <v>22</v>
      </c>
      <c r="E36" s="40">
        <v>1857</v>
      </c>
      <c r="F36" s="47" t="s">
        <v>742</v>
      </c>
      <c r="G36" s="48" t="s">
        <v>1070</v>
      </c>
      <c r="H36" s="48" t="s">
        <v>1071</v>
      </c>
      <c r="I36" s="40" t="s">
        <v>79</v>
      </c>
      <c r="J36" s="40" t="s">
        <v>69</v>
      </c>
      <c r="K36" s="40" t="s">
        <v>1</v>
      </c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>
        <f>$B36</f>
        <v>32</v>
      </c>
      <c r="X36" s="11"/>
      <c r="Y36" s="11"/>
      <c r="Z36" s="11"/>
      <c r="AA36" s="11"/>
      <c r="AB36" s="11"/>
      <c r="AC36" s="11"/>
      <c r="AD36" s="11"/>
      <c r="AE36" s="11"/>
      <c r="AF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>
        <f>$D36</f>
        <v>22</v>
      </c>
      <c r="AT36" s="11"/>
      <c r="AU36" s="11"/>
      <c r="AV36" s="11"/>
      <c r="AW36" s="11"/>
      <c r="AX36" s="11"/>
      <c r="AY36" s="11"/>
      <c r="AZ36" s="11"/>
      <c r="BA36" s="11"/>
      <c r="BB36" s="11"/>
    </row>
    <row r="37" spans="1:54" ht="15.9" customHeight="1" x14ac:dyDescent="0.3">
      <c r="A37" s="40">
        <v>218</v>
      </c>
      <c r="B37" s="40">
        <v>33</v>
      </c>
      <c r="C37" s="40">
        <v>12</v>
      </c>
      <c r="D37" s="40">
        <v>23</v>
      </c>
      <c r="E37" s="40">
        <v>1112</v>
      </c>
      <c r="F37" s="47" t="s">
        <v>1072</v>
      </c>
      <c r="G37" s="48" t="s">
        <v>306</v>
      </c>
      <c r="H37" s="48" t="s">
        <v>307</v>
      </c>
      <c r="I37" s="40" t="s">
        <v>77</v>
      </c>
      <c r="J37" s="40" t="s">
        <v>106</v>
      </c>
      <c r="K37" s="40" t="s">
        <v>1</v>
      </c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>
        <f>$B37</f>
        <v>33</v>
      </c>
      <c r="AF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>
        <f>$D37</f>
        <v>23</v>
      </c>
      <c r="BB37" s="11"/>
    </row>
    <row r="38" spans="1:54" ht="15.9" customHeight="1" x14ac:dyDescent="0.3">
      <c r="A38" s="40">
        <v>226</v>
      </c>
      <c r="B38" s="40">
        <v>34</v>
      </c>
      <c r="C38" s="40">
        <v>12</v>
      </c>
      <c r="D38" s="40">
        <v>24</v>
      </c>
      <c r="E38" s="40">
        <v>679</v>
      </c>
      <c r="F38" s="47" t="s">
        <v>541</v>
      </c>
      <c r="G38" s="48" t="s">
        <v>1073</v>
      </c>
      <c r="H38" s="48" t="s">
        <v>315</v>
      </c>
      <c r="I38" s="40" t="s">
        <v>79</v>
      </c>
      <c r="J38" s="40" t="s">
        <v>25</v>
      </c>
      <c r="K38" s="40" t="s">
        <v>1</v>
      </c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>
        <f>$B38</f>
        <v>34</v>
      </c>
      <c r="Z38" s="11"/>
      <c r="AA38" s="11"/>
      <c r="AB38" s="11"/>
      <c r="AC38" s="11"/>
      <c r="AD38" s="11"/>
      <c r="AE38" s="11"/>
      <c r="AF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>
        <f>$D38</f>
        <v>24</v>
      </c>
      <c r="AV38" s="11"/>
      <c r="AW38" s="11"/>
      <c r="AX38" s="11"/>
      <c r="AY38" s="11"/>
      <c r="AZ38" s="11"/>
      <c r="BA38" s="11"/>
      <c r="BB38" s="11"/>
    </row>
    <row r="39" spans="1:54" ht="15.9" customHeight="1" x14ac:dyDescent="0.3">
      <c r="A39" s="40">
        <v>234</v>
      </c>
      <c r="B39" s="40">
        <v>35</v>
      </c>
      <c r="C39" s="40">
        <v>2</v>
      </c>
      <c r="D39" s="40"/>
      <c r="E39" s="40">
        <v>2199</v>
      </c>
      <c r="F39" s="47" t="s">
        <v>1043</v>
      </c>
      <c r="G39" s="48" t="s">
        <v>1044</v>
      </c>
      <c r="H39" s="48" t="s">
        <v>907</v>
      </c>
      <c r="I39" s="40" t="s">
        <v>297</v>
      </c>
      <c r="J39" s="40" t="s">
        <v>54</v>
      </c>
      <c r="K39" s="40" t="s">
        <v>1</v>
      </c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>
        <f>$B39</f>
        <v>35</v>
      </c>
      <c r="AC39" s="11"/>
      <c r="AD39" s="11"/>
      <c r="AE39" s="11"/>
      <c r="AF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</row>
    <row r="40" spans="1:54" ht="15.9" customHeight="1" x14ac:dyDescent="0.3">
      <c r="A40" s="40">
        <v>240</v>
      </c>
      <c r="B40" s="40">
        <v>36</v>
      </c>
      <c r="C40" s="40">
        <v>13</v>
      </c>
      <c r="D40" s="40">
        <v>25</v>
      </c>
      <c r="E40" s="40">
        <v>540</v>
      </c>
      <c r="F40" s="47" t="s">
        <v>1074</v>
      </c>
      <c r="G40" s="48" t="s">
        <v>1075</v>
      </c>
      <c r="H40" s="48" t="s">
        <v>1076</v>
      </c>
      <c r="I40" s="40" t="s">
        <v>77</v>
      </c>
      <c r="J40" s="40" t="s">
        <v>39</v>
      </c>
      <c r="K40" s="40" t="s">
        <v>1</v>
      </c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>
        <f>$B40</f>
        <v>36</v>
      </c>
      <c r="Y40" s="11"/>
      <c r="Z40" s="11"/>
      <c r="AA40" s="11"/>
      <c r="AB40" s="11"/>
      <c r="AC40" s="11"/>
      <c r="AD40" s="11"/>
      <c r="AE40" s="11"/>
      <c r="AF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>
        <f>$D40</f>
        <v>25</v>
      </c>
      <c r="AU40" s="11"/>
      <c r="AV40" s="11"/>
      <c r="AW40" s="11"/>
      <c r="AX40" s="11"/>
      <c r="AY40" s="11"/>
      <c r="AZ40" s="11"/>
      <c r="BA40" s="11"/>
      <c r="BB40" s="11"/>
    </row>
    <row r="41" spans="1:54" ht="15.9" customHeight="1" x14ac:dyDescent="0.3">
      <c r="A41" s="40">
        <v>245</v>
      </c>
      <c r="B41" s="40">
        <v>37</v>
      </c>
      <c r="C41" s="40">
        <v>1</v>
      </c>
      <c r="D41" s="40">
        <v>26</v>
      </c>
      <c r="E41" s="40">
        <v>1960</v>
      </c>
      <c r="F41" s="47" t="s">
        <v>1077</v>
      </c>
      <c r="G41" s="48" t="s">
        <v>134</v>
      </c>
      <c r="H41" s="48" t="s">
        <v>135</v>
      </c>
      <c r="I41" s="40" t="s">
        <v>81</v>
      </c>
      <c r="J41" s="40" t="s">
        <v>51</v>
      </c>
      <c r="K41" s="40" t="s">
        <v>1</v>
      </c>
      <c r="L41" s="11"/>
      <c r="M41" s="11"/>
      <c r="N41" s="11"/>
      <c r="O41" s="11"/>
      <c r="P41" s="11">
        <f>$B41</f>
        <v>37</v>
      </c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H41" s="11"/>
      <c r="AI41" s="11"/>
      <c r="AJ41" s="11"/>
      <c r="AK41" s="11"/>
      <c r="AL41" s="11">
        <f>$D41</f>
        <v>26</v>
      </c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</row>
    <row r="42" spans="1:54" ht="15.9" customHeight="1" x14ac:dyDescent="0.3">
      <c r="A42" s="40">
        <v>249</v>
      </c>
      <c r="B42" s="40">
        <v>38</v>
      </c>
      <c r="C42" s="40">
        <v>2</v>
      </c>
      <c r="D42" s="40">
        <v>27</v>
      </c>
      <c r="E42" s="40">
        <v>784</v>
      </c>
      <c r="F42" s="47" t="s">
        <v>1078</v>
      </c>
      <c r="G42" s="48" t="s">
        <v>84</v>
      </c>
      <c r="H42" s="48" t="s">
        <v>85</v>
      </c>
      <c r="I42" s="40" t="s">
        <v>81</v>
      </c>
      <c r="J42" s="40" t="s">
        <v>38</v>
      </c>
      <c r="K42" s="40" t="s">
        <v>1</v>
      </c>
      <c r="L42" s="11"/>
      <c r="M42" s="11"/>
      <c r="N42" s="11"/>
      <c r="O42" s="11"/>
      <c r="P42" s="11"/>
      <c r="Q42" s="11"/>
      <c r="R42" s="11"/>
      <c r="S42" s="11">
        <f>$B42</f>
        <v>38</v>
      </c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H42" s="11"/>
      <c r="AI42" s="11"/>
      <c r="AJ42" s="11"/>
      <c r="AK42" s="11"/>
      <c r="AL42" s="11"/>
      <c r="AM42" s="11"/>
      <c r="AN42" s="11"/>
      <c r="AO42" s="11">
        <f>$D42</f>
        <v>27</v>
      </c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</row>
    <row r="43" spans="1:54" ht="15.9" customHeight="1" x14ac:dyDescent="0.3">
      <c r="A43" s="40">
        <v>257</v>
      </c>
      <c r="B43" s="40">
        <v>39</v>
      </c>
      <c r="C43" s="40">
        <v>14</v>
      </c>
      <c r="D43" s="40">
        <v>28</v>
      </c>
      <c r="E43" s="40">
        <v>835</v>
      </c>
      <c r="F43" s="47" t="s">
        <v>1079</v>
      </c>
      <c r="G43" s="48" t="s">
        <v>73</v>
      </c>
      <c r="H43" s="48" t="s">
        <v>139</v>
      </c>
      <c r="I43" s="40" t="s">
        <v>77</v>
      </c>
      <c r="J43" s="40" t="s">
        <v>38</v>
      </c>
      <c r="K43" s="40" t="s">
        <v>1</v>
      </c>
      <c r="L43" s="11"/>
      <c r="M43" s="11"/>
      <c r="N43" s="11"/>
      <c r="O43" s="11"/>
      <c r="P43" s="11"/>
      <c r="Q43" s="11"/>
      <c r="R43" s="11"/>
      <c r="S43" s="11">
        <f>$B43</f>
        <v>39</v>
      </c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H43" s="11"/>
      <c r="AI43" s="11"/>
      <c r="AJ43" s="11"/>
      <c r="AK43" s="11"/>
      <c r="AL43" s="11"/>
      <c r="AM43" s="11"/>
      <c r="AN43" s="11"/>
      <c r="AO43" s="11">
        <f>$D43</f>
        <v>28</v>
      </c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</row>
    <row r="44" spans="1:54" ht="15.9" customHeight="1" x14ac:dyDescent="0.3">
      <c r="A44" s="40">
        <v>258</v>
      </c>
      <c r="B44" s="40">
        <v>40</v>
      </c>
      <c r="C44" s="40">
        <v>13</v>
      </c>
      <c r="D44" s="40">
        <v>29</v>
      </c>
      <c r="E44" s="40">
        <v>1720</v>
      </c>
      <c r="F44" s="47" t="s">
        <v>1080</v>
      </c>
      <c r="G44" s="48" t="s">
        <v>292</v>
      </c>
      <c r="H44" s="48" t="s">
        <v>308</v>
      </c>
      <c r="I44" s="40" t="s">
        <v>79</v>
      </c>
      <c r="J44" s="40" t="s">
        <v>286</v>
      </c>
      <c r="K44" s="40" t="s">
        <v>1</v>
      </c>
      <c r="L44" s="11"/>
      <c r="M44" s="11"/>
      <c r="N44" s="11"/>
      <c r="O44" s="11"/>
      <c r="P44" s="11"/>
      <c r="Q44" s="11"/>
      <c r="R44" s="11"/>
      <c r="S44" s="11"/>
      <c r="T44" s="11">
        <f>$B44</f>
        <v>40</v>
      </c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H44" s="11"/>
      <c r="AI44" s="11"/>
      <c r="AJ44" s="11"/>
      <c r="AK44" s="11"/>
      <c r="AL44" s="11"/>
      <c r="AM44" s="11"/>
      <c r="AN44" s="11"/>
      <c r="AO44" s="11"/>
      <c r="AP44" s="11">
        <f>$D44</f>
        <v>29</v>
      </c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</row>
    <row r="45" spans="1:54" ht="15.9" customHeight="1" x14ac:dyDescent="0.3">
      <c r="A45" s="40">
        <v>259</v>
      </c>
      <c r="B45" s="40">
        <v>41</v>
      </c>
      <c r="C45" s="40">
        <v>15</v>
      </c>
      <c r="D45" s="40">
        <v>30</v>
      </c>
      <c r="E45" s="40">
        <v>1224</v>
      </c>
      <c r="F45" s="47" t="s">
        <v>1081</v>
      </c>
      <c r="G45" s="48" t="s">
        <v>319</v>
      </c>
      <c r="H45" s="48" t="s">
        <v>252</v>
      </c>
      <c r="I45" s="40" t="s">
        <v>77</v>
      </c>
      <c r="J45" s="40" t="s">
        <v>37</v>
      </c>
      <c r="K45" s="40" t="s">
        <v>1</v>
      </c>
      <c r="L45" s="11"/>
      <c r="M45" s="11"/>
      <c r="N45" s="11"/>
      <c r="O45" s="11"/>
      <c r="P45" s="11"/>
      <c r="Q45" s="11"/>
      <c r="R45" s="11">
        <f>$B45</f>
        <v>41</v>
      </c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H45" s="11"/>
      <c r="AI45" s="11"/>
      <c r="AJ45" s="11"/>
      <c r="AK45" s="11"/>
      <c r="AL45" s="11"/>
      <c r="AM45" s="11"/>
      <c r="AN45" s="11">
        <f>$D45</f>
        <v>30</v>
      </c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</row>
    <row r="46" spans="1:54" ht="15.9" customHeight="1" x14ac:dyDescent="0.3">
      <c r="A46" s="40">
        <v>261</v>
      </c>
      <c r="B46" s="40">
        <v>42</v>
      </c>
      <c r="C46" s="40"/>
      <c r="D46" s="40"/>
      <c r="E46" s="40">
        <v>793</v>
      </c>
      <c r="F46" s="47" t="s">
        <v>985</v>
      </c>
      <c r="G46" s="48" t="s">
        <v>986</v>
      </c>
      <c r="H46" s="48" t="s">
        <v>987</v>
      </c>
      <c r="I46" s="40" t="s">
        <v>65</v>
      </c>
      <c r="J46" s="40" t="s">
        <v>38</v>
      </c>
      <c r="K46" s="40" t="s">
        <v>1</v>
      </c>
      <c r="L46" s="11"/>
      <c r="M46" s="11"/>
      <c r="N46" s="11"/>
      <c r="O46" s="11"/>
      <c r="P46" s="11"/>
      <c r="Q46" s="11"/>
      <c r="R46" s="11"/>
      <c r="S46" s="11">
        <f>$B46</f>
        <v>42</v>
      </c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</row>
    <row r="47" spans="1:54" ht="15.9" customHeight="1" x14ac:dyDescent="0.3">
      <c r="A47" s="40">
        <v>262</v>
      </c>
      <c r="B47" s="40">
        <v>43</v>
      </c>
      <c r="C47" s="40"/>
      <c r="D47" s="40"/>
      <c r="E47" s="40">
        <v>831</v>
      </c>
      <c r="F47" s="47" t="s">
        <v>985</v>
      </c>
      <c r="G47" s="48" t="s">
        <v>988</v>
      </c>
      <c r="H47" s="48" t="s">
        <v>399</v>
      </c>
      <c r="I47" s="40" t="s">
        <v>65</v>
      </c>
      <c r="J47" s="40" t="s">
        <v>38</v>
      </c>
      <c r="K47" s="40" t="s">
        <v>1</v>
      </c>
      <c r="L47" s="11"/>
      <c r="M47" s="11"/>
      <c r="N47" s="11"/>
      <c r="O47" s="11"/>
      <c r="P47" s="11"/>
      <c r="Q47" s="11"/>
      <c r="R47" s="11"/>
      <c r="S47" s="11">
        <f>$B47</f>
        <v>43</v>
      </c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</row>
    <row r="48" spans="1:54" ht="15.9" customHeight="1" x14ac:dyDescent="0.3">
      <c r="A48" s="40">
        <v>263</v>
      </c>
      <c r="B48" s="40">
        <v>44</v>
      </c>
      <c r="C48" s="40">
        <v>14</v>
      </c>
      <c r="D48" s="40">
        <v>31</v>
      </c>
      <c r="E48" s="40">
        <v>1871</v>
      </c>
      <c r="F48" s="47" t="s">
        <v>1082</v>
      </c>
      <c r="G48" s="48" t="s">
        <v>87</v>
      </c>
      <c r="H48" s="48" t="s">
        <v>108</v>
      </c>
      <c r="I48" s="40" t="s">
        <v>79</v>
      </c>
      <c r="J48" s="40" t="s">
        <v>69</v>
      </c>
      <c r="K48" s="40" t="s">
        <v>1</v>
      </c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>
        <f>$B48</f>
        <v>44</v>
      </c>
      <c r="X48" s="11"/>
      <c r="Y48" s="11"/>
      <c r="Z48" s="11"/>
      <c r="AA48" s="11"/>
      <c r="AB48" s="11"/>
      <c r="AC48" s="11"/>
      <c r="AD48" s="11"/>
      <c r="AE48" s="11"/>
      <c r="AF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>
        <f>$D48</f>
        <v>31</v>
      </c>
      <c r="AT48" s="11"/>
      <c r="AU48" s="11"/>
      <c r="AV48" s="11"/>
      <c r="AW48" s="11"/>
      <c r="AX48" s="11"/>
      <c r="AY48" s="11"/>
      <c r="AZ48" s="11"/>
      <c r="BA48" s="11"/>
      <c r="BB48" s="11"/>
    </row>
    <row r="49" spans="1:54" ht="15.9" customHeight="1" x14ac:dyDescent="0.3">
      <c r="A49" s="40">
        <v>265</v>
      </c>
      <c r="B49" s="40">
        <v>45</v>
      </c>
      <c r="C49" s="40">
        <v>3</v>
      </c>
      <c r="D49" s="40"/>
      <c r="E49" s="40">
        <v>373</v>
      </c>
      <c r="F49" s="47" t="s">
        <v>1045</v>
      </c>
      <c r="G49" s="48" t="s">
        <v>317</v>
      </c>
      <c r="H49" s="48" t="s">
        <v>318</v>
      </c>
      <c r="I49" s="40" t="s">
        <v>297</v>
      </c>
      <c r="J49" s="40" t="s">
        <v>27</v>
      </c>
      <c r="K49" s="40" t="s">
        <v>1</v>
      </c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>
        <f>$B49</f>
        <v>45</v>
      </c>
      <c r="AE49" s="11"/>
      <c r="AF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</row>
    <row r="50" spans="1:54" ht="15.9" customHeight="1" x14ac:dyDescent="0.3">
      <c r="A50" s="40">
        <v>267</v>
      </c>
      <c r="B50" s="40">
        <v>46</v>
      </c>
      <c r="C50" s="40">
        <v>16</v>
      </c>
      <c r="D50" s="40">
        <v>32</v>
      </c>
      <c r="E50" s="40">
        <v>1886</v>
      </c>
      <c r="F50" s="47" t="s">
        <v>791</v>
      </c>
      <c r="G50" s="48" t="s">
        <v>1302</v>
      </c>
      <c r="H50" s="48" t="s">
        <v>1303</v>
      </c>
      <c r="I50" s="40" t="s">
        <v>77</v>
      </c>
      <c r="J50" s="40" t="s">
        <v>411</v>
      </c>
      <c r="K50" s="40" t="s">
        <v>1</v>
      </c>
      <c r="L50" s="11"/>
      <c r="M50" s="11"/>
      <c r="N50" s="11"/>
      <c r="O50" s="11">
        <f>$B50</f>
        <v>46</v>
      </c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H50" s="11"/>
      <c r="AI50" s="11"/>
      <c r="AJ50" s="11"/>
      <c r="AK50" s="11">
        <f>$D50</f>
        <v>32</v>
      </c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</row>
    <row r="51" spans="1:54" ht="15.9" customHeight="1" x14ac:dyDescent="0.3">
      <c r="A51" s="40">
        <v>271</v>
      </c>
      <c r="B51" s="40">
        <v>47</v>
      </c>
      <c r="C51" s="40">
        <v>27</v>
      </c>
      <c r="D51" s="40">
        <v>33</v>
      </c>
      <c r="E51" s="40">
        <v>1223</v>
      </c>
      <c r="F51" s="47" t="s">
        <v>1083</v>
      </c>
      <c r="G51" s="48" t="s">
        <v>1084</v>
      </c>
      <c r="H51" s="48" t="s">
        <v>1085</v>
      </c>
      <c r="I51" s="40" t="s">
        <v>101</v>
      </c>
      <c r="J51" s="40" t="s">
        <v>37</v>
      </c>
      <c r="K51" s="40" t="s">
        <v>1</v>
      </c>
      <c r="L51" s="11"/>
      <c r="M51" s="11"/>
      <c r="N51" s="11"/>
      <c r="O51" s="11"/>
      <c r="P51" s="11"/>
      <c r="Q51" s="11"/>
      <c r="R51" s="11">
        <f>$B51</f>
        <v>47</v>
      </c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H51" s="11"/>
      <c r="AI51" s="11"/>
      <c r="AJ51" s="11"/>
      <c r="AK51" s="11"/>
      <c r="AL51" s="11"/>
      <c r="AM51" s="11"/>
      <c r="AN51" s="11">
        <f>$D51</f>
        <v>33</v>
      </c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</row>
    <row r="52" spans="1:54" ht="15.9" customHeight="1" x14ac:dyDescent="0.3">
      <c r="A52" s="40">
        <v>273</v>
      </c>
      <c r="B52" s="40">
        <v>48</v>
      </c>
      <c r="C52" s="40">
        <v>15</v>
      </c>
      <c r="D52" s="40">
        <v>34</v>
      </c>
      <c r="E52" s="40">
        <v>976</v>
      </c>
      <c r="F52" s="47" t="s">
        <v>1086</v>
      </c>
      <c r="G52" s="48" t="s">
        <v>288</v>
      </c>
      <c r="H52" s="48" t="s">
        <v>1087</v>
      </c>
      <c r="I52" s="40" t="s">
        <v>79</v>
      </c>
      <c r="J52" s="40" t="s">
        <v>115</v>
      </c>
      <c r="K52" s="40" t="s">
        <v>1</v>
      </c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>
        <f>$B52</f>
        <v>48</v>
      </c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>
        <f>$D52</f>
        <v>34</v>
      </c>
    </row>
    <row r="53" spans="1:54" ht="15.9" customHeight="1" x14ac:dyDescent="0.3">
      <c r="A53" s="40">
        <v>274</v>
      </c>
      <c r="B53" s="40">
        <v>49</v>
      </c>
      <c r="C53" s="40">
        <v>16</v>
      </c>
      <c r="D53" s="40">
        <v>35</v>
      </c>
      <c r="E53" s="40">
        <v>1219</v>
      </c>
      <c r="F53" s="47" t="s">
        <v>1088</v>
      </c>
      <c r="G53" s="48" t="s">
        <v>149</v>
      </c>
      <c r="H53" s="48" t="s">
        <v>150</v>
      </c>
      <c r="I53" s="40" t="s">
        <v>79</v>
      </c>
      <c r="J53" s="40" t="s">
        <v>37</v>
      </c>
      <c r="K53" s="40" t="s">
        <v>1</v>
      </c>
      <c r="L53" s="11"/>
      <c r="M53" s="11"/>
      <c r="N53" s="11"/>
      <c r="O53" s="11"/>
      <c r="P53" s="11"/>
      <c r="Q53" s="11"/>
      <c r="R53" s="11">
        <f>$B53</f>
        <v>49</v>
      </c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H53" s="11"/>
      <c r="AI53" s="11"/>
      <c r="AJ53" s="11"/>
      <c r="AK53" s="11"/>
      <c r="AL53" s="11"/>
      <c r="AM53" s="11"/>
      <c r="AN53" s="11">
        <f>$D53</f>
        <v>35</v>
      </c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</row>
    <row r="54" spans="1:54" ht="15.9" customHeight="1" x14ac:dyDescent="0.3">
      <c r="A54" s="40">
        <v>275</v>
      </c>
      <c r="B54" s="40">
        <v>50</v>
      </c>
      <c r="C54" s="40">
        <v>17</v>
      </c>
      <c r="D54" s="40">
        <v>36</v>
      </c>
      <c r="E54" s="40">
        <v>675</v>
      </c>
      <c r="F54" s="47" t="s">
        <v>1089</v>
      </c>
      <c r="G54" s="48" t="s">
        <v>302</v>
      </c>
      <c r="H54" s="48" t="s">
        <v>795</v>
      </c>
      <c r="I54" s="40" t="s">
        <v>79</v>
      </c>
      <c r="J54" s="40" t="s">
        <v>25</v>
      </c>
      <c r="K54" s="40" t="s">
        <v>1</v>
      </c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>
        <f>$B54</f>
        <v>50</v>
      </c>
      <c r="Z54" s="11"/>
      <c r="AA54" s="11"/>
      <c r="AB54" s="11"/>
      <c r="AC54" s="11"/>
      <c r="AD54" s="11"/>
      <c r="AE54" s="11"/>
      <c r="AF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>
        <f>$D54</f>
        <v>36</v>
      </c>
      <c r="AV54" s="11"/>
      <c r="AW54" s="11"/>
      <c r="AX54" s="11"/>
      <c r="AY54" s="11"/>
      <c r="AZ54" s="11"/>
      <c r="BA54" s="11"/>
      <c r="BB54" s="11"/>
    </row>
    <row r="55" spans="1:54" ht="15.9" customHeight="1" x14ac:dyDescent="0.3">
      <c r="A55" s="40">
        <v>276</v>
      </c>
      <c r="B55" s="40">
        <v>51</v>
      </c>
      <c r="C55" s="40"/>
      <c r="D55" s="40"/>
      <c r="E55" s="40" t="s">
        <v>1</v>
      </c>
      <c r="F55" s="47" t="s">
        <v>989</v>
      </c>
      <c r="G55" s="48" t="s">
        <v>990</v>
      </c>
      <c r="H55" s="48" t="s">
        <v>991</v>
      </c>
      <c r="I55" s="40" t="s">
        <v>65</v>
      </c>
      <c r="J55" s="40" t="s">
        <v>286</v>
      </c>
      <c r="K55" s="40" t="s">
        <v>1</v>
      </c>
      <c r="L55" s="11"/>
      <c r="M55" s="11"/>
      <c r="N55" s="11"/>
      <c r="O55" s="11"/>
      <c r="P55" s="11"/>
      <c r="Q55" s="11"/>
      <c r="R55" s="11"/>
      <c r="S55" s="11"/>
      <c r="T55" s="11">
        <f>$B55</f>
        <v>51</v>
      </c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</row>
    <row r="56" spans="1:54" ht="15.9" customHeight="1" x14ac:dyDescent="0.3">
      <c r="A56" s="40">
        <v>277</v>
      </c>
      <c r="B56" s="40">
        <v>52</v>
      </c>
      <c r="C56" s="40">
        <v>18</v>
      </c>
      <c r="D56" s="40">
        <v>37</v>
      </c>
      <c r="E56" s="40">
        <v>1056</v>
      </c>
      <c r="F56" s="47" t="s">
        <v>1090</v>
      </c>
      <c r="G56" s="48" t="s">
        <v>1091</v>
      </c>
      <c r="H56" s="48" t="s">
        <v>1092</v>
      </c>
      <c r="I56" s="40" t="s">
        <v>79</v>
      </c>
      <c r="J56" s="40" t="s">
        <v>106</v>
      </c>
      <c r="K56" s="40" t="s">
        <v>1</v>
      </c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>
        <f>$B56</f>
        <v>52</v>
      </c>
      <c r="AF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>
        <f>$D56</f>
        <v>37</v>
      </c>
      <c r="BB56" s="11"/>
    </row>
    <row r="57" spans="1:54" ht="15.9" customHeight="1" x14ac:dyDescent="0.3">
      <c r="A57" s="40">
        <v>278</v>
      </c>
      <c r="B57" s="40">
        <v>53</v>
      </c>
      <c r="C57" s="40">
        <v>17</v>
      </c>
      <c r="D57" s="40">
        <v>38</v>
      </c>
      <c r="E57" s="40">
        <v>1750</v>
      </c>
      <c r="F57" s="47" t="s">
        <v>1093</v>
      </c>
      <c r="G57" s="48" t="s">
        <v>1094</v>
      </c>
      <c r="H57" s="48" t="s">
        <v>105</v>
      </c>
      <c r="I57" s="40" t="s">
        <v>77</v>
      </c>
      <c r="J57" s="40" t="s">
        <v>75</v>
      </c>
      <c r="K57" s="40" t="s">
        <v>1</v>
      </c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>
        <f>$B57</f>
        <v>53</v>
      </c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>
        <f>$D57</f>
        <v>38</v>
      </c>
      <c r="AS57" s="11"/>
      <c r="AT57" s="11"/>
      <c r="AU57" s="11"/>
      <c r="AV57" s="11"/>
      <c r="AW57" s="11"/>
      <c r="AX57" s="11"/>
      <c r="AY57" s="11"/>
      <c r="AZ57" s="11"/>
      <c r="BA57" s="11"/>
      <c r="BB57" s="11"/>
    </row>
    <row r="58" spans="1:54" ht="15.9" customHeight="1" x14ac:dyDescent="0.3">
      <c r="A58" s="40">
        <v>280</v>
      </c>
      <c r="B58" s="40">
        <v>54</v>
      </c>
      <c r="C58" s="40">
        <v>19</v>
      </c>
      <c r="D58" s="40">
        <v>39</v>
      </c>
      <c r="E58" s="40">
        <v>674</v>
      </c>
      <c r="F58" s="47" t="s">
        <v>1095</v>
      </c>
      <c r="G58" s="48" t="s">
        <v>302</v>
      </c>
      <c r="H58" s="48" t="s">
        <v>314</v>
      </c>
      <c r="I58" s="40" t="s">
        <v>79</v>
      </c>
      <c r="J58" s="40" t="s">
        <v>25</v>
      </c>
      <c r="K58" s="40" t="s">
        <v>1</v>
      </c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>
        <f>$B58</f>
        <v>54</v>
      </c>
      <c r="Z58" s="11"/>
      <c r="AA58" s="11"/>
      <c r="AB58" s="11"/>
      <c r="AC58" s="11"/>
      <c r="AD58" s="11"/>
      <c r="AE58" s="11"/>
      <c r="AF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>
        <f>$D58</f>
        <v>39</v>
      </c>
      <c r="AV58" s="11"/>
      <c r="AW58" s="11"/>
      <c r="AX58" s="11"/>
      <c r="AY58" s="11"/>
      <c r="AZ58" s="11"/>
      <c r="BA58" s="11"/>
      <c r="BB58" s="11"/>
    </row>
    <row r="59" spans="1:54" ht="15.9" customHeight="1" x14ac:dyDescent="0.3">
      <c r="A59" s="40">
        <v>281</v>
      </c>
      <c r="B59" s="40">
        <v>55</v>
      </c>
      <c r="C59" s="40">
        <v>20</v>
      </c>
      <c r="D59" s="40">
        <v>40</v>
      </c>
      <c r="E59" s="40">
        <v>2140</v>
      </c>
      <c r="F59" s="47" t="s">
        <v>1096</v>
      </c>
      <c r="G59" s="48" t="s">
        <v>309</v>
      </c>
      <c r="H59" s="48" t="s">
        <v>260</v>
      </c>
      <c r="I59" s="40" t="s">
        <v>79</v>
      </c>
      <c r="J59" s="40" t="s">
        <v>23</v>
      </c>
      <c r="K59" s="40" t="s">
        <v>1</v>
      </c>
      <c r="L59" s="11"/>
      <c r="M59" s="11"/>
      <c r="N59" s="11">
        <f>$B59</f>
        <v>55</v>
      </c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H59" s="11"/>
      <c r="AI59" s="11"/>
      <c r="AJ59" s="11">
        <f>$D59</f>
        <v>40</v>
      </c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</row>
    <row r="60" spans="1:54" ht="15.9" customHeight="1" x14ac:dyDescent="0.3">
      <c r="A60" s="40">
        <v>282</v>
      </c>
      <c r="B60" s="40">
        <v>56</v>
      </c>
      <c r="C60" s="40">
        <v>18</v>
      </c>
      <c r="D60" s="40">
        <v>41</v>
      </c>
      <c r="E60" s="40">
        <v>549</v>
      </c>
      <c r="F60" s="47" t="s">
        <v>1097</v>
      </c>
      <c r="G60" s="48" t="s">
        <v>68</v>
      </c>
      <c r="H60" s="48" t="s">
        <v>1098</v>
      </c>
      <c r="I60" s="40" t="s">
        <v>77</v>
      </c>
      <c r="J60" s="40" t="s">
        <v>39</v>
      </c>
      <c r="K60" s="40" t="s">
        <v>1</v>
      </c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>
        <f>$B60</f>
        <v>56</v>
      </c>
      <c r="Y60" s="11"/>
      <c r="Z60" s="11"/>
      <c r="AA60" s="11"/>
      <c r="AB60" s="11"/>
      <c r="AC60" s="11"/>
      <c r="AD60" s="11"/>
      <c r="AE60" s="11"/>
      <c r="AF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>
        <f>$D60</f>
        <v>41</v>
      </c>
      <c r="AU60" s="11"/>
      <c r="AV60" s="11"/>
      <c r="AW60" s="11"/>
      <c r="AX60" s="11"/>
      <c r="AY60" s="11"/>
      <c r="AZ60" s="11"/>
      <c r="BA60" s="11"/>
      <c r="BB60" s="11"/>
    </row>
    <row r="61" spans="1:54" ht="15.9" customHeight="1" x14ac:dyDescent="0.3">
      <c r="A61" s="40">
        <v>283</v>
      </c>
      <c r="B61" s="40">
        <v>57</v>
      </c>
      <c r="C61" s="40">
        <v>21</v>
      </c>
      <c r="D61" s="40">
        <v>42</v>
      </c>
      <c r="E61" s="40">
        <v>807</v>
      </c>
      <c r="F61" s="47" t="s">
        <v>798</v>
      </c>
      <c r="G61" s="48" t="s">
        <v>80</v>
      </c>
      <c r="H61" s="48" t="s">
        <v>1099</v>
      </c>
      <c r="I61" s="40" t="s">
        <v>79</v>
      </c>
      <c r="J61" s="40" t="s">
        <v>38</v>
      </c>
      <c r="K61" s="40" t="s">
        <v>1</v>
      </c>
      <c r="L61" s="11"/>
      <c r="M61" s="11"/>
      <c r="N61" s="11"/>
      <c r="O61" s="11"/>
      <c r="P61" s="11"/>
      <c r="Q61" s="11"/>
      <c r="R61" s="11"/>
      <c r="S61" s="11">
        <f>$B61</f>
        <v>57</v>
      </c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H61" s="11"/>
      <c r="AI61" s="11"/>
      <c r="AJ61" s="11"/>
      <c r="AK61" s="11"/>
      <c r="AL61" s="11"/>
      <c r="AM61" s="11"/>
      <c r="AN61" s="11"/>
      <c r="AO61" s="11">
        <f>$D61</f>
        <v>42</v>
      </c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</row>
    <row r="62" spans="1:54" ht="15.9" customHeight="1" x14ac:dyDescent="0.3">
      <c r="A62" s="40">
        <v>286</v>
      </c>
      <c r="B62" s="40">
        <v>58</v>
      </c>
      <c r="C62" s="40">
        <v>19</v>
      </c>
      <c r="D62" s="40">
        <v>43</v>
      </c>
      <c r="E62" s="40">
        <v>743</v>
      </c>
      <c r="F62" s="47" t="s">
        <v>800</v>
      </c>
      <c r="G62" s="48" t="s">
        <v>68</v>
      </c>
      <c r="H62" s="48" t="s">
        <v>1100</v>
      </c>
      <c r="I62" s="40" t="s">
        <v>77</v>
      </c>
      <c r="J62" s="40" t="s">
        <v>25</v>
      </c>
      <c r="K62" s="40" t="s">
        <v>1</v>
      </c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>
        <f>$B62</f>
        <v>58</v>
      </c>
      <c r="Z62" s="11"/>
      <c r="AA62" s="11"/>
      <c r="AB62" s="11"/>
      <c r="AC62" s="11"/>
      <c r="AD62" s="11"/>
      <c r="AE62" s="11"/>
      <c r="AF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>
        <f>$D62</f>
        <v>43</v>
      </c>
      <c r="AV62" s="11"/>
      <c r="AW62" s="11"/>
      <c r="AX62" s="11"/>
      <c r="AY62" s="11"/>
      <c r="AZ62" s="11"/>
      <c r="BA62" s="11"/>
      <c r="BB62" s="11"/>
    </row>
    <row r="63" spans="1:54" ht="15.9" customHeight="1" x14ac:dyDescent="0.3">
      <c r="A63" s="40">
        <v>290</v>
      </c>
      <c r="B63" s="40">
        <v>59</v>
      </c>
      <c r="C63" s="40"/>
      <c r="D63" s="40"/>
      <c r="E63" s="40">
        <v>334</v>
      </c>
      <c r="F63" s="47" t="s">
        <v>802</v>
      </c>
      <c r="G63" s="48" t="s">
        <v>72</v>
      </c>
      <c r="H63" s="48" t="s">
        <v>992</v>
      </c>
      <c r="I63" s="40" t="s">
        <v>65</v>
      </c>
      <c r="J63" s="40" t="s">
        <v>27</v>
      </c>
      <c r="K63" s="40" t="s">
        <v>1</v>
      </c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>
        <f>$B63</f>
        <v>59</v>
      </c>
      <c r="AE63" s="11"/>
      <c r="AF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</row>
    <row r="64" spans="1:54" ht="15.9" customHeight="1" x14ac:dyDescent="0.3">
      <c r="A64" s="40">
        <v>292</v>
      </c>
      <c r="B64" s="40">
        <v>60</v>
      </c>
      <c r="C64" s="40">
        <v>20</v>
      </c>
      <c r="D64" s="40">
        <v>44</v>
      </c>
      <c r="E64" s="40">
        <v>2134</v>
      </c>
      <c r="F64" s="47" t="s">
        <v>1101</v>
      </c>
      <c r="G64" s="48" t="s">
        <v>1102</v>
      </c>
      <c r="H64" s="48" t="s">
        <v>474</v>
      </c>
      <c r="I64" s="40" t="s">
        <v>77</v>
      </c>
      <c r="J64" s="40" t="s">
        <v>23</v>
      </c>
      <c r="K64" s="40" t="s">
        <v>1</v>
      </c>
      <c r="L64" s="11"/>
      <c r="M64" s="11"/>
      <c r="N64" s="11">
        <f>$B64</f>
        <v>60</v>
      </c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H64" s="11"/>
      <c r="AI64" s="11"/>
      <c r="AJ64" s="11">
        <f>$D64</f>
        <v>44</v>
      </c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</row>
    <row r="65" spans="1:54" ht="15.9" customHeight="1" x14ac:dyDescent="0.3">
      <c r="A65" s="40">
        <v>293</v>
      </c>
      <c r="B65" s="40">
        <v>61</v>
      </c>
      <c r="C65" s="40">
        <v>22</v>
      </c>
      <c r="D65" s="40">
        <v>45</v>
      </c>
      <c r="E65" s="40">
        <v>1604</v>
      </c>
      <c r="F65" s="47" t="s">
        <v>1103</v>
      </c>
      <c r="G65" s="48" t="s">
        <v>320</v>
      </c>
      <c r="H65" s="48" t="s">
        <v>321</v>
      </c>
      <c r="I65" s="40" t="s">
        <v>79</v>
      </c>
      <c r="J65" s="40" t="s">
        <v>35</v>
      </c>
      <c r="K65" s="40" t="s">
        <v>1</v>
      </c>
      <c r="L65" s="11">
        <f>$B65</f>
        <v>61</v>
      </c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H65" s="11">
        <f>$D65</f>
        <v>45</v>
      </c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</row>
    <row r="66" spans="1:54" ht="15.9" customHeight="1" x14ac:dyDescent="0.3">
      <c r="A66" s="40">
        <v>298</v>
      </c>
      <c r="B66" s="40">
        <v>62</v>
      </c>
      <c r="C66" s="40"/>
      <c r="D66" s="40"/>
      <c r="E66" s="40">
        <v>2021</v>
      </c>
      <c r="F66" s="47" t="s">
        <v>808</v>
      </c>
      <c r="G66" s="48" t="s">
        <v>288</v>
      </c>
      <c r="H66" s="48" t="s">
        <v>329</v>
      </c>
      <c r="I66" s="40" t="s">
        <v>65</v>
      </c>
      <c r="J66" s="40" t="s">
        <v>63</v>
      </c>
      <c r="K66" s="40" t="s">
        <v>1</v>
      </c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>
        <f>$B66</f>
        <v>62</v>
      </c>
      <c r="AD66" s="11"/>
      <c r="AE66" s="11"/>
      <c r="AF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</row>
    <row r="67" spans="1:54" ht="15.9" customHeight="1" x14ac:dyDescent="0.3">
      <c r="A67" s="40">
        <v>300</v>
      </c>
      <c r="B67" s="40">
        <v>63</v>
      </c>
      <c r="C67" s="40"/>
      <c r="D67" s="40"/>
      <c r="E67" s="40">
        <v>173</v>
      </c>
      <c r="F67" s="47" t="s">
        <v>993</v>
      </c>
      <c r="G67" s="48" t="s">
        <v>72</v>
      </c>
      <c r="H67" s="48" t="s">
        <v>463</v>
      </c>
      <c r="I67" s="40" t="s">
        <v>65</v>
      </c>
      <c r="J67" s="40" t="s">
        <v>40</v>
      </c>
      <c r="K67" s="40" t="s">
        <v>1</v>
      </c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>
        <f>$B67</f>
        <v>63</v>
      </c>
      <c r="AB67" s="11"/>
      <c r="AC67" s="11"/>
      <c r="AD67" s="11"/>
      <c r="AE67" s="11"/>
      <c r="AF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</row>
    <row r="68" spans="1:54" ht="15.9" customHeight="1" x14ac:dyDescent="0.3">
      <c r="A68" s="40">
        <v>306</v>
      </c>
      <c r="B68" s="40">
        <v>64</v>
      </c>
      <c r="C68" s="40">
        <v>23</v>
      </c>
      <c r="D68" s="40">
        <v>46</v>
      </c>
      <c r="E68" s="40">
        <v>826</v>
      </c>
      <c r="F68" s="47" t="s">
        <v>1104</v>
      </c>
      <c r="G68" s="48" t="s">
        <v>110</v>
      </c>
      <c r="H68" s="48" t="s">
        <v>1105</v>
      </c>
      <c r="I68" s="40" t="s">
        <v>79</v>
      </c>
      <c r="J68" s="40" t="s">
        <v>38</v>
      </c>
      <c r="K68" s="40" t="s">
        <v>1</v>
      </c>
      <c r="L68" s="11"/>
      <c r="M68" s="11"/>
      <c r="N68" s="11"/>
      <c r="O68" s="11"/>
      <c r="P68" s="11"/>
      <c r="Q68" s="11"/>
      <c r="R68" s="11"/>
      <c r="S68" s="11">
        <f>$B68</f>
        <v>64</v>
      </c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H68" s="11"/>
      <c r="AI68" s="11"/>
      <c r="AJ68" s="11"/>
      <c r="AK68" s="11"/>
      <c r="AL68" s="11"/>
      <c r="AM68" s="11"/>
      <c r="AN68" s="11"/>
      <c r="AO68" s="11">
        <f>$D68</f>
        <v>46</v>
      </c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</row>
    <row r="69" spans="1:54" ht="15.9" customHeight="1" x14ac:dyDescent="0.3">
      <c r="A69" s="40">
        <v>307</v>
      </c>
      <c r="B69" s="40">
        <v>65</v>
      </c>
      <c r="C69" s="40">
        <v>24</v>
      </c>
      <c r="D69" s="40">
        <v>47</v>
      </c>
      <c r="E69" s="40">
        <v>1854</v>
      </c>
      <c r="F69" s="47" t="s">
        <v>1106</v>
      </c>
      <c r="G69" s="48" t="s">
        <v>83</v>
      </c>
      <c r="H69" s="48" t="s">
        <v>181</v>
      </c>
      <c r="I69" s="40" t="s">
        <v>79</v>
      </c>
      <c r="J69" s="40" t="s">
        <v>69</v>
      </c>
      <c r="K69" s="40" t="s">
        <v>1</v>
      </c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>
        <f>$B69</f>
        <v>65</v>
      </c>
      <c r="X69" s="11"/>
      <c r="Y69" s="11"/>
      <c r="Z69" s="11"/>
      <c r="AA69" s="11"/>
      <c r="AB69" s="11"/>
      <c r="AC69" s="11"/>
      <c r="AD69" s="11"/>
      <c r="AE69" s="11"/>
      <c r="AF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>
        <f>$D69</f>
        <v>47</v>
      </c>
      <c r="AT69" s="11"/>
      <c r="AU69" s="11"/>
      <c r="AV69" s="11"/>
      <c r="AW69" s="11"/>
      <c r="AX69" s="11"/>
      <c r="AY69" s="11"/>
      <c r="AZ69" s="11"/>
      <c r="BA69" s="11"/>
      <c r="BB69" s="11"/>
    </row>
    <row r="70" spans="1:54" ht="15.9" customHeight="1" x14ac:dyDescent="0.3">
      <c r="A70" s="40">
        <v>308</v>
      </c>
      <c r="B70" s="40">
        <v>66</v>
      </c>
      <c r="C70" s="40"/>
      <c r="D70" s="40"/>
      <c r="E70" s="40">
        <v>1594</v>
      </c>
      <c r="F70" s="47" t="s">
        <v>994</v>
      </c>
      <c r="G70" s="48" t="s">
        <v>311</v>
      </c>
      <c r="H70" s="48" t="s">
        <v>183</v>
      </c>
      <c r="I70" s="40" t="s">
        <v>65</v>
      </c>
      <c r="J70" s="40" t="s">
        <v>35</v>
      </c>
      <c r="K70" s="40" t="s">
        <v>1</v>
      </c>
      <c r="L70" s="11">
        <f>$B70</f>
        <v>66</v>
      </c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</row>
    <row r="71" spans="1:54" ht="15.9" customHeight="1" x14ac:dyDescent="0.3">
      <c r="A71" s="40">
        <v>311</v>
      </c>
      <c r="B71" s="40">
        <v>67</v>
      </c>
      <c r="C71" s="40">
        <v>25</v>
      </c>
      <c r="D71" s="40">
        <v>48</v>
      </c>
      <c r="E71" s="40">
        <v>1722</v>
      </c>
      <c r="F71" s="47" t="s">
        <v>1107</v>
      </c>
      <c r="G71" s="48" t="s">
        <v>91</v>
      </c>
      <c r="H71" s="48" t="s">
        <v>312</v>
      </c>
      <c r="I71" s="40" t="s">
        <v>79</v>
      </c>
      <c r="J71" s="40" t="s">
        <v>286</v>
      </c>
      <c r="K71" s="40" t="s">
        <v>1</v>
      </c>
      <c r="L71" s="11"/>
      <c r="M71" s="11"/>
      <c r="N71" s="11"/>
      <c r="O71" s="11"/>
      <c r="P71" s="11"/>
      <c r="Q71" s="11"/>
      <c r="R71" s="11"/>
      <c r="S71" s="11"/>
      <c r="T71" s="11">
        <f>$B71</f>
        <v>67</v>
      </c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H71" s="11"/>
      <c r="AI71" s="11"/>
      <c r="AJ71" s="11"/>
      <c r="AK71" s="11"/>
      <c r="AL71" s="11"/>
      <c r="AM71" s="11"/>
      <c r="AN71" s="11"/>
      <c r="AO71" s="11"/>
      <c r="AP71" s="11">
        <f>$D71</f>
        <v>48</v>
      </c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</row>
    <row r="72" spans="1:54" ht="15.9" customHeight="1" x14ac:dyDescent="0.3">
      <c r="A72" s="40">
        <v>312</v>
      </c>
      <c r="B72" s="40">
        <v>68</v>
      </c>
      <c r="C72" s="40">
        <v>21</v>
      </c>
      <c r="D72" s="40">
        <v>49</v>
      </c>
      <c r="E72" s="40">
        <v>610</v>
      </c>
      <c r="F72" s="47" t="s">
        <v>1108</v>
      </c>
      <c r="G72" s="48" t="s">
        <v>99</v>
      </c>
      <c r="H72" s="48" t="s">
        <v>1109</v>
      </c>
      <c r="I72" s="40" t="s">
        <v>77</v>
      </c>
      <c r="J72" s="40" t="s">
        <v>39</v>
      </c>
      <c r="K72" s="40" t="s">
        <v>1</v>
      </c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>
        <f>$B72</f>
        <v>68</v>
      </c>
      <c r="Y72" s="11"/>
      <c r="Z72" s="11"/>
      <c r="AA72" s="11"/>
      <c r="AB72" s="11"/>
      <c r="AC72" s="11"/>
      <c r="AD72" s="11"/>
      <c r="AE72" s="11"/>
      <c r="AF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>
        <f>$D72</f>
        <v>49</v>
      </c>
      <c r="AU72" s="11"/>
      <c r="AV72" s="11"/>
      <c r="AW72" s="11"/>
      <c r="AX72" s="11"/>
      <c r="AY72" s="11"/>
      <c r="AZ72" s="11"/>
      <c r="BA72" s="11"/>
      <c r="BB72" s="11"/>
    </row>
    <row r="73" spans="1:54" ht="15.9" customHeight="1" x14ac:dyDescent="0.3">
      <c r="A73" s="40">
        <v>314</v>
      </c>
      <c r="B73" s="40">
        <v>69</v>
      </c>
      <c r="C73" s="40">
        <v>26</v>
      </c>
      <c r="D73" s="40">
        <v>50</v>
      </c>
      <c r="E73" s="40">
        <v>1361</v>
      </c>
      <c r="F73" s="47" t="s">
        <v>1289</v>
      </c>
      <c r="G73" s="48" t="s">
        <v>339</v>
      </c>
      <c r="H73" s="48" t="s">
        <v>1296</v>
      </c>
      <c r="I73" s="40" t="s">
        <v>79</v>
      </c>
      <c r="J73" s="40" t="s">
        <v>26</v>
      </c>
      <c r="K73" s="40" t="s">
        <v>1</v>
      </c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>
        <f>$B73</f>
        <v>69</v>
      </c>
      <c r="AA73" s="11"/>
      <c r="AB73" s="11"/>
      <c r="AC73" s="11"/>
      <c r="AD73" s="11"/>
      <c r="AE73" s="11"/>
      <c r="AF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>
        <f>$D73</f>
        <v>50</v>
      </c>
      <c r="AW73" s="11"/>
      <c r="AX73" s="11"/>
      <c r="AY73" s="11"/>
      <c r="AZ73" s="11"/>
      <c r="BA73" s="11"/>
      <c r="BB73" s="11"/>
    </row>
    <row r="74" spans="1:54" ht="15.9" customHeight="1" x14ac:dyDescent="0.3">
      <c r="A74" s="40">
        <v>316</v>
      </c>
      <c r="B74" s="40">
        <v>70</v>
      </c>
      <c r="C74" s="40">
        <v>3</v>
      </c>
      <c r="D74" s="40">
        <v>51</v>
      </c>
      <c r="E74" s="40">
        <v>332</v>
      </c>
      <c r="F74" s="47" t="s">
        <v>1110</v>
      </c>
      <c r="G74" s="48" t="s">
        <v>1111</v>
      </c>
      <c r="H74" s="48" t="s">
        <v>108</v>
      </c>
      <c r="I74" s="40" t="s">
        <v>81</v>
      </c>
      <c r="J74" s="40" t="s">
        <v>27</v>
      </c>
      <c r="K74" s="40" t="s">
        <v>1</v>
      </c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>
        <f>$B74</f>
        <v>70</v>
      </c>
      <c r="AE74" s="11"/>
      <c r="AF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>
        <f>$D74</f>
        <v>51</v>
      </c>
      <c r="BA74" s="11"/>
      <c r="BB74" s="11"/>
    </row>
    <row r="75" spans="1:54" ht="15.9" customHeight="1" x14ac:dyDescent="0.3">
      <c r="A75" s="40">
        <v>317</v>
      </c>
      <c r="B75" s="40">
        <v>71</v>
      </c>
      <c r="C75" s="40">
        <v>27</v>
      </c>
      <c r="D75" s="40">
        <v>52</v>
      </c>
      <c r="E75" s="40">
        <v>1741</v>
      </c>
      <c r="F75" s="47" t="s">
        <v>1112</v>
      </c>
      <c r="G75" s="48" t="s">
        <v>345</v>
      </c>
      <c r="H75" s="48" t="s">
        <v>346</v>
      </c>
      <c r="I75" s="40" t="s">
        <v>79</v>
      </c>
      <c r="J75" s="40" t="s">
        <v>286</v>
      </c>
      <c r="K75" s="40" t="s">
        <v>1</v>
      </c>
      <c r="L75" s="11"/>
      <c r="M75" s="11"/>
      <c r="N75" s="11"/>
      <c r="O75" s="11"/>
      <c r="P75" s="11"/>
      <c r="Q75" s="11"/>
      <c r="R75" s="11"/>
      <c r="S75" s="11"/>
      <c r="T75" s="11">
        <f>$B75</f>
        <v>71</v>
      </c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H75" s="11"/>
      <c r="AI75" s="11"/>
      <c r="AJ75" s="11"/>
      <c r="AK75" s="11"/>
      <c r="AL75" s="11"/>
      <c r="AM75" s="11"/>
      <c r="AN75" s="11"/>
      <c r="AO75" s="11"/>
      <c r="AP75" s="11">
        <f>$D75</f>
        <v>52</v>
      </c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</row>
    <row r="76" spans="1:54" ht="15.9" customHeight="1" x14ac:dyDescent="0.3">
      <c r="A76" s="40">
        <v>324</v>
      </c>
      <c r="B76" s="40">
        <v>72</v>
      </c>
      <c r="C76" s="40">
        <v>1</v>
      </c>
      <c r="D76" s="40">
        <v>53</v>
      </c>
      <c r="E76" s="40">
        <v>1860</v>
      </c>
      <c r="F76" s="47" t="s">
        <v>1113</v>
      </c>
      <c r="G76" s="48" t="s">
        <v>1114</v>
      </c>
      <c r="H76" s="48" t="s">
        <v>645</v>
      </c>
      <c r="I76" s="40" t="s">
        <v>101</v>
      </c>
      <c r="J76" s="40" t="s">
        <v>69</v>
      </c>
      <c r="K76" s="40" t="s">
        <v>1</v>
      </c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>
        <f>$B76</f>
        <v>72</v>
      </c>
      <c r="X76" s="11"/>
      <c r="Y76" s="11"/>
      <c r="Z76" s="11"/>
      <c r="AA76" s="11"/>
      <c r="AB76" s="11"/>
      <c r="AC76" s="11"/>
      <c r="AD76" s="11"/>
      <c r="AE76" s="11"/>
      <c r="AF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>
        <f>$D76</f>
        <v>53</v>
      </c>
      <c r="AT76" s="11"/>
      <c r="AU76" s="11"/>
      <c r="AV76" s="11"/>
      <c r="AW76" s="11"/>
      <c r="AX76" s="11"/>
      <c r="AY76" s="11"/>
      <c r="AZ76" s="11"/>
      <c r="BA76" s="11"/>
      <c r="BB76" s="11"/>
    </row>
    <row r="77" spans="1:54" ht="15.9" customHeight="1" x14ac:dyDescent="0.3">
      <c r="A77" s="40">
        <v>325</v>
      </c>
      <c r="B77" s="40">
        <v>73</v>
      </c>
      <c r="C77" s="40">
        <v>28</v>
      </c>
      <c r="D77" s="40">
        <v>54</v>
      </c>
      <c r="E77" s="40">
        <v>2268</v>
      </c>
      <c r="F77" s="47" t="s">
        <v>1115</v>
      </c>
      <c r="G77" s="48" t="s">
        <v>333</v>
      </c>
      <c r="H77" s="48" t="s">
        <v>1116</v>
      </c>
      <c r="I77" s="40" t="s">
        <v>79</v>
      </c>
      <c r="J77" s="40" t="s">
        <v>69</v>
      </c>
      <c r="K77" s="40" t="s">
        <v>1</v>
      </c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>
        <f>$B77</f>
        <v>73</v>
      </c>
      <c r="X77" s="11"/>
      <c r="Y77" s="11"/>
      <c r="Z77" s="11"/>
      <c r="AA77" s="11"/>
      <c r="AB77" s="11"/>
      <c r="AC77" s="11"/>
      <c r="AD77" s="11"/>
      <c r="AE77" s="11"/>
      <c r="AF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>
        <f>$D77</f>
        <v>54</v>
      </c>
      <c r="AT77" s="11"/>
      <c r="AU77" s="11"/>
      <c r="AV77" s="11"/>
      <c r="AW77" s="11"/>
      <c r="AX77" s="11"/>
      <c r="AY77" s="11"/>
      <c r="AZ77" s="11"/>
      <c r="BA77" s="11"/>
      <c r="BB77" s="11"/>
    </row>
    <row r="78" spans="1:54" ht="15.9" customHeight="1" x14ac:dyDescent="0.3">
      <c r="A78" s="40">
        <v>328</v>
      </c>
      <c r="B78" s="40">
        <v>74</v>
      </c>
      <c r="C78" s="40">
        <v>22</v>
      </c>
      <c r="D78" s="40">
        <v>55</v>
      </c>
      <c r="E78" s="40">
        <v>177</v>
      </c>
      <c r="F78" s="47" t="s">
        <v>1117</v>
      </c>
      <c r="G78" s="48" t="s">
        <v>71</v>
      </c>
      <c r="H78" s="48" t="s">
        <v>1118</v>
      </c>
      <c r="I78" s="40" t="s">
        <v>77</v>
      </c>
      <c r="J78" s="40" t="s">
        <v>40</v>
      </c>
      <c r="K78" s="40" t="s">
        <v>1</v>
      </c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>
        <f>$B78</f>
        <v>74</v>
      </c>
      <c r="AB78" s="11"/>
      <c r="AC78" s="11"/>
      <c r="AD78" s="11"/>
      <c r="AE78" s="11"/>
      <c r="AF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>
        <f>$D78</f>
        <v>55</v>
      </c>
      <c r="AX78" s="11"/>
      <c r="AY78" s="11"/>
      <c r="AZ78" s="11"/>
      <c r="BA78" s="11"/>
      <c r="BB78" s="11"/>
    </row>
    <row r="79" spans="1:54" ht="15.9" customHeight="1" x14ac:dyDescent="0.3">
      <c r="A79" s="40">
        <v>329</v>
      </c>
      <c r="B79" s="40">
        <v>75</v>
      </c>
      <c r="C79" s="40">
        <v>4</v>
      </c>
      <c r="D79" s="40">
        <v>56</v>
      </c>
      <c r="E79" s="40">
        <v>942</v>
      </c>
      <c r="F79" s="47" t="s">
        <v>1119</v>
      </c>
      <c r="G79" s="48" t="s">
        <v>71</v>
      </c>
      <c r="H79" s="48" t="s">
        <v>1120</v>
      </c>
      <c r="I79" s="40" t="s">
        <v>81</v>
      </c>
      <c r="J79" s="40" t="s">
        <v>38</v>
      </c>
      <c r="K79" s="40" t="s">
        <v>1</v>
      </c>
      <c r="L79" s="11"/>
      <c r="M79" s="11"/>
      <c r="N79" s="11"/>
      <c r="O79" s="11"/>
      <c r="P79" s="11"/>
      <c r="Q79" s="11"/>
      <c r="R79" s="11"/>
      <c r="S79" s="11">
        <f>$B79</f>
        <v>75</v>
      </c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H79" s="11"/>
      <c r="AI79" s="11"/>
      <c r="AJ79" s="11"/>
      <c r="AK79" s="11"/>
      <c r="AL79" s="11"/>
      <c r="AM79" s="11"/>
      <c r="AN79" s="11"/>
      <c r="AO79" s="11">
        <f>$D79</f>
        <v>56</v>
      </c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</row>
    <row r="80" spans="1:54" ht="15.9" customHeight="1" x14ac:dyDescent="0.3">
      <c r="A80" s="40">
        <v>334</v>
      </c>
      <c r="B80" s="40">
        <v>76</v>
      </c>
      <c r="C80" s="40">
        <v>23</v>
      </c>
      <c r="D80" s="40">
        <v>57</v>
      </c>
      <c r="E80" s="40">
        <v>801</v>
      </c>
      <c r="F80" s="47" t="s">
        <v>1121</v>
      </c>
      <c r="G80" s="48" t="s">
        <v>1122</v>
      </c>
      <c r="H80" s="48" t="s">
        <v>1123</v>
      </c>
      <c r="I80" s="40" t="s">
        <v>77</v>
      </c>
      <c r="J80" s="40" t="s">
        <v>38</v>
      </c>
      <c r="K80" s="40" t="s">
        <v>1</v>
      </c>
      <c r="L80" s="11"/>
      <c r="M80" s="11"/>
      <c r="N80" s="11"/>
      <c r="O80" s="11"/>
      <c r="P80" s="11"/>
      <c r="Q80" s="11"/>
      <c r="R80" s="11"/>
      <c r="S80" s="11">
        <f>$B80</f>
        <v>76</v>
      </c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H80" s="11"/>
      <c r="AI80" s="11"/>
      <c r="AJ80" s="11"/>
      <c r="AK80" s="11"/>
      <c r="AL80" s="11"/>
      <c r="AM80" s="11"/>
      <c r="AN80" s="11"/>
      <c r="AO80" s="11">
        <f>$D80</f>
        <v>57</v>
      </c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</row>
    <row r="81" spans="1:54" ht="15.9" customHeight="1" x14ac:dyDescent="0.3">
      <c r="A81" s="40">
        <v>335</v>
      </c>
      <c r="B81" s="40">
        <v>77</v>
      </c>
      <c r="C81" s="40">
        <v>29</v>
      </c>
      <c r="D81" s="40">
        <v>58</v>
      </c>
      <c r="E81" s="40">
        <v>147</v>
      </c>
      <c r="F81" s="47" t="s">
        <v>1124</v>
      </c>
      <c r="G81" s="48" t="s">
        <v>1125</v>
      </c>
      <c r="H81" s="48" t="s">
        <v>1126</v>
      </c>
      <c r="I81" s="40" t="s">
        <v>79</v>
      </c>
      <c r="J81" s="40" t="s">
        <v>40</v>
      </c>
      <c r="K81" s="40" t="s">
        <v>1</v>
      </c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>
        <f>$B81</f>
        <v>77</v>
      </c>
      <c r="AB81" s="11"/>
      <c r="AC81" s="11"/>
      <c r="AD81" s="11"/>
      <c r="AE81" s="11"/>
      <c r="AF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>
        <f>$D81</f>
        <v>58</v>
      </c>
      <c r="AX81" s="11"/>
      <c r="AY81" s="11"/>
      <c r="AZ81" s="11"/>
      <c r="BA81" s="11"/>
      <c r="BB81" s="11"/>
    </row>
    <row r="82" spans="1:54" ht="15.9" customHeight="1" x14ac:dyDescent="0.3">
      <c r="A82" s="40">
        <v>336</v>
      </c>
      <c r="B82" s="40">
        <v>78</v>
      </c>
      <c r="C82" s="40">
        <v>24</v>
      </c>
      <c r="D82" s="40">
        <v>59</v>
      </c>
      <c r="E82" s="40">
        <v>1295</v>
      </c>
      <c r="F82" s="47" t="s">
        <v>1127</v>
      </c>
      <c r="G82" s="48" t="s">
        <v>1128</v>
      </c>
      <c r="H82" s="48" t="s">
        <v>1129</v>
      </c>
      <c r="I82" s="40" t="s">
        <v>77</v>
      </c>
      <c r="J82" s="40" t="s">
        <v>26</v>
      </c>
      <c r="K82" s="40" t="s">
        <v>1</v>
      </c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>
        <f>$B82</f>
        <v>78</v>
      </c>
      <c r="AA82" s="11"/>
      <c r="AB82" s="11"/>
      <c r="AC82" s="11"/>
      <c r="AD82" s="11"/>
      <c r="AE82" s="11"/>
      <c r="AF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>
        <f>$D82</f>
        <v>59</v>
      </c>
      <c r="AW82" s="11"/>
      <c r="AX82" s="11"/>
      <c r="AY82" s="11"/>
      <c r="AZ82" s="11"/>
      <c r="BA82" s="11"/>
      <c r="BB82" s="11"/>
    </row>
    <row r="83" spans="1:54" ht="15.9" customHeight="1" x14ac:dyDescent="0.3">
      <c r="A83" s="40">
        <v>340</v>
      </c>
      <c r="B83" s="40">
        <v>79</v>
      </c>
      <c r="C83" s="40"/>
      <c r="D83" s="40"/>
      <c r="E83" s="40">
        <v>151</v>
      </c>
      <c r="F83" s="47" t="s">
        <v>995</v>
      </c>
      <c r="G83" s="48" t="s">
        <v>84</v>
      </c>
      <c r="H83" s="48" t="s">
        <v>474</v>
      </c>
      <c r="I83" s="40" t="s">
        <v>65</v>
      </c>
      <c r="J83" s="40" t="s">
        <v>40</v>
      </c>
      <c r="K83" s="40" t="s">
        <v>1</v>
      </c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>
        <f>$B83</f>
        <v>79</v>
      </c>
      <c r="AB83" s="11"/>
      <c r="AC83" s="11"/>
      <c r="AD83" s="11"/>
      <c r="AE83" s="11"/>
      <c r="AF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</row>
    <row r="84" spans="1:54" ht="15.9" customHeight="1" x14ac:dyDescent="0.3">
      <c r="A84" s="40">
        <v>343</v>
      </c>
      <c r="B84" s="40">
        <v>80</v>
      </c>
      <c r="C84" s="40"/>
      <c r="D84" s="40"/>
      <c r="E84" s="40">
        <v>1222</v>
      </c>
      <c r="F84" s="47" t="s">
        <v>996</v>
      </c>
      <c r="G84" s="48" t="s">
        <v>997</v>
      </c>
      <c r="H84" s="48" t="s">
        <v>998</v>
      </c>
      <c r="I84" s="40" t="s">
        <v>65</v>
      </c>
      <c r="J84" s="40" t="s">
        <v>37</v>
      </c>
      <c r="K84" s="40" t="s">
        <v>1</v>
      </c>
      <c r="L84" s="11"/>
      <c r="M84" s="11"/>
      <c r="N84" s="11"/>
      <c r="O84" s="11"/>
      <c r="P84" s="11"/>
      <c r="Q84" s="11"/>
      <c r="R84" s="11">
        <f>$B84</f>
        <v>80</v>
      </c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</row>
    <row r="85" spans="1:54" ht="15.9" customHeight="1" x14ac:dyDescent="0.3">
      <c r="A85" s="40">
        <v>345</v>
      </c>
      <c r="B85" s="40">
        <v>81</v>
      </c>
      <c r="C85" s="40"/>
      <c r="D85" s="40"/>
      <c r="E85" s="40">
        <v>1054</v>
      </c>
      <c r="F85" s="47" t="s">
        <v>999</v>
      </c>
      <c r="G85" s="48" t="s">
        <v>337</v>
      </c>
      <c r="H85" s="48" t="s">
        <v>1000</v>
      </c>
      <c r="I85" s="40" t="s">
        <v>65</v>
      </c>
      <c r="J85" s="40" t="s">
        <v>106</v>
      </c>
      <c r="K85" s="40" t="s">
        <v>1</v>
      </c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>
        <f>$B85</f>
        <v>81</v>
      </c>
      <c r="AF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</row>
    <row r="86" spans="1:54" ht="15.9" customHeight="1" x14ac:dyDescent="0.3">
      <c r="A86" s="40">
        <v>346</v>
      </c>
      <c r="B86" s="40">
        <v>82</v>
      </c>
      <c r="C86" s="40"/>
      <c r="D86" s="40"/>
      <c r="E86" s="40">
        <v>242</v>
      </c>
      <c r="F86" s="47" t="s">
        <v>1001</v>
      </c>
      <c r="G86" s="48" t="s">
        <v>121</v>
      </c>
      <c r="H86" s="48" t="s">
        <v>198</v>
      </c>
      <c r="I86" s="40" t="s">
        <v>65</v>
      </c>
      <c r="J86" s="40" t="s">
        <v>40</v>
      </c>
      <c r="K86" s="40" t="s">
        <v>1</v>
      </c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>
        <f>$B86</f>
        <v>82</v>
      </c>
      <c r="AB86" s="11"/>
      <c r="AC86" s="11"/>
      <c r="AD86" s="11"/>
      <c r="AE86" s="11"/>
      <c r="AF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</row>
    <row r="87" spans="1:54" ht="15.9" customHeight="1" x14ac:dyDescent="0.3">
      <c r="A87" s="40">
        <v>350</v>
      </c>
      <c r="B87" s="40">
        <v>83</v>
      </c>
      <c r="C87" s="40">
        <v>30</v>
      </c>
      <c r="D87" s="40">
        <v>60</v>
      </c>
      <c r="E87" s="40">
        <v>1232</v>
      </c>
      <c r="F87" s="47" t="s">
        <v>854</v>
      </c>
      <c r="G87" s="48" t="s">
        <v>96</v>
      </c>
      <c r="H87" s="48" t="s">
        <v>998</v>
      </c>
      <c r="I87" s="40" t="s">
        <v>79</v>
      </c>
      <c r="J87" s="40" t="s">
        <v>37</v>
      </c>
      <c r="K87" s="40" t="s">
        <v>1</v>
      </c>
      <c r="L87" s="11"/>
      <c r="M87" s="11"/>
      <c r="N87" s="11"/>
      <c r="O87" s="11"/>
      <c r="P87" s="11"/>
      <c r="Q87" s="11"/>
      <c r="R87" s="11">
        <f>$B87</f>
        <v>83</v>
      </c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H87" s="11"/>
      <c r="AI87" s="11"/>
      <c r="AJ87" s="11"/>
      <c r="AK87" s="11"/>
      <c r="AL87" s="11"/>
      <c r="AM87" s="11"/>
      <c r="AN87" s="11">
        <f>$D87</f>
        <v>60</v>
      </c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</row>
    <row r="88" spans="1:54" ht="15.9" customHeight="1" x14ac:dyDescent="0.3">
      <c r="A88" s="40">
        <v>351</v>
      </c>
      <c r="B88" s="40">
        <v>84</v>
      </c>
      <c r="C88" s="40">
        <v>31</v>
      </c>
      <c r="D88" s="40">
        <v>61</v>
      </c>
      <c r="E88" s="40">
        <v>702</v>
      </c>
      <c r="F88" s="47" t="s">
        <v>1130</v>
      </c>
      <c r="G88" s="48" t="s">
        <v>71</v>
      </c>
      <c r="H88" s="48" t="s">
        <v>1131</v>
      </c>
      <c r="I88" s="40" t="s">
        <v>79</v>
      </c>
      <c r="J88" s="40" t="s">
        <v>25</v>
      </c>
      <c r="K88" s="40" t="s">
        <v>1</v>
      </c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>
        <f>$B88</f>
        <v>84</v>
      </c>
      <c r="Z88" s="11"/>
      <c r="AA88" s="11"/>
      <c r="AB88" s="11"/>
      <c r="AC88" s="11"/>
      <c r="AD88" s="11"/>
      <c r="AE88" s="11"/>
      <c r="AF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>
        <f>$D88</f>
        <v>61</v>
      </c>
      <c r="AV88" s="11"/>
      <c r="AW88" s="11"/>
      <c r="AX88" s="11"/>
      <c r="AY88" s="11"/>
      <c r="AZ88" s="11"/>
      <c r="BA88" s="11"/>
      <c r="BB88" s="11"/>
    </row>
    <row r="89" spans="1:54" ht="15.9" customHeight="1" x14ac:dyDescent="0.3">
      <c r="A89" s="40">
        <v>354</v>
      </c>
      <c r="B89" s="40">
        <v>85</v>
      </c>
      <c r="C89" s="40">
        <v>5</v>
      </c>
      <c r="D89" s="40">
        <v>62</v>
      </c>
      <c r="E89" s="40">
        <v>524</v>
      </c>
      <c r="F89" s="47" t="s">
        <v>857</v>
      </c>
      <c r="G89" s="48" t="s">
        <v>288</v>
      </c>
      <c r="H89" s="48" t="s">
        <v>92</v>
      </c>
      <c r="I89" s="40" t="s">
        <v>81</v>
      </c>
      <c r="J89" s="40" t="s">
        <v>39</v>
      </c>
      <c r="K89" s="40" t="s">
        <v>1</v>
      </c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>
        <f>$B89</f>
        <v>85</v>
      </c>
      <c r="Y89" s="11"/>
      <c r="Z89" s="11"/>
      <c r="AA89" s="11"/>
      <c r="AB89" s="11"/>
      <c r="AC89" s="11"/>
      <c r="AD89" s="11"/>
      <c r="AE89" s="11"/>
      <c r="AF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>
        <f>$D89</f>
        <v>62</v>
      </c>
      <c r="AU89" s="11"/>
      <c r="AV89" s="11"/>
      <c r="AW89" s="11"/>
      <c r="AX89" s="11"/>
      <c r="AY89" s="11"/>
      <c r="AZ89" s="11"/>
      <c r="BA89" s="11"/>
      <c r="BB89" s="11"/>
    </row>
    <row r="90" spans="1:54" ht="15.9" customHeight="1" x14ac:dyDescent="0.3">
      <c r="A90" s="40">
        <v>358</v>
      </c>
      <c r="B90" s="40">
        <v>86</v>
      </c>
      <c r="C90" s="40">
        <v>32</v>
      </c>
      <c r="D90" s="40">
        <v>63</v>
      </c>
      <c r="E90" s="40">
        <v>148</v>
      </c>
      <c r="F90" s="47" t="s">
        <v>1132</v>
      </c>
      <c r="G90" s="48" t="s">
        <v>1133</v>
      </c>
      <c r="H90" s="48" t="s">
        <v>1134</v>
      </c>
      <c r="I90" s="40" t="s">
        <v>79</v>
      </c>
      <c r="J90" s="40" t="s">
        <v>40</v>
      </c>
      <c r="K90" s="40" t="s">
        <v>1</v>
      </c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>
        <f>$B90</f>
        <v>86</v>
      </c>
      <c r="AB90" s="11"/>
      <c r="AC90" s="11"/>
      <c r="AD90" s="11"/>
      <c r="AE90" s="11"/>
      <c r="AF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>
        <f>$D90</f>
        <v>63</v>
      </c>
      <c r="AX90" s="11"/>
      <c r="AY90" s="11"/>
      <c r="AZ90" s="11"/>
      <c r="BA90" s="11"/>
      <c r="BB90" s="11"/>
    </row>
    <row r="91" spans="1:54" ht="15.9" customHeight="1" x14ac:dyDescent="0.3">
      <c r="A91" s="40">
        <v>360</v>
      </c>
      <c r="B91" s="40">
        <v>87</v>
      </c>
      <c r="C91" s="40">
        <v>25</v>
      </c>
      <c r="D91" s="40">
        <v>64</v>
      </c>
      <c r="E91" s="40">
        <v>1045</v>
      </c>
      <c r="F91" s="47" t="s">
        <v>1135</v>
      </c>
      <c r="G91" s="48" t="s">
        <v>1136</v>
      </c>
      <c r="H91" s="48" t="s">
        <v>1137</v>
      </c>
      <c r="I91" s="40" t="s">
        <v>77</v>
      </c>
      <c r="J91" s="40" t="s">
        <v>106</v>
      </c>
      <c r="K91" s="40" t="s">
        <v>1</v>
      </c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>
        <f>$B91</f>
        <v>87</v>
      </c>
      <c r="AF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>
        <f>$D91</f>
        <v>64</v>
      </c>
      <c r="BB91" s="11"/>
    </row>
    <row r="92" spans="1:54" ht="15.9" customHeight="1" x14ac:dyDescent="0.3">
      <c r="A92" s="40">
        <v>361</v>
      </c>
      <c r="B92" s="40">
        <v>88</v>
      </c>
      <c r="C92" s="40"/>
      <c r="D92" s="40"/>
      <c r="E92" s="40">
        <v>547</v>
      </c>
      <c r="F92" s="47" t="s">
        <v>1002</v>
      </c>
      <c r="G92" s="48" t="s">
        <v>1003</v>
      </c>
      <c r="H92" s="48" t="s">
        <v>1004</v>
      </c>
      <c r="I92" s="40" t="s">
        <v>65</v>
      </c>
      <c r="J92" s="40" t="s">
        <v>39</v>
      </c>
      <c r="K92" s="40" t="s">
        <v>1</v>
      </c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>
        <f>$B92</f>
        <v>88</v>
      </c>
      <c r="Y92" s="11"/>
      <c r="Z92" s="11"/>
      <c r="AA92" s="11"/>
      <c r="AB92" s="11"/>
      <c r="AC92" s="11"/>
      <c r="AD92" s="11"/>
      <c r="AE92" s="11"/>
      <c r="AF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</row>
    <row r="93" spans="1:54" ht="15.9" customHeight="1" x14ac:dyDescent="0.3">
      <c r="A93" s="40">
        <v>365</v>
      </c>
      <c r="B93" s="40">
        <v>89</v>
      </c>
      <c r="C93" s="40"/>
      <c r="D93" s="40"/>
      <c r="E93" s="40">
        <v>210</v>
      </c>
      <c r="F93" s="47" t="s">
        <v>1005</v>
      </c>
      <c r="G93" s="48" t="s">
        <v>324</v>
      </c>
      <c r="H93" s="48" t="s">
        <v>325</v>
      </c>
      <c r="I93" s="40" t="s">
        <v>65</v>
      </c>
      <c r="J93" s="40" t="s">
        <v>40</v>
      </c>
      <c r="K93" s="40" t="s">
        <v>1</v>
      </c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>
        <f>$B93</f>
        <v>89</v>
      </c>
      <c r="AB93" s="11"/>
      <c r="AC93" s="11"/>
      <c r="AD93" s="11"/>
      <c r="AE93" s="11"/>
      <c r="AF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</row>
    <row r="94" spans="1:54" ht="15.9" customHeight="1" x14ac:dyDescent="0.3">
      <c r="A94" s="40">
        <v>366</v>
      </c>
      <c r="B94" s="40">
        <v>90</v>
      </c>
      <c r="C94" s="40">
        <v>26</v>
      </c>
      <c r="D94" s="40">
        <v>65</v>
      </c>
      <c r="E94" s="40">
        <v>820</v>
      </c>
      <c r="F94" s="47" t="s">
        <v>1138</v>
      </c>
      <c r="G94" s="48" t="s">
        <v>1139</v>
      </c>
      <c r="H94" s="48" t="s">
        <v>1140</v>
      </c>
      <c r="I94" s="40" t="s">
        <v>77</v>
      </c>
      <c r="J94" s="40" t="s">
        <v>38</v>
      </c>
      <c r="K94" s="40" t="s">
        <v>1</v>
      </c>
      <c r="L94" s="11"/>
      <c r="M94" s="11"/>
      <c r="N94" s="11"/>
      <c r="O94" s="11"/>
      <c r="P94" s="11"/>
      <c r="Q94" s="11"/>
      <c r="R94" s="11"/>
      <c r="S94" s="11">
        <f>$B94</f>
        <v>90</v>
      </c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H94" s="11"/>
      <c r="AI94" s="11"/>
      <c r="AJ94" s="11"/>
      <c r="AK94" s="11"/>
      <c r="AL94" s="11"/>
      <c r="AM94" s="11"/>
      <c r="AN94" s="11"/>
      <c r="AO94" s="11">
        <f>$D94</f>
        <v>65</v>
      </c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</row>
    <row r="95" spans="1:54" ht="15.9" customHeight="1" x14ac:dyDescent="0.3">
      <c r="A95" s="40">
        <v>368</v>
      </c>
      <c r="B95" s="40">
        <v>91</v>
      </c>
      <c r="C95" s="40">
        <v>4</v>
      </c>
      <c r="D95" s="40"/>
      <c r="E95" s="40">
        <v>2069</v>
      </c>
      <c r="F95" s="47" t="s">
        <v>869</v>
      </c>
      <c r="G95" s="48" t="s">
        <v>1307</v>
      </c>
      <c r="H95" s="48" t="s">
        <v>868</v>
      </c>
      <c r="I95" s="40" t="s">
        <v>297</v>
      </c>
      <c r="J95" s="40" t="s">
        <v>63</v>
      </c>
      <c r="K95" s="40" t="s">
        <v>1</v>
      </c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>
        <f>$B95</f>
        <v>91</v>
      </c>
      <c r="AD95" s="11"/>
      <c r="AE95" s="11"/>
      <c r="AF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</row>
    <row r="96" spans="1:54" ht="15.9" customHeight="1" x14ac:dyDescent="0.3">
      <c r="A96" s="40">
        <v>370</v>
      </c>
      <c r="B96" s="40">
        <v>92</v>
      </c>
      <c r="C96" s="40">
        <v>2</v>
      </c>
      <c r="D96" s="40">
        <v>66</v>
      </c>
      <c r="E96" s="40">
        <v>226</v>
      </c>
      <c r="F96" s="47" t="s">
        <v>1141</v>
      </c>
      <c r="G96" s="48" t="s">
        <v>1142</v>
      </c>
      <c r="H96" s="48" t="s">
        <v>1143</v>
      </c>
      <c r="I96" s="40" t="s">
        <v>101</v>
      </c>
      <c r="J96" s="40" t="s">
        <v>40</v>
      </c>
      <c r="K96" s="40" t="s">
        <v>1</v>
      </c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>
        <f>$B96</f>
        <v>92</v>
      </c>
      <c r="AB96" s="11"/>
      <c r="AC96" s="11"/>
      <c r="AD96" s="11"/>
      <c r="AE96" s="11"/>
      <c r="AF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>
        <f>$D96</f>
        <v>66</v>
      </c>
      <c r="AX96" s="11"/>
      <c r="AY96" s="11"/>
      <c r="AZ96" s="11"/>
      <c r="BA96" s="11"/>
      <c r="BB96" s="11"/>
    </row>
    <row r="97" spans="1:54" ht="15.9" customHeight="1" x14ac:dyDescent="0.3">
      <c r="A97" s="40">
        <v>371</v>
      </c>
      <c r="B97" s="40">
        <v>93</v>
      </c>
      <c r="C97" s="40">
        <v>33</v>
      </c>
      <c r="D97" s="40">
        <v>67</v>
      </c>
      <c r="E97" s="40">
        <v>1301</v>
      </c>
      <c r="F97" s="47" t="s">
        <v>1144</v>
      </c>
      <c r="G97" s="48" t="s">
        <v>326</v>
      </c>
      <c r="H97" s="48" t="s">
        <v>213</v>
      </c>
      <c r="I97" s="40" t="s">
        <v>79</v>
      </c>
      <c r="J97" s="40" t="s">
        <v>26</v>
      </c>
      <c r="K97" s="40" t="s">
        <v>1</v>
      </c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>
        <f>$B97</f>
        <v>93</v>
      </c>
      <c r="AA97" s="11"/>
      <c r="AB97" s="11"/>
      <c r="AC97" s="11"/>
      <c r="AD97" s="11"/>
      <c r="AE97" s="11"/>
      <c r="AF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>
        <f>$D97</f>
        <v>67</v>
      </c>
      <c r="AW97" s="11"/>
      <c r="AX97" s="11"/>
      <c r="AY97" s="11"/>
      <c r="AZ97" s="11"/>
      <c r="BA97" s="11"/>
      <c r="BB97" s="11"/>
    </row>
    <row r="98" spans="1:54" ht="15.9" customHeight="1" x14ac:dyDescent="0.3">
      <c r="A98" s="40">
        <v>372</v>
      </c>
      <c r="B98" s="40">
        <v>94</v>
      </c>
      <c r="C98" s="40"/>
      <c r="D98" s="40"/>
      <c r="E98" s="40">
        <v>1600</v>
      </c>
      <c r="F98" s="47" t="s">
        <v>1006</v>
      </c>
      <c r="G98" s="48" t="s">
        <v>305</v>
      </c>
      <c r="H98" s="48" t="s">
        <v>258</v>
      </c>
      <c r="I98" s="40" t="s">
        <v>65</v>
      </c>
      <c r="J98" s="40" t="s">
        <v>35</v>
      </c>
      <c r="K98" s="40" t="s">
        <v>1</v>
      </c>
      <c r="L98" s="11">
        <f>$B98</f>
        <v>94</v>
      </c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</row>
    <row r="99" spans="1:54" ht="15.9" customHeight="1" x14ac:dyDescent="0.3">
      <c r="A99" s="40">
        <v>380</v>
      </c>
      <c r="B99" s="40">
        <v>95</v>
      </c>
      <c r="C99" s="40">
        <v>34</v>
      </c>
      <c r="D99" s="40">
        <v>68</v>
      </c>
      <c r="E99" s="40">
        <v>634</v>
      </c>
      <c r="F99" s="47" t="s">
        <v>1145</v>
      </c>
      <c r="G99" s="48" t="s">
        <v>99</v>
      </c>
      <c r="H99" s="48" t="s">
        <v>313</v>
      </c>
      <c r="I99" s="40" t="s">
        <v>79</v>
      </c>
      <c r="J99" s="40" t="s">
        <v>25</v>
      </c>
      <c r="K99" s="40" t="s">
        <v>1</v>
      </c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>
        <f>$B99</f>
        <v>95</v>
      </c>
      <c r="Z99" s="11"/>
      <c r="AA99" s="11"/>
      <c r="AB99" s="11"/>
      <c r="AC99" s="11"/>
      <c r="AD99" s="11"/>
      <c r="AE99" s="11"/>
      <c r="AF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>
        <f>$D99</f>
        <v>68</v>
      </c>
      <c r="AV99" s="11"/>
      <c r="AW99" s="11"/>
      <c r="AX99" s="11"/>
      <c r="AY99" s="11"/>
      <c r="AZ99" s="11"/>
      <c r="BA99" s="11"/>
      <c r="BB99" s="11"/>
    </row>
    <row r="100" spans="1:54" ht="15.9" customHeight="1" x14ac:dyDescent="0.3">
      <c r="A100" s="40">
        <v>381</v>
      </c>
      <c r="B100" s="40">
        <v>96</v>
      </c>
      <c r="C100" s="40"/>
      <c r="D100" s="40"/>
      <c r="E100" s="40">
        <v>945</v>
      </c>
      <c r="F100" s="47" t="s">
        <v>1007</v>
      </c>
      <c r="G100" s="48" t="s">
        <v>1008</v>
      </c>
      <c r="H100" s="48" t="s">
        <v>1009</v>
      </c>
      <c r="I100" s="40" t="s">
        <v>65</v>
      </c>
      <c r="J100" s="40" t="s">
        <v>38</v>
      </c>
      <c r="K100" s="40" t="s">
        <v>1</v>
      </c>
      <c r="L100" s="11"/>
      <c r="M100" s="11"/>
      <c r="N100" s="11"/>
      <c r="O100" s="11"/>
      <c r="P100" s="11"/>
      <c r="Q100" s="11"/>
      <c r="R100" s="11"/>
      <c r="S100" s="11">
        <f>$B100</f>
        <v>96</v>
      </c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</row>
    <row r="101" spans="1:54" ht="15.9" customHeight="1" x14ac:dyDescent="0.3">
      <c r="A101" s="40">
        <v>382</v>
      </c>
      <c r="B101" s="40">
        <v>97</v>
      </c>
      <c r="C101" s="40">
        <v>27</v>
      </c>
      <c r="D101" s="40">
        <v>69</v>
      </c>
      <c r="E101" s="40">
        <v>1049</v>
      </c>
      <c r="F101" s="47" t="s">
        <v>1146</v>
      </c>
      <c r="G101" s="48" t="s">
        <v>71</v>
      </c>
      <c r="H101" s="48" t="s">
        <v>330</v>
      </c>
      <c r="I101" s="40" t="s">
        <v>77</v>
      </c>
      <c r="J101" s="40" t="s">
        <v>106</v>
      </c>
      <c r="K101" s="40" t="s">
        <v>1</v>
      </c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>
        <f>$B101</f>
        <v>97</v>
      </c>
      <c r="AF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>
        <f>$D101</f>
        <v>69</v>
      </c>
      <c r="BB101" s="11"/>
    </row>
    <row r="102" spans="1:54" ht="15.9" customHeight="1" x14ac:dyDescent="0.3">
      <c r="A102" s="40">
        <v>383</v>
      </c>
      <c r="B102" s="40">
        <v>98</v>
      </c>
      <c r="C102" s="40">
        <v>35</v>
      </c>
      <c r="D102" s="40">
        <v>70</v>
      </c>
      <c r="E102" s="40">
        <v>1935</v>
      </c>
      <c r="F102" s="47" t="s">
        <v>1147</v>
      </c>
      <c r="G102" s="48" t="s">
        <v>72</v>
      </c>
      <c r="H102" s="48" t="s">
        <v>122</v>
      </c>
      <c r="I102" s="40" t="s">
        <v>79</v>
      </c>
      <c r="J102" s="40" t="s">
        <v>411</v>
      </c>
      <c r="K102" s="40" t="s">
        <v>1</v>
      </c>
      <c r="L102" s="11"/>
      <c r="M102" s="11"/>
      <c r="N102" s="11"/>
      <c r="O102" s="11">
        <f>$B102</f>
        <v>98</v>
      </c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H102" s="11"/>
      <c r="AI102" s="11"/>
      <c r="AJ102" s="11"/>
      <c r="AK102" s="11">
        <f>$D102</f>
        <v>70</v>
      </c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</row>
    <row r="103" spans="1:54" ht="15.9" customHeight="1" x14ac:dyDescent="0.3">
      <c r="A103" s="40">
        <v>384</v>
      </c>
      <c r="B103" s="40">
        <v>99</v>
      </c>
      <c r="C103" s="40">
        <v>28</v>
      </c>
      <c r="D103" s="40">
        <v>71</v>
      </c>
      <c r="E103" s="40">
        <v>523</v>
      </c>
      <c r="F103" s="47" t="s">
        <v>1148</v>
      </c>
      <c r="G103" s="48" t="s">
        <v>1149</v>
      </c>
      <c r="H103" s="48" t="s">
        <v>1150</v>
      </c>
      <c r="I103" s="40" t="s">
        <v>77</v>
      </c>
      <c r="J103" s="40" t="s">
        <v>39</v>
      </c>
      <c r="K103" s="40" t="s">
        <v>1</v>
      </c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>
        <f>$B103</f>
        <v>99</v>
      </c>
      <c r="Y103" s="11"/>
      <c r="Z103" s="11"/>
      <c r="AA103" s="11"/>
      <c r="AB103" s="11"/>
      <c r="AC103" s="11"/>
      <c r="AD103" s="11"/>
      <c r="AE103" s="11"/>
      <c r="AF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>
        <f>$D103</f>
        <v>71</v>
      </c>
      <c r="AU103" s="11"/>
      <c r="AV103" s="11"/>
      <c r="AW103" s="11"/>
      <c r="AX103" s="11"/>
      <c r="AY103" s="11"/>
      <c r="AZ103" s="11"/>
      <c r="BA103" s="11"/>
      <c r="BB103" s="11"/>
    </row>
    <row r="104" spans="1:54" ht="15.9" customHeight="1" x14ac:dyDescent="0.3">
      <c r="A104" s="40">
        <v>385</v>
      </c>
      <c r="B104" s="40">
        <v>100</v>
      </c>
      <c r="C104" s="40"/>
      <c r="D104" s="40"/>
      <c r="E104" s="40">
        <v>2068</v>
      </c>
      <c r="F104" s="47" t="s">
        <v>1010</v>
      </c>
      <c r="G104" s="48" t="s">
        <v>1011</v>
      </c>
      <c r="H104" s="48" t="s">
        <v>1012</v>
      </c>
      <c r="I104" s="40" t="s">
        <v>65</v>
      </c>
      <c r="J104" s="40" t="s">
        <v>63</v>
      </c>
      <c r="K104" s="40" t="s">
        <v>1</v>
      </c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>
        <f>$B104</f>
        <v>100</v>
      </c>
      <c r="AD104" s="11"/>
      <c r="AE104" s="11"/>
      <c r="AF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</row>
    <row r="105" spans="1:54" ht="15.9" customHeight="1" x14ac:dyDescent="0.3">
      <c r="A105" s="40">
        <v>386</v>
      </c>
      <c r="B105" s="40">
        <v>101</v>
      </c>
      <c r="C105" s="40">
        <v>36</v>
      </c>
      <c r="D105" s="40">
        <v>72</v>
      </c>
      <c r="E105" s="40">
        <v>1218</v>
      </c>
      <c r="F105" s="47" t="s">
        <v>880</v>
      </c>
      <c r="G105" s="48" t="s">
        <v>1151</v>
      </c>
      <c r="H105" s="48" t="s">
        <v>1152</v>
      </c>
      <c r="I105" s="40" t="s">
        <v>79</v>
      </c>
      <c r="J105" s="40" t="s">
        <v>37</v>
      </c>
      <c r="K105" s="40" t="s">
        <v>1</v>
      </c>
      <c r="L105" s="11"/>
      <c r="M105" s="11"/>
      <c r="N105" s="11"/>
      <c r="O105" s="11"/>
      <c r="P105" s="11"/>
      <c r="Q105" s="11"/>
      <c r="R105" s="11">
        <f>$B105</f>
        <v>101</v>
      </c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H105" s="11"/>
      <c r="AI105" s="11"/>
      <c r="AJ105" s="11"/>
      <c r="AK105" s="11"/>
      <c r="AL105" s="11"/>
      <c r="AM105" s="11"/>
      <c r="AN105" s="11">
        <f>$D105</f>
        <v>72</v>
      </c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</row>
    <row r="106" spans="1:54" ht="15.9" customHeight="1" x14ac:dyDescent="0.3">
      <c r="A106" s="40">
        <v>391</v>
      </c>
      <c r="B106" s="40">
        <v>102</v>
      </c>
      <c r="C106" s="40">
        <v>29</v>
      </c>
      <c r="D106" s="40">
        <v>73</v>
      </c>
      <c r="E106" s="40">
        <v>187</v>
      </c>
      <c r="F106" s="47" t="s">
        <v>1153</v>
      </c>
      <c r="G106" s="48" t="s">
        <v>1154</v>
      </c>
      <c r="H106" s="48" t="s">
        <v>1155</v>
      </c>
      <c r="I106" s="40" t="s">
        <v>77</v>
      </c>
      <c r="J106" s="40" t="s">
        <v>40</v>
      </c>
      <c r="K106" s="40" t="s">
        <v>1</v>
      </c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>
        <f>$B106</f>
        <v>102</v>
      </c>
      <c r="AB106" s="11"/>
      <c r="AC106" s="11"/>
      <c r="AD106" s="11"/>
      <c r="AE106" s="11"/>
      <c r="AF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>
        <f>$D106</f>
        <v>73</v>
      </c>
      <c r="AX106" s="11"/>
      <c r="AY106" s="11"/>
      <c r="AZ106" s="11"/>
      <c r="BA106" s="11"/>
      <c r="BB106" s="11"/>
    </row>
    <row r="107" spans="1:54" ht="15.9" customHeight="1" x14ac:dyDescent="0.3">
      <c r="A107" s="40">
        <v>392</v>
      </c>
      <c r="B107" s="40">
        <v>103</v>
      </c>
      <c r="C107" s="40">
        <v>37</v>
      </c>
      <c r="D107" s="40">
        <v>74</v>
      </c>
      <c r="E107" s="40">
        <v>924</v>
      </c>
      <c r="F107" s="47" t="s">
        <v>1013</v>
      </c>
      <c r="G107" s="48" t="s">
        <v>1156</v>
      </c>
      <c r="H107" s="48" t="s">
        <v>1157</v>
      </c>
      <c r="I107" s="40" t="s">
        <v>79</v>
      </c>
      <c r="J107" s="40" t="s">
        <v>38</v>
      </c>
      <c r="K107" s="40" t="s">
        <v>1</v>
      </c>
      <c r="L107" s="11"/>
      <c r="M107" s="11"/>
      <c r="N107" s="11"/>
      <c r="O107" s="11"/>
      <c r="P107" s="11"/>
      <c r="Q107" s="11"/>
      <c r="R107" s="11"/>
      <c r="S107" s="11">
        <f>$B107</f>
        <v>103</v>
      </c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H107" s="11"/>
      <c r="AI107" s="11"/>
      <c r="AJ107" s="11"/>
      <c r="AK107" s="11"/>
      <c r="AL107" s="11"/>
      <c r="AM107" s="11"/>
      <c r="AN107" s="11"/>
      <c r="AO107" s="11">
        <f>$D107</f>
        <v>74</v>
      </c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</row>
    <row r="108" spans="1:54" ht="15.9" customHeight="1" x14ac:dyDescent="0.3">
      <c r="A108" s="40">
        <v>393</v>
      </c>
      <c r="B108" s="40">
        <v>104</v>
      </c>
      <c r="C108" s="40">
        <v>38</v>
      </c>
      <c r="D108" s="40">
        <v>75</v>
      </c>
      <c r="E108" s="40">
        <v>429</v>
      </c>
      <c r="F108" s="47" t="s">
        <v>1013</v>
      </c>
      <c r="G108" s="48" t="s">
        <v>1158</v>
      </c>
      <c r="H108" s="48" t="s">
        <v>1159</v>
      </c>
      <c r="I108" s="40" t="s">
        <v>79</v>
      </c>
      <c r="J108" s="40" t="s">
        <v>27</v>
      </c>
      <c r="K108" s="40" t="s">
        <v>1</v>
      </c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>
        <f>$B108</f>
        <v>104</v>
      </c>
      <c r="AE108" s="11"/>
      <c r="AF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>
        <f>$D108</f>
        <v>75</v>
      </c>
      <c r="BA108" s="11"/>
      <c r="BB108" s="11"/>
    </row>
    <row r="109" spans="1:54" ht="15.9" customHeight="1" x14ac:dyDescent="0.3">
      <c r="A109" s="40">
        <v>394</v>
      </c>
      <c r="B109" s="40">
        <v>105</v>
      </c>
      <c r="C109" s="40"/>
      <c r="D109" s="40"/>
      <c r="E109" s="40">
        <v>2061</v>
      </c>
      <c r="F109" s="47" t="s">
        <v>1013</v>
      </c>
      <c r="G109" s="48" t="s">
        <v>340</v>
      </c>
      <c r="H109" s="48" t="s">
        <v>1014</v>
      </c>
      <c r="I109" s="40" t="s">
        <v>65</v>
      </c>
      <c r="J109" s="40" t="s">
        <v>63</v>
      </c>
      <c r="K109" s="40" t="s">
        <v>1</v>
      </c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>
        <f>$B109</f>
        <v>105</v>
      </c>
      <c r="AD109" s="11"/>
      <c r="AE109" s="11"/>
      <c r="AF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</row>
    <row r="110" spans="1:54" ht="15.9" customHeight="1" x14ac:dyDescent="0.3">
      <c r="A110" s="40">
        <v>395</v>
      </c>
      <c r="B110" s="40">
        <v>106</v>
      </c>
      <c r="C110" s="40">
        <v>39</v>
      </c>
      <c r="D110" s="40">
        <v>76</v>
      </c>
      <c r="E110" s="40">
        <v>463</v>
      </c>
      <c r="F110" s="47" t="s">
        <v>1160</v>
      </c>
      <c r="G110" s="48" t="s">
        <v>1161</v>
      </c>
      <c r="H110" s="48" t="s">
        <v>373</v>
      </c>
      <c r="I110" s="40" t="s">
        <v>79</v>
      </c>
      <c r="J110" s="40" t="s">
        <v>27</v>
      </c>
      <c r="K110" s="40" t="s">
        <v>1</v>
      </c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>
        <f>$B110</f>
        <v>106</v>
      </c>
      <c r="AE110" s="11"/>
      <c r="AF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>
        <f>$D110</f>
        <v>76</v>
      </c>
      <c r="BA110" s="11"/>
      <c r="BB110" s="11"/>
    </row>
    <row r="111" spans="1:54" ht="15.9" customHeight="1" x14ac:dyDescent="0.3">
      <c r="A111" s="40">
        <v>400</v>
      </c>
      <c r="B111" s="40">
        <v>107</v>
      </c>
      <c r="C111" s="40"/>
      <c r="D111" s="40"/>
      <c r="E111" s="40">
        <v>1628</v>
      </c>
      <c r="F111" s="47" t="s">
        <v>1015</v>
      </c>
      <c r="G111" s="48" t="s">
        <v>301</v>
      </c>
      <c r="H111" s="48" t="s">
        <v>1016</v>
      </c>
      <c r="I111" s="40" t="s">
        <v>65</v>
      </c>
      <c r="J111" s="40" t="s">
        <v>35</v>
      </c>
      <c r="K111" s="40" t="s">
        <v>1</v>
      </c>
      <c r="L111" s="11">
        <f>$B111</f>
        <v>107</v>
      </c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</row>
    <row r="112" spans="1:54" ht="15.9" customHeight="1" x14ac:dyDescent="0.3">
      <c r="A112" s="40">
        <v>401</v>
      </c>
      <c r="B112" s="40">
        <v>108</v>
      </c>
      <c r="C112" s="40">
        <v>40</v>
      </c>
      <c r="D112" s="40">
        <v>77</v>
      </c>
      <c r="E112" s="40">
        <v>179</v>
      </c>
      <c r="F112" s="47" t="s">
        <v>1162</v>
      </c>
      <c r="G112" s="48" t="s">
        <v>143</v>
      </c>
      <c r="H112" s="48" t="s">
        <v>144</v>
      </c>
      <c r="I112" s="40" t="s">
        <v>79</v>
      </c>
      <c r="J112" s="40" t="s">
        <v>40</v>
      </c>
      <c r="K112" s="40" t="s">
        <v>1</v>
      </c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>
        <f>$B112</f>
        <v>108</v>
      </c>
      <c r="AB112" s="11"/>
      <c r="AC112" s="11"/>
      <c r="AD112" s="11"/>
      <c r="AE112" s="11"/>
      <c r="AF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>
        <f>$D112</f>
        <v>77</v>
      </c>
      <c r="AX112" s="11"/>
      <c r="AY112" s="11"/>
      <c r="AZ112" s="11"/>
      <c r="BA112" s="11"/>
      <c r="BB112" s="11"/>
    </row>
    <row r="113" spans="1:54" ht="15.9" customHeight="1" x14ac:dyDescent="0.3">
      <c r="A113" s="40">
        <v>402</v>
      </c>
      <c r="B113" s="40">
        <v>109</v>
      </c>
      <c r="C113" s="40">
        <v>3</v>
      </c>
      <c r="D113" s="40">
        <v>78</v>
      </c>
      <c r="E113" s="40">
        <v>1883</v>
      </c>
      <c r="F113" s="47" t="s">
        <v>887</v>
      </c>
      <c r="G113" s="48" t="s">
        <v>1304</v>
      </c>
      <c r="H113" s="48" t="s">
        <v>1165</v>
      </c>
      <c r="I113" s="40" t="s">
        <v>101</v>
      </c>
      <c r="J113" s="40" t="s">
        <v>411</v>
      </c>
      <c r="K113" s="40" t="s">
        <v>1</v>
      </c>
      <c r="L113" s="11"/>
      <c r="M113" s="11"/>
      <c r="N113" s="11"/>
      <c r="O113" s="11">
        <f>$B113</f>
        <v>109</v>
      </c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H113" s="11"/>
      <c r="AI113" s="11"/>
      <c r="AJ113" s="11"/>
      <c r="AK113" s="11">
        <f>$D113</f>
        <v>78</v>
      </c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</row>
    <row r="114" spans="1:54" ht="15.9" customHeight="1" x14ac:dyDescent="0.3">
      <c r="A114" s="40">
        <v>403</v>
      </c>
      <c r="B114" s="40">
        <v>110</v>
      </c>
      <c r="C114" s="40">
        <v>4</v>
      </c>
      <c r="D114" s="40">
        <v>79</v>
      </c>
      <c r="E114" s="40">
        <v>449</v>
      </c>
      <c r="F114" s="47" t="s">
        <v>1163</v>
      </c>
      <c r="G114" s="48" t="s">
        <v>327</v>
      </c>
      <c r="H114" s="48" t="s">
        <v>328</v>
      </c>
      <c r="I114" s="40" t="s">
        <v>101</v>
      </c>
      <c r="J114" s="40" t="s">
        <v>27</v>
      </c>
      <c r="K114" s="40" t="s">
        <v>1</v>
      </c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>
        <f>$B114</f>
        <v>110</v>
      </c>
      <c r="AE114" s="11"/>
      <c r="AF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>
        <f>$D114</f>
        <v>79</v>
      </c>
      <c r="BA114" s="11"/>
      <c r="BB114" s="11"/>
    </row>
    <row r="115" spans="1:54" ht="15.9" customHeight="1" x14ac:dyDescent="0.3">
      <c r="A115" s="40">
        <v>405</v>
      </c>
      <c r="B115" s="40">
        <v>111</v>
      </c>
      <c r="C115" s="40">
        <v>41</v>
      </c>
      <c r="D115" s="40">
        <v>80</v>
      </c>
      <c r="E115" s="40">
        <v>1226</v>
      </c>
      <c r="F115" s="47" t="s">
        <v>1164</v>
      </c>
      <c r="G115" s="48" t="s">
        <v>745</v>
      </c>
      <c r="H115" s="48" t="s">
        <v>1165</v>
      </c>
      <c r="I115" s="40" t="s">
        <v>79</v>
      </c>
      <c r="J115" s="40" t="s">
        <v>37</v>
      </c>
      <c r="K115" s="40" t="s">
        <v>1</v>
      </c>
      <c r="L115" s="11"/>
      <c r="M115" s="11"/>
      <c r="N115" s="11"/>
      <c r="O115" s="11"/>
      <c r="P115" s="11"/>
      <c r="Q115" s="11"/>
      <c r="R115" s="11">
        <f>$B115</f>
        <v>111</v>
      </c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H115" s="11"/>
      <c r="AI115" s="11"/>
      <c r="AJ115" s="11"/>
      <c r="AK115" s="11"/>
      <c r="AL115" s="11"/>
      <c r="AM115" s="11"/>
      <c r="AN115" s="11">
        <f>$D115</f>
        <v>80</v>
      </c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</row>
    <row r="116" spans="1:54" ht="15.9" customHeight="1" x14ac:dyDescent="0.3">
      <c r="A116" s="40">
        <v>409</v>
      </c>
      <c r="B116" s="40">
        <v>112</v>
      </c>
      <c r="C116" s="40">
        <v>5</v>
      </c>
      <c r="D116" s="40">
        <v>81</v>
      </c>
      <c r="E116" s="40">
        <v>1614</v>
      </c>
      <c r="F116" s="47" t="s">
        <v>1166</v>
      </c>
      <c r="G116" s="48" t="s">
        <v>1167</v>
      </c>
      <c r="H116" s="48" t="s">
        <v>1168</v>
      </c>
      <c r="I116" s="40" t="s">
        <v>101</v>
      </c>
      <c r="J116" s="40" t="s">
        <v>35</v>
      </c>
      <c r="K116" s="40" t="s">
        <v>1</v>
      </c>
      <c r="L116" s="11">
        <f>$B116</f>
        <v>112</v>
      </c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H116" s="11">
        <f>$D116</f>
        <v>81</v>
      </c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</row>
    <row r="117" spans="1:54" ht="15.9" customHeight="1" x14ac:dyDescent="0.3">
      <c r="A117" s="40">
        <v>410</v>
      </c>
      <c r="B117" s="40">
        <v>113</v>
      </c>
      <c r="C117" s="40">
        <v>42</v>
      </c>
      <c r="D117" s="40">
        <v>82</v>
      </c>
      <c r="E117" s="40">
        <v>433</v>
      </c>
      <c r="F117" s="47" t="s">
        <v>1169</v>
      </c>
      <c r="G117" s="48" t="s">
        <v>302</v>
      </c>
      <c r="H117" s="48" t="s">
        <v>1170</v>
      </c>
      <c r="I117" s="40" t="s">
        <v>79</v>
      </c>
      <c r="J117" s="40" t="s">
        <v>27</v>
      </c>
      <c r="K117" s="40" t="s">
        <v>1</v>
      </c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>
        <f>$B117</f>
        <v>113</v>
      </c>
      <c r="AE117" s="11"/>
      <c r="AF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>
        <f>$D117</f>
        <v>82</v>
      </c>
      <c r="BA117" s="11"/>
      <c r="BB117" s="11"/>
    </row>
    <row r="118" spans="1:54" ht="15.9" customHeight="1" x14ac:dyDescent="0.3">
      <c r="A118" s="40">
        <v>412</v>
      </c>
      <c r="B118" s="40">
        <v>114</v>
      </c>
      <c r="C118" s="40"/>
      <c r="D118" s="40"/>
      <c r="E118" s="40"/>
      <c r="F118" s="47" t="s">
        <v>1017</v>
      </c>
      <c r="G118" s="48" t="s">
        <v>138</v>
      </c>
      <c r="H118" s="48" t="s">
        <v>1018</v>
      </c>
      <c r="I118" s="40" t="s">
        <v>65</v>
      </c>
      <c r="J118" s="40" t="s">
        <v>286</v>
      </c>
      <c r="K118" s="40" t="s">
        <v>1</v>
      </c>
      <c r="L118" s="11"/>
      <c r="M118" s="11"/>
      <c r="N118" s="11"/>
      <c r="O118" s="11"/>
      <c r="P118" s="11"/>
      <c r="Q118" s="11"/>
      <c r="R118" s="11"/>
      <c r="S118" s="11"/>
      <c r="T118" s="11">
        <f>$B118</f>
        <v>114</v>
      </c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  <c r="AY118" s="11"/>
      <c r="AZ118" s="11"/>
      <c r="BA118" s="11"/>
      <c r="BB118" s="11"/>
    </row>
    <row r="119" spans="1:54" ht="15.9" customHeight="1" x14ac:dyDescent="0.3">
      <c r="A119" s="40">
        <v>413</v>
      </c>
      <c r="B119" s="40">
        <v>115</v>
      </c>
      <c r="C119" s="40">
        <v>43</v>
      </c>
      <c r="D119" s="40">
        <v>83</v>
      </c>
      <c r="E119" s="40">
        <v>593</v>
      </c>
      <c r="F119" s="47" t="s">
        <v>1017</v>
      </c>
      <c r="G119" s="48" t="s">
        <v>1171</v>
      </c>
      <c r="H119" s="48" t="s">
        <v>713</v>
      </c>
      <c r="I119" s="40" t="s">
        <v>79</v>
      </c>
      <c r="J119" s="40" t="s">
        <v>39</v>
      </c>
      <c r="K119" s="40" t="s">
        <v>1</v>
      </c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>
        <f>$B119</f>
        <v>115</v>
      </c>
      <c r="Y119" s="11"/>
      <c r="Z119" s="11"/>
      <c r="AA119" s="11"/>
      <c r="AB119" s="11"/>
      <c r="AC119" s="11"/>
      <c r="AD119" s="11"/>
      <c r="AE119" s="11"/>
      <c r="AF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  <c r="AT119" s="11">
        <f>$D119</f>
        <v>83</v>
      </c>
      <c r="AU119" s="11"/>
      <c r="AV119" s="11"/>
      <c r="AW119" s="11"/>
      <c r="AX119" s="11"/>
      <c r="AY119" s="11"/>
      <c r="AZ119" s="11"/>
      <c r="BA119" s="11"/>
      <c r="BB119" s="11"/>
    </row>
    <row r="120" spans="1:54" ht="15.9" customHeight="1" x14ac:dyDescent="0.3">
      <c r="A120" s="40">
        <v>415</v>
      </c>
      <c r="B120" s="40">
        <v>116</v>
      </c>
      <c r="C120" s="40">
        <v>44</v>
      </c>
      <c r="D120" s="40">
        <v>84</v>
      </c>
      <c r="E120" s="40">
        <v>970</v>
      </c>
      <c r="F120" s="47" t="s">
        <v>1172</v>
      </c>
      <c r="G120" s="48" t="s">
        <v>152</v>
      </c>
      <c r="H120" s="48" t="s">
        <v>1173</v>
      </c>
      <c r="I120" s="40" t="s">
        <v>79</v>
      </c>
      <c r="J120" s="40" t="s">
        <v>115</v>
      </c>
      <c r="K120" s="40" t="s">
        <v>1</v>
      </c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>
        <f>$B120</f>
        <v>116</v>
      </c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  <c r="AT120" s="11"/>
      <c r="AU120" s="11"/>
      <c r="AV120" s="11"/>
      <c r="AW120" s="11"/>
      <c r="AX120" s="11"/>
      <c r="AY120" s="11"/>
      <c r="AZ120" s="11"/>
      <c r="BA120" s="11"/>
      <c r="BB120" s="11">
        <f>$D120</f>
        <v>84</v>
      </c>
    </row>
    <row r="121" spans="1:54" ht="15.9" customHeight="1" x14ac:dyDescent="0.3">
      <c r="A121" s="40">
        <v>416</v>
      </c>
      <c r="B121" s="40">
        <v>117</v>
      </c>
      <c r="C121" s="40">
        <v>6</v>
      </c>
      <c r="D121" s="40">
        <v>85</v>
      </c>
      <c r="E121" s="40">
        <v>984</v>
      </c>
      <c r="F121" s="47" t="s">
        <v>1172</v>
      </c>
      <c r="G121" s="48" t="s">
        <v>119</v>
      </c>
      <c r="H121" s="48" t="s">
        <v>1174</v>
      </c>
      <c r="I121" s="40" t="s">
        <v>81</v>
      </c>
      <c r="J121" s="40" t="s">
        <v>115</v>
      </c>
      <c r="K121" s="40" t="s">
        <v>1</v>
      </c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>
        <f>$B121</f>
        <v>117</v>
      </c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  <c r="AT121" s="11"/>
      <c r="AU121" s="11"/>
      <c r="AV121" s="11"/>
      <c r="AW121" s="11"/>
      <c r="AX121" s="11"/>
      <c r="AY121" s="11"/>
      <c r="AZ121" s="11"/>
      <c r="BA121" s="11"/>
      <c r="BB121" s="11">
        <f>$D121</f>
        <v>85</v>
      </c>
    </row>
    <row r="122" spans="1:54" ht="15.9" customHeight="1" x14ac:dyDescent="0.3">
      <c r="A122" s="40">
        <v>417</v>
      </c>
      <c r="B122" s="40">
        <v>118</v>
      </c>
      <c r="C122" s="40">
        <v>6</v>
      </c>
      <c r="D122" s="40">
        <v>86</v>
      </c>
      <c r="E122" s="40">
        <v>714</v>
      </c>
      <c r="F122" s="47" t="s">
        <v>1175</v>
      </c>
      <c r="G122" s="48" t="s">
        <v>302</v>
      </c>
      <c r="H122" s="48" t="s">
        <v>1176</v>
      </c>
      <c r="I122" s="40" t="s">
        <v>101</v>
      </c>
      <c r="J122" s="40" t="s">
        <v>25</v>
      </c>
      <c r="K122" s="40" t="s">
        <v>1</v>
      </c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>
        <f>$B122</f>
        <v>118</v>
      </c>
      <c r="Z122" s="11"/>
      <c r="AA122" s="11"/>
      <c r="AB122" s="11"/>
      <c r="AC122" s="11"/>
      <c r="AD122" s="11"/>
      <c r="AE122" s="11"/>
      <c r="AF122" s="11"/>
      <c r="AH122" s="11"/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  <c r="AS122" s="11"/>
      <c r="AT122" s="11"/>
      <c r="AU122" s="11">
        <f>$D122</f>
        <v>86</v>
      </c>
      <c r="AV122" s="11"/>
      <c r="AW122" s="11"/>
      <c r="AX122" s="11"/>
      <c r="AY122" s="11"/>
      <c r="AZ122" s="11"/>
      <c r="BA122" s="11"/>
      <c r="BB122" s="11"/>
    </row>
    <row r="123" spans="1:54" ht="15.9" customHeight="1" x14ac:dyDescent="0.3">
      <c r="A123" s="40">
        <v>421</v>
      </c>
      <c r="B123" s="40">
        <v>119</v>
      </c>
      <c r="C123" s="40"/>
      <c r="D123" s="40"/>
      <c r="E123" s="40">
        <v>178</v>
      </c>
      <c r="F123" s="47" t="s">
        <v>1019</v>
      </c>
      <c r="G123" s="48" t="s">
        <v>339</v>
      </c>
      <c r="H123" s="48" t="s">
        <v>1020</v>
      </c>
      <c r="I123" s="40" t="s">
        <v>65</v>
      </c>
      <c r="J123" s="40" t="s">
        <v>40</v>
      </c>
      <c r="K123" s="40" t="s">
        <v>1</v>
      </c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>
        <f>$B123</f>
        <v>119</v>
      </c>
      <c r="AB123" s="11"/>
      <c r="AC123" s="11"/>
      <c r="AD123" s="11"/>
      <c r="AE123" s="11"/>
      <c r="AF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  <c r="AV123" s="11"/>
      <c r="AW123" s="11"/>
      <c r="AX123" s="11"/>
      <c r="AY123" s="11"/>
      <c r="AZ123" s="11"/>
      <c r="BA123" s="11"/>
      <c r="BB123" s="11"/>
    </row>
    <row r="124" spans="1:54" ht="15.9" customHeight="1" x14ac:dyDescent="0.3">
      <c r="A124" s="40">
        <v>422</v>
      </c>
      <c r="B124" s="40">
        <v>120</v>
      </c>
      <c r="C124" s="40">
        <v>7</v>
      </c>
      <c r="D124" s="40">
        <v>87</v>
      </c>
      <c r="E124" s="40">
        <v>2254</v>
      </c>
      <c r="F124" s="47" t="s">
        <v>1177</v>
      </c>
      <c r="G124" s="48" t="s">
        <v>291</v>
      </c>
      <c r="H124" s="48" t="s">
        <v>1178</v>
      </c>
      <c r="I124" s="40" t="s">
        <v>81</v>
      </c>
      <c r="J124" s="40" t="s">
        <v>411</v>
      </c>
      <c r="K124" s="40" t="s">
        <v>1</v>
      </c>
      <c r="L124" s="11"/>
      <c r="M124" s="11"/>
      <c r="N124" s="11"/>
      <c r="O124" s="11">
        <f>$B124</f>
        <v>120</v>
      </c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H124" s="11"/>
      <c r="AI124" s="11"/>
      <c r="AJ124" s="11"/>
      <c r="AK124" s="11">
        <f>$D124</f>
        <v>87</v>
      </c>
      <c r="AL124" s="11"/>
      <c r="AM124" s="11"/>
      <c r="AN124" s="11"/>
      <c r="AO124" s="11"/>
      <c r="AP124" s="11"/>
      <c r="AQ124" s="11"/>
      <c r="AR124" s="11"/>
      <c r="AS124" s="11"/>
      <c r="AT124" s="11"/>
      <c r="AU124" s="11"/>
      <c r="AV124" s="11"/>
      <c r="AW124" s="11"/>
      <c r="AX124" s="11"/>
      <c r="AY124" s="11"/>
      <c r="AZ124" s="11"/>
      <c r="BA124" s="11"/>
      <c r="BB124" s="11"/>
    </row>
    <row r="125" spans="1:54" ht="15.9" customHeight="1" x14ac:dyDescent="0.3">
      <c r="A125" s="40">
        <v>423</v>
      </c>
      <c r="B125" s="40">
        <v>121</v>
      </c>
      <c r="C125" s="40">
        <v>30</v>
      </c>
      <c r="D125" s="40">
        <v>88</v>
      </c>
      <c r="E125" s="40">
        <v>822</v>
      </c>
      <c r="F125" s="47" t="s">
        <v>1179</v>
      </c>
      <c r="G125" s="48" t="s">
        <v>71</v>
      </c>
      <c r="H125" s="48" t="s">
        <v>323</v>
      </c>
      <c r="I125" s="40" t="s">
        <v>77</v>
      </c>
      <c r="J125" s="40" t="s">
        <v>38</v>
      </c>
      <c r="K125" s="40" t="s">
        <v>1</v>
      </c>
      <c r="L125" s="11"/>
      <c r="M125" s="11"/>
      <c r="N125" s="11"/>
      <c r="O125" s="11"/>
      <c r="P125" s="11"/>
      <c r="Q125" s="11"/>
      <c r="R125" s="11"/>
      <c r="S125" s="11">
        <f>$B125</f>
        <v>121</v>
      </c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H125" s="11"/>
      <c r="AI125" s="11"/>
      <c r="AJ125" s="11"/>
      <c r="AK125" s="11"/>
      <c r="AL125" s="11"/>
      <c r="AM125" s="11"/>
      <c r="AN125" s="11"/>
      <c r="AO125" s="11">
        <f>$D125</f>
        <v>88</v>
      </c>
      <c r="AP125" s="11"/>
      <c r="AQ125" s="11"/>
      <c r="AR125" s="11"/>
      <c r="AS125" s="11"/>
      <c r="AT125" s="11"/>
      <c r="AU125" s="11"/>
      <c r="AV125" s="11"/>
      <c r="AW125" s="11"/>
      <c r="AX125" s="11"/>
      <c r="AY125" s="11"/>
      <c r="AZ125" s="11"/>
      <c r="BA125" s="11"/>
      <c r="BB125" s="11"/>
    </row>
    <row r="126" spans="1:54" ht="15.9" customHeight="1" x14ac:dyDescent="0.3">
      <c r="A126" s="40">
        <v>425</v>
      </c>
      <c r="B126" s="40">
        <v>122</v>
      </c>
      <c r="C126" s="40">
        <v>45</v>
      </c>
      <c r="D126" s="40">
        <v>89</v>
      </c>
      <c r="E126" s="40">
        <v>1733</v>
      </c>
      <c r="F126" s="47" t="s">
        <v>899</v>
      </c>
      <c r="G126" s="48" t="s">
        <v>88</v>
      </c>
      <c r="H126" s="48" t="s">
        <v>470</v>
      </c>
      <c r="I126" s="40" t="s">
        <v>79</v>
      </c>
      <c r="J126" s="40" t="s">
        <v>286</v>
      </c>
      <c r="K126" s="40" t="s">
        <v>1</v>
      </c>
      <c r="L126" s="11"/>
      <c r="M126" s="11"/>
      <c r="N126" s="11"/>
      <c r="O126" s="11"/>
      <c r="P126" s="11"/>
      <c r="Q126" s="11"/>
      <c r="R126" s="11"/>
      <c r="S126" s="11"/>
      <c r="T126" s="11">
        <f>$B126</f>
        <v>122</v>
      </c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H126" s="11"/>
      <c r="AI126" s="11"/>
      <c r="AJ126" s="11"/>
      <c r="AK126" s="11"/>
      <c r="AL126" s="11"/>
      <c r="AM126" s="11"/>
      <c r="AN126" s="11"/>
      <c r="AO126" s="11"/>
      <c r="AP126" s="11">
        <f>$D126</f>
        <v>89</v>
      </c>
      <c r="AQ126" s="11"/>
      <c r="AR126" s="11"/>
      <c r="AS126" s="11"/>
      <c r="AT126" s="11"/>
      <c r="AU126" s="11"/>
      <c r="AV126" s="11"/>
      <c r="AW126" s="11"/>
      <c r="AX126" s="11"/>
      <c r="AY126" s="11"/>
      <c r="AZ126" s="11"/>
      <c r="BA126" s="11"/>
      <c r="BB126" s="11"/>
    </row>
    <row r="127" spans="1:54" ht="15.9" customHeight="1" x14ac:dyDescent="0.3">
      <c r="A127" s="40">
        <v>428</v>
      </c>
      <c r="B127" s="40">
        <v>123</v>
      </c>
      <c r="C127" s="40">
        <v>8</v>
      </c>
      <c r="D127" s="40">
        <v>90</v>
      </c>
      <c r="E127" s="40">
        <v>830</v>
      </c>
      <c r="F127" s="47" t="s">
        <v>901</v>
      </c>
      <c r="G127" s="48" t="s">
        <v>1180</v>
      </c>
      <c r="H127" s="48" t="s">
        <v>145</v>
      </c>
      <c r="I127" s="40" t="s">
        <v>81</v>
      </c>
      <c r="J127" s="40" t="s">
        <v>38</v>
      </c>
      <c r="K127" s="40" t="s">
        <v>1</v>
      </c>
      <c r="L127" s="11"/>
      <c r="M127" s="11"/>
      <c r="N127" s="11"/>
      <c r="O127" s="11"/>
      <c r="P127" s="11"/>
      <c r="Q127" s="11"/>
      <c r="R127" s="11"/>
      <c r="S127" s="11">
        <f>$B127</f>
        <v>123</v>
      </c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H127" s="11"/>
      <c r="AI127" s="11"/>
      <c r="AJ127" s="11"/>
      <c r="AK127" s="11"/>
      <c r="AL127" s="11"/>
      <c r="AM127" s="11"/>
      <c r="AN127" s="11"/>
      <c r="AO127" s="11">
        <f>$D127</f>
        <v>90</v>
      </c>
      <c r="AP127" s="11"/>
      <c r="AQ127" s="11"/>
      <c r="AR127" s="11"/>
      <c r="AS127" s="11"/>
      <c r="AT127" s="11"/>
      <c r="AU127" s="11"/>
      <c r="AV127" s="11"/>
      <c r="AW127" s="11"/>
      <c r="AX127" s="11"/>
      <c r="AY127" s="11"/>
      <c r="AZ127" s="11"/>
      <c r="BA127" s="11"/>
      <c r="BB127" s="11"/>
    </row>
    <row r="128" spans="1:54" ht="15.9" customHeight="1" x14ac:dyDescent="0.3">
      <c r="A128" s="40">
        <v>429</v>
      </c>
      <c r="B128" s="40">
        <v>124</v>
      </c>
      <c r="C128" s="40">
        <v>9</v>
      </c>
      <c r="D128" s="40">
        <v>91</v>
      </c>
      <c r="E128" s="40">
        <v>844</v>
      </c>
      <c r="F128" s="47" t="s">
        <v>1181</v>
      </c>
      <c r="G128" s="48" t="s">
        <v>1182</v>
      </c>
      <c r="H128" s="48" t="s">
        <v>1183</v>
      </c>
      <c r="I128" s="40" t="s">
        <v>81</v>
      </c>
      <c r="J128" s="40" t="s">
        <v>38</v>
      </c>
      <c r="K128" s="40" t="s">
        <v>1</v>
      </c>
      <c r="L128" s="11"/>
      <c r="M128" s="11"/>
      <c r="N128" s="11"/>
      <c r="O128" s="11"/>
      <c r="P128" s="11"/>
      <c r="Q128" s="11"/>
      <c r="R128" s="11"/>
      <c r="S128" s="11">
        <f>$B128</f>
        <v>124</v>
      </c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H128" s="11"/>
      <c r="AI128" s="11"/>
      <c r="AJ128" s="11"/>
      <c r="AK128" s="11"/>
      <c r="AL128" s="11"/>
      <c r="AM128" s="11"/>
      <c r="AN128" s="11"/>
      <c r="AO128" s="11">
        <f>$D128</f>
        <v>91</v>
      </c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1"/>
    </row>
    <row r="129" spans="1:54" ht="15.9" customHeight="1" x14ac:dyDescent="0.3">
      <c r="A129" s="40">
        <v>430</v>
      </c>
      <c r="B129" s="40">
        <v>125</v>
      </c>
      <c r="C129" s="40">
        <v>46</v>
      </c>
      <c r="D129" s="40">
        <v>92</v>
      </c>
      <c r="E129" s="40">
        <v>842</v>
      </c>
      <c r="F129" s="47" t="s">
        <v>1184</v>
      </c>
      <c r="G129" s="48" t="s">
        <v>333</v>
      </c>
      <c r="H129" s="48" t="s">
        <v>126</v>
      </c>
      <c r="I129" s="40" t="s">
        <v>79</v>
      </c>
      <c r="J129" s="40" t="s">
        <v>38</v>
      </c>
      <c r="K129" s="40" t="s">
        <v>1</v>
      </c>
      <c r="L129" s="11"/>
      <c r="M129" s="11"/>
      <c r="N129" s="11"/>
      <c r="O129" s="11"/>
      <c r="P129" s="11"/>
      <c r="Q129" s="11"/>
      <c r="R129" s="11"/>
      <c r="S129" s="11">
        <f>$B129</f>
        <v>125</v>
      </c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H129" s="11"/>
      <c r="AI129" s="11"/>
      <c r="AJ129" s="11"/>
      <c r="AK129" s="11"/>
      <c r="AL129" s="11"/>
      <c r="AM129" s="11"/>
      <c r="AN129" s="11"/>
      <c r="AO129" s="11">
        <f>$D129</f>
        <v>92</v>
      </c>
      <c r="AP129" s="11"/>
      <c r="AQ129" s="11"/>
      <c r="AR129" s="11"/>
      <c r="AS129" s="11"/>
      <c r="AT129" s="11"/>
      <c r="AU129" s="11"/>
      <c r="AV129" s="11"/>
      <c r="AW129" s="11"/>
      <c r="AX129" s="11"/>
      <c r="AY129" s="11"/>
      <c r="AZ129" s="11"/>
      <c r="BA129" s="11"/>
      <c r="BB129" s="11"/>
    </row>
    <row r="130" spans="1:54" ht="15.9" customHeight="1" x14ac:dyDescent="0.3">
      <c r="A130" s="40">
        <v>431</v>
      </c>
      <c r="B130" s="40">
        <v>126</v>
      </c>
      <c r="C130" s="40">
        <v>47</v>
      </c>
      <c r="D130" s="40">
        <v>93</v>
      </c>
      <c r="E130" s="40">
        <v>1329</v>
      </c>
      <c r="F130" s="47" t="s">
        <v>1185</v>
      </c>
      <c r="G130" s="48" t="s">
        <v>1186</v>
      </c>
      <c r="H130" s="48" t="s">
        <v>188</v>
      </c>
      <c r="I130" s="40" t="s">
        <v>79</v>
      </c>
      <c r="J130" s="40" t="s">
        <v>26</v>
      </c>
      <c r="K130" s="40" t="s">
        <v>1</v>
      </c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>
        <f>$B130</f>
        <v>126</v>
      </c>
      <c r="AA130" s="11"/>
      <c r="AB130" s="11"/>
      <c r="AC130" s="11"/>
      <c r="AD130" s="11"/>
      <c r="AE130" s="11"/>
      <c r="AF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>
        <f>$D130</f>
        <v>93</v>
      </c>
      <c r="AW130" s="11"/>
      <c r="AX130" s="11"/>
      <c r="AY130" s="11"/>
      <c r="AZ130" s="11"/>
      <c r="BA130" s="11"/>
      <c r="BB130" s="11"/>
    </row>
    <row r="131" spans="1:54" ht="15.9" customHeight="1" x14ac:dyDescent="0.3">
      <c r="A131" s="40">
        <v>432</v>
      </c>
      <c r="B131" s="40">
        <v>127</v>
      </c>
      <c r="C131" s="40">
        <v>48</v>
      </c>
      <c r="D131" s="40">
        <v>94</v>
      </c>
      <c r="E131" s="40">
        <v>1850</v>
      </c>
      <c r="F131" s="47" t="s">
        <v>1187</v>
      </c>
      <c r="G131" s="48" t="s">
        <v>1188</v>
      </c>
      <c r="H131" s="48" t="s">
        <v>1189</v>
      </c>
      <c r="I131" s="40" t="s">
        <v>79</v>
      </c>
      <c r="J131" s="40" t="s">
        <v>69</v>
      </c>
      <c r="K131" s="40" t="s">
        <v>1</v>
      </c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>
        <f>$B131</f>
        <v>127</v>
      </c>
      <c r="X131" s="11"/>
      <c r="Y131" s="11"/>
      <c r="Z131" s="11"/>
      <c r="AA131" s="11"/>
      <c r="AB131" s="11"/>
      <c r="AC131" s="11"/>
      <c r="AD131" s="11"/>
      <c r="AE131" s="11"/>
      <c r="AF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>
        <f>$D131</f>
        <v>94</v>
      </c>
      <c r="AT131" s="11"/>
      <c r="AU131" s="11"/>
      <c r="AV131" s="11"/>
      <c r="AW131" s="11"/>
      <c r="AX131" s="11"/>
      <c r="AY131" s="11"/>
      <c r="AZ131" s="11"/>
      <c r="BA131" s="11"/>
      <c r="BB131" s="11"/>
    </row>
    <row r="132" spans="1:54" ht="15.9" customHeight="1" x14ac:dyDescent="0.3">
      <c r="A132" s="40">
        <v>434</v>
      </c>
      <c r="B132" s="40">
        <v>128</v>
      </c>
      <c r="C132" s="40"/>
      <c r="D132" s="40"/>
      <c r="E132" s="40">
        <v>1592</v>
      </c>
      <c r="F132" s="47" t="s">
        <v>1021</v>
      </c>
      <c r="G132" s="48" t="s">
        <v>341</v>
      </c>
      <c r="H132" s="48" t="s">
        <v>342</v>
      </c>
      <c r="I132" s="40" t="s">
        <v>65</v>
      </c>
      <c r="J132" s="40" t="s">
        <v>35</v>
      </c>
      <c r="K132" s="40" t="s">
        <v>1</v>
      </c>
      <c r="L132" s="11">
        <f>$B132</f>
        <v>128</v>
      </c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</row>
    <row r="133" spans="1:54" ht="15.9" customHeight="1" x14ac:dyDescent="0.3">
      <c r="A133" s="40">
        <v>438</v>
      </c>
      <c r="B133" s="40">
        <v>129</v>
      </c>
      <c r="C133" s="40">
        <v>10</v>
      </c>
      <c r="D133" s="40">
        <v>95</v>
      </c>
      <c r="E133" s="40">
        <v>1282</v>
      </c>
      <c r="F133" s="47" t="s">
        <v>1190</v>
      </c>
      <c r="G133" s="48" t="s">
        <v>72</v>
      </c>
      <c r="H133" s="48" t="s">
        <v>113</v>
      </c>
      <c r="I133" s="40" t="s">
        <v>81</v>
      </c>
      <c r="J133" s="40" t="s">
        <v>26</v>
      </c>
      <c r="K133" s="40" t="s">
        <v>1</v>
      </c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>
        <f>$B133</f>
        <v>129</v>
      </c>
      <c r="AA133" s="11"/>
      <c r="AB133" s="11"/>
      <c r="AC133" s="11"/>
      <c r="AD133" s="11"/>
      <c r="AE133" s="11"/>
      <c r="AF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>
        <f>$D133</f>
        <v>95</v>
      </c>
      <c r="AW133" s="11"/>
      <c r="AX133" s="11"/>
      <c r="AY133" s="11"/>
      <c r="AZ133" s="11"/>
      <c r="BA133" s="11"/>
      <c r="BB133" s="11"/>
    </row>
    <row r="134" spans="1:54" ht="15.9" customHeight="1" x14ac:dyDescent="0.3">
      <c r="A134" s="40">
        <v>439</v>
      </c>
      <c r="B134" s="40">
        <v>130</v>
      </c>
      <c r="C134" s="40">
        <v>11</v>
      </c>
      <c r="D134" s="40">
        <v>96</v>
      </c>
      <c r="E134" s="40">
        <v>1887</v>
      </c>
      <c r="F134" s="47" t="s">
        <v>908</v>
      </c>
      <c r="G134" s="48" t="s">
        <v>331</v>
      </c>
      <c r="H134" s="48" t="s">
        <v>332</v>
      </c>
      <c r="I134" s="40" t="s">
        <v>81</v>
      </c>
      <c r="J134" s="40" t="s">
        <v>411</v>
      </c>
      <c r="K134" s="40" t="s">
        <v>1</v>
      </c>
      <c r="L134" s="11"/>
      <c r="M134" s="11"/>
      <c r="N134" s="11"/>
      <c r="O134" s="11">
        <f>$B134</f>
        <v>130</v>
      </c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H134" s="11"/>
      <c r="AI134" s="11"/>
      <c r="AJ134" s="11"/>
      <c r="AK134" s="11">
        <f>$D134</f>
        <v>96</v>
      </c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</row>
    <row r="135" spans="1:54" ht="15.9" customHeight="1" x14ac:dyDescent="0.3">
      <c r="A135" s="40">
        <v>441</v>
      </c>
      <c r="B135" s="40">
        <v>131</v>
      </c>
      <c r="C135" s="40">
        <v>12</v>
      </c>
      <c r="D135" s="40">
        <v>97</v>
      </c>
      <c r="E135" s="40">
        <v>2013</v>
      </c>
      <c r="F135" s="47" t="s">
        <v>1191</v>
      </c>
      <c r="G135" s="48" t="s">
        <v>1192</v>
      </c>
      <c r="H135" s="48" t="s">
        <v>1193</v>
      </c>
      <c r="I135" s="40" t="s">
        <v>81</v>
      </c>
      <c r="J135" s="40" t="s">
        <v>63</v>
      </c>
      <c r="K135" s="40" t="s">
        <v>1</v>
      </c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>
        <f>$B135</f>
        <v>131</v>
      </c>
      <c r="AD135" s="11"/>
      <c r="AE135" s="11"/>
      <c r="AF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>
        <f>$D135</f>
        <v>97</v>
      </c>
      <c r="AZ135" s="11"/>
      <c r="BA135" s="11"/>
      <c r="BB135" s="11"/>
    </row>
    <row r="136" spans="1:54" ht="15.9" customHeight="1" x14ac:dyDescent="0.3">
      <c r="A136" s="40">
        <v>442</v>
      </c>
      <c r="B136" s="40">
        <v>132</v>
      </c>
      <c r="C136" s="40">
        <v>49</v>
      </c>
      <c r="D136" s="40">
        <v>98</v>
      </c>
      <c r="E136" s="40">
        <v>1584</v>
      </c>
      <c r="F136" s="47" t="s">
        <v>1191</v>
      </c>
      <c r="G136" s="48" t="s">
        <v>74</v>
      </c>
      <c r="H136" s="48" t="s">
        <v>844</v>
      </c>
      <c r="I136" s="40" t="s">
        <v>79</v>
      </c>
      <c r="J136" s="40" t="s">
        <v>35</v>
      </c>
      <c r="K136" s="40" t="s">
        <v>1</v>
      </c>
      <c r="L136" s="11">
        <f>$B136</f>
        <v>132</v>
      </c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H136" s="11">
        <f>$D136</f>
        <v>98</v>
      </c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</row>
    <row r="137" spans="1:54" ht="15.9" customHeight="1" x14ac:dyDescent="0.3">
      <c r="A137" s="40">
        <v>446</v>
      </c>
      <c r="B137" s="40">
        <v>133</v>
      </c>
      <c r="C137" s="40">
        <v>50</v>
      </c>
      <c r="D137" s="40">
        <v>99</v>
      </c>
      <c r="E137" s="40">
        <v>678</v>
      </c>
      <c r="F137" s="47" t="s">
        <v>1194</v>
      </c>
      <c r="G137" s="48" t="s">
        <v>66</v>
      </c>
      <c r="H137" s="48" t="s">
        <v>1195</v>
      </c>
      <c r="I137" s="40" t="s">
        <v>79</v>
      </c>
      <c r="J137" s="40" t="s">
        <v>25</v>
      </c>
      <c r="K137" s="40" t="s">
        <v>1</v>
      </c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>
        <f>$B137</f>
        <v>133</v>
      </c>
      <c r="Z137" s="11"/>
      <c r="AA137" s="11"/>
      <c r="AB137" s="11"/>
      <c r="AC137" s="11"/>
      <c r="AD137" s="11"/>
      <c r="AE137" s="11"/>
      <c r="AF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>
        <f>$D137</f>
        <v>99</v>
      </c>
      <c r="AV137" s="11"/>
      <c r="AW137" s="11"/>
      <c r="AX137" s="11"/>
      <c r="AY137" s="11"/>
      <c r="AZ137" s="11"/>
      <c r="BA137" s="11"/>
      <c r="BB137" s="11"/>
    </row>
    <row r="138" spans="1:54" ht="15.9" customHeight="1" x14ac:dyDescent="0.3">
      <c r="A138" s="40">
        <v>449</v>
      </c>
      <c r="B138" s="40">
        <v>134</v>
      </c>
      <c r="C138" s="40">
        <v>51</v>
      </c>
      <c r="D138" s="40">
        <v>100</v>
      </c>
      <c r="E138" s="40">
        <v>1873</v>
      </c>
      <c r="F138" s="47" t="s">
        <v>916</v>
      </c>
      <c r="G138" s="48" t="s">
        <v>112</v>
      </c>
      <c r="H138" s="48" t="s">
        <v>1196</v>
      </c>
      <c r="I138" s="40" t="s">
        <v>79</v>
      </c>
      <c r="J138" s="40" t="s">
        <v>411</v>
      </c>
      <c r="K138" s="40" t="s">
        <v>1</v>
      </c>
      <c r="L138" s="11"/>
      <c r="M138" s="11"/>
      <c r="N138" s="11"/>
      <c r="O138" s="11">
        <f>$B138</f>
        <v>134</v>
      </c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H138" s="11"/>
      <c r="AI138" s="11"/>
      <c r="AJ138" s="11"/>
      <c r="AK138" s="11">
        <f>$D138</f>
        <v>100</v>
      </c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</row>
    <row r="139" spans="1:54" ht="15.9" customHeight="1" x14ac:dyDescent="0.3">
      <c r="A139" s="40">
        <v>450</v>
      </c>
      <c r="B139" s="40">
        <v>135</v>
      </c>
      <c r="C139" s="40">
        <v>31</v>
      </c>
      <c r="D139" s="40">
        <v>101</v>
      </c>
      <c r="E139" s="40">
        <v>2208</v>
      </c>
      <c r="F139" s="47" t="s">
        <v>1197</v>
      </c>
      <c r="G139" s="48" t="s">
        <v>1198</v>
      </c>
      <c r="H139" s="48" t="s">
        <v>1199</v>
      </c>
      <c r="I139" s="40" t="s">
        <v>77</v>
      </c>
      <c r="J139" s="40" t="s">
        <v>54</v>
      </c>
      <c r="K139" s="40" t="s">
        <v>1</v>
      </c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>
        <f>$B139</f>
        <v>135</v>
      </c>
      <c r="AC139" s="11"/>
      <c r="AD139" s="11"/>
      <c r="AE139" s="11"/>
      <c r="AF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>
        <f>$D139</f>
        <v>101</v>
      </c>
      <c r="AY139" s="11"/>
      <c r="AZ139" s="11"/>
      <c r="BA139" s="11"/>
      <c r="BB139" s="11"/>
    </row>
    <row r="140" spans="1:54" ht="15.9" customHeight="1" x14ac:dyDescent="0.3">
      <c r="A140" s="40">
        <v>452</v>
      </c>
      <c r="B140" s="40">
        <v>136</v>
      </c>
      <c r="C140" s="40">
        <v>32</v>
      </c>
      <c r="D140" s="40">
        <v>102</v>
      </c>
      <c r="E140" s="40">
        <v>168</v>
      </c>
      <c r="F140" s="47" t="s">
        <v>1200</v>
      </c>
      <c r="G140" s="48" t="s">
        <v>70</v>
      </c>
      <c r="H140" s="48" t="s">
        <v>386</v>
      </c>
      <c r="I140" s="40" t="s">
        <v>77</v>
      </c>
      <c r="J140" s="40" t="s">
        <v>40</v>
      </c>
      <c r="K140" s="40" t="s">
        <v>1</v>
      </c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>
        <f>$B140</f>
        <v>136</v>
      </c>
      <c r="AB140" s="11"/>
      <c r="AC140" s="11"/>
      <c r="AD140" s="11"/>
      <c r="AE140" s="11"/>
      <c r="AF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>
        <f>$D140</f>
        <v>102</v>
      </c>
      <c r="AX140" s="11"/>
      <c r="AY140" s="11"/>
      <c r="AZ140" s="11"/>
      <c r="BA140" s="11"/>
      <c r="BB140" s="11"/>
    </row>
    <row r="141" spans="1:54" ht="15.9" customHeight="1" x14ac:dyDescent="0.3">
      <c r="A141" s="40">
        <v>453</v>
      </c>
      <c r="B141" s="40">
        <v>137</v>
      </c>
      <c r="C141" s="40">
        <v>33</v>
      </c>
      <c r="D141" s="40">
        <v>103</v>
      </c>
      <c r="E141" s="40">
        <v>142</v>
      </c>
      <c r="F141" s="47" t="s">
        <v>1200</v>
      </c>
      <c r="G141" s="48" t="s">
        <v>80</v>
      </c>
      <c r="H141" s="48" t="s">
        <v>1201</v>
      </c>
      <c r="I141" s="40" t="s">
        <v>77</v>
      </c>
      <c r="J141" s="40" t="s">
        <v>40</v>
      </c>
      <c r="K141" s="40" t="s">
        <v>1</v>
      </c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>
        <f>$B141</f>
        <v>137</v>
      </c>
      <c r="AB141" s="11"/>
      <c r="AC141" s="11"/>
      <c r="AD141" s="11"/>
      <c r="AE141" s="11"/>
      <c r="AF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>
        <f>$D141</f>
        <v>103</v>
      </c>
      <c r="AX141" s="11"/>
      <c r="AY141" s="11"/>
      <c r="AZ141" s="11"/>
      <c r="BA141" s="11"/>
      <c r="BB141" s="11"/>
    </row>
    <row r="142" spans="1:54" ht="15.9" customHeight="1" x14ac:dyDescent="0.3">
      <c r="A142" s="40">
        <v>454</v>
      </c>
      <c r="B142" s="40">
        <v>138</v>
      </c>
      <c r="C142" s="40"/>
      <c r="D142" s="40"/>
      <c r="E142" s="40">
        <v>1586</v>
      </c>
      <c r="F142" s="47" t="s">
        <v>918</v>
      </c>
      <c r="G142" s="48" t="s">
        <v>1298</v>
      </c>
      <c r="H142" s="48" t="s">
        <v>1299</v>
      </c>
      <c r="I142" s="40" t="s">
        <v>65</v>
      </c>
      <c r="J142" s="40" t="s">
        <v>35</v>
      </c>
      <c r="K142" s="40" t="s">
        <v>1</v>
      </c>
      <c r="L142" s="11">
        <f>$B142</f>
        <v>138</v>
      </c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</row>
    <row r="143" spans="1:54" ht="15.9" customHeight="1" x14ac:dyDescent="0.3">
      <c r="A143" s="40">
        <v>455</v>
      </c>
      <c r="B143" s="40">
        <v>139</v>
      </c>
      <c r="C143" s="40">
        <v>34</v>
      </c>
      <c r="D143" s="40">
        <v>104</v>
      </c>
      <c r="E143" s="40">
        <v>1719</v>
      </c>
      <c r="F143" s="47" t="s">
        <v>1202</v>
      </c>
      <c r="G143" s="48" t="s">
        <v>136</v>
      </c>
      <c r="H143" s="48" t="s">
        <v>1203</v>
      </c>
      <c r="I143" s="40" t="s">
        <v>77</v>
      </c>
      <c r="J143" s="40" t="s">
        <v>286</v>
      </c>
      <c r="K143" s="40" t="s">
        <v>1</v>
      </c>
      <c r="L143" s="11"/>
      <c r="M143" s="11"/>
      <c r="N143" s="11"/>
      <c r="O143" s="11"/>
      <c r="P143" s="11"/>
      <c r="Q143" s="11"/>
      <c r="R143" s="11"/>
      <c r="S143" s="11"/>
      <c r="T143" s="11">
        <f>$B143</f>
        <v>139</v>
      </c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H143" s="11"/>
      <c r="AI143" s="11"/>
      <c r="AJ143" s="11"/>
      <c r="AK143" s="11"/>
      <c r="AL143" s="11"/>
      <c r="AM143" s="11"/>
      <c r="AN143" s="11"/>
      <c r="AO143" s="11"/>
      <c r="AP143" s="11">
        <f>$D143</f>
        <v>104</v>
      </c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</row>
    <row r="144" spans="1:54" ht="15.9" customHeight="1" x14ac:dyDescent="0.3">
      <c r="A144" s="40">
        <v>456</v>
      </c>
      <c r="B144" s="40">
        <v>140</v>
      </c>
      <c r="C144" s="40">
        <v>35</v>
      </c>
      <c r="D144" s="40">
        <v>105</v>
      </c>
      <c r="E144" s="40">
        <v>1715</v>
      </c>
      <c r="F144" s="47" t="s">
        <v>1202</v>
      </c>
      <c r="G144" s="48" t="s">
        <v>96</v>
      </c>
      <c r="H144" s="48" t="s">
        <v>124</v>
      </c>
      <c r="I144" s="40" t="s">
        <v>77</v>
      </c>
      <c r="J144" s="40" t="s">
        <v>286</v>
      </c>
      <c r="K144" s="40" t="s">
        <v>1</v>
      </c>
      <c r="L144" s="11"/>
      <c r="M144" s="11"/>
      <c r="N144" s="11"/>
      <c r="O144" s="11"/>
      <c r="P144" s="11"/>
      <c r="Q144" s="11"/>
      <c r="R144" s="11"/>
      <c r="S144" s="11"/>
      <c r="T144" s="11">
        <f>$B144</f>
        <v>140</v>
      </c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H144" s="11"/>
      <c r="AI144" s="11"/>
      <c r="AJ144" s="11"/>
      <c r="AK144" s="11"/>
      <c r="AL144" s="11"/>
      <c r="AM144" s="11"/>
      <c r="AN144" s="11"/>
      <c r="AO144" s="11"/>
      <c r="AP144" s="11">
        <f>$D144</f>
        <v>105</v>
      </c>
      <c r="AQ144" s="11"/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  <c r="BB144" s="11"/>
    </row>
    <row r="145" spans="1:54" ht="15.9" customHeight="1" x14ac:dyDescent="0.3">
      <c r="A145" s="40">
        <v>457</v>
      </c>
      <c r="B145" s="40">
        <v>141</v>
      </c>
      <c r="C145" s="40">
        <v>36</v>
      </c>
      <c r="D145" s="40">
        <v>106</v>
      </c>
      <c r="E145" s="40">
        <v>1726</v>
      </c>
      <c r="F145" s="47" t="s">
        <v>1204</v>
      </c>
      <c r="G145" s="48" t="s">
        <v>1205</v>
      </c>
      <c r="H145" s="48" t="s">
        <v>245</v>
      </c>
      <c r="I145" s="40" t="s">
        <v>77</v>
      </c>
      <c r="J145" s="40" t="s">
        <v>286</v>
      </c>
      <c r="K145" s="40" t="s">
        <v>1</v>
      </c>
      <c r="L145" s="11"/>
      <c r="M145" s="11"/>
      <c r="N145" s="11"/>
      <c r="O145" s="11"/>
      <c r="P145" s="11"/>
      <c r="Q145" s="11"/>
      <c r="R145" s="11"/>
      <c r="S145" s="11"/>
      <c r="T145" s="11">
        <f>$B145</f>
        <v>141</v>
      </c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H145" s="11"/>
      <c r="AI145" s="11"/>
      <c r="AJ145" s="11"/>
      <c r="AK145" s="11"/>
      <c r="AL145" s="11"/>
      <c r="AM145" s="11"/>
      <c r="AN145" s="11"/>
      <c r="AO145" s="11"/>
      <c r="AP145" s="11">
        <f>$D145</f>
        <v>106</v>
      </c>
      <c r="AQ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/>
      <c r="BB145" s="11"/>
    </row>
    <row r="146" spans="1:54" ht="15.9" customHeight="1" x14ac:dyDescent="0.3">
      <c r="A146" s="40">
        <v>459</v>
      </c>
      <c r="B146" s="40">
        <v>142</v>
      </c>
      <c r="C146" s="40">
        <v>37</v>
      </c>
      <c r="D146" s="40">
        <v>107</v>
      </c>
      <c r="E146" s="40">
        <v>2135</v>
      </c>
      <c r="F146" s="47" t="s">
        <v>1206</v>
      </c>
      <c r="G146" s="48" t="s">
        <v>1207</v>
      </c>
      <c r="H146" s="48" t="s">
        <v>1208</v>
      </c>
      <c r="I146" s="40" t="s">
        <v>77</v>
      </c>
      <c r="J146" s="40" t="s">
        <v>23</v>
      </c>
      <c r="K146" s="40" t="s">
        <v>1</v>
      </c>
      <c r="L146" s="11"/>
      <c r="M146" s="11"/>
      <c r="N146" s="11">
        <f>$B146</f>
        <v>142</v>
      </c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H146" s="11"/>
      <c r="AI146" s="11"/>
      <c r="AJ146" s="11">
        <f>$D146</f>
        <v>107</v>
      </c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  <c r="BB146" s="11"/>
    </row>
    <row r="147" spans="1:54" ht="15.9" customHeight="1" x14ac:dyDescent="0.3">
      <c r="A147" s="40">
        <v>460</v>
      </c>
      <c r="B147" s="40">
        <v>143</v>
      </c>
      <c r="C147" s="40">
        <v>52</v>
      </c>
      <c r="D147" s="40">
        <v>108</v>
      </c>
      <c r="E147" s="40">
        <v>2048</v>
      </c>
      <c r="F147" s="47" t="s">
        <v>1209</v>
      </c>
      <c r="G147" s="48" t="s">
        <v>1210</v>
      </c>
      <c r="H147" s="48" t="s">
        <v>1211</v>
      </c>
      <c r="I147" s="40" t="s">
        <v>79</v>
      </c>
      <c r="J147" s="40" t="s">
        <v>63</v>
      </c>
      <c r="K147" s="40" t="s">
        <v>1</v>
      </c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>
        <f>$B147</f>
        <v>143</v>
      </c>
      <c r="AD147" s="11"/>
      <c r="AE147" s="11"/>
      <c r="AF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  <c r="AY147" s="11">
        <f>$D147</f>
        <v>108</v>
      </c>
      <c r="AZ147" s="11"/>
      <c r="BA147" s="11"/>
      <c r="BB147" s="11"/>
    </row>
    <row r="148" spans="1:54" ht="15.9" customHeight="1" x14ac:dyDescent="0.3">
      <c r="A148" s="40">
        <v>461</v>
      </c>
      <c r="B148" s="40">
        <v>144</v>
      </c>
      <c r="C148" s="40">
        <v>53</v>
      </c>
      <c r="D148" s="40">
        <v>109</v>
      </c>
      <c r="E148" s="40">
        <v>2055</v>
      </c>
      <c r="F148" s="47" t="s">
        <v>1212</v>
      </c>
      <c r="G148" s="48" t="s">
        <v>71</v>
      </c>
      <c r="H148" s="48" t="s">
        <v>1213</v>
      </c>
      <c r="I148" s="40" t="s">
        <v>79</v>
      </c>
      <c r="J148" s="40" t="s">
        <v>63</v>
      </c>
      <c r="K148" s="40" t="s">
        <v>1</v>
      </c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>
        <f>$B148</f>
        <v>144</v>
      </c>
      <c r="AD148" s="11"/>
      <c r="AE148" s="11"/>
      <c r="AF148" s="11"/>
      <c r="AH148" s="11"/>
      <c r="AI148" s="11"/>
      <c r="AJ148" s="11"/>
      <c r="AK148" s="11"/>
      <c r="AL148" s="11"/>
      <c r="AM148" s="11"/>
      <c r="AN148" s="11"/>
      <c r="AO148" s="11"/>
      <c r="AP148" s="11"/>
      <c r="AQ148" s="11"/>
      <c r="AR148" s="11"/>
      <c r="AS148" s="11"/>
      <c r="AT148" s="11"/>
      <c r="AU148" s="11"/>
      <c r="AV148" s="11"/>
      <c r="AW148" s="11"/>
      <c r="AX148" s="11"/>
      <c r="AY148" s="11">
        <f>$D148</f>
        <v>109</v>
      </c>
      <c r="AZ148" s="11"/>
      <c r="BA148" s="11"/>
      <c r="BB148" s="11"/>
    </row>
    <row r="149" spans="1:54" ht="15.9" customHeight="1" x14ac:dyDescent="0.3">
      <c r="A149" s="40">
        <v>462</v>
      </c>
      <c r="B149" s="40">
        <v>145</v>
      </c>
      <c r="C149" s="40"/>
      <c r="D149" s="40"/>
      <c r="E149" s="40">
        <v>1230</v>
      </c>
      <c r="F149" s="47" t="s">
        <v>1022</v>
      </c>
      <c r="G149" s="48" t="s">
        <v>121</v>
      </c>
      <c r="H149" s="48" t="s">
        <v>160</v>
      </c>
      <c r="I149" s="40" t="s">
        <v>65</v>
      </c>
      <c r="J149" s="40" t="s">
        <v>37</v>
      </c>
      <c r="K149" s="40" t="s">
        <v>1</v>
      </c>
      <c r="L149" s="11"/>
      <c r="M149" s="11"/>
      <c r="N149" s="11"/>
      <c r="O149" s="11"/>
      <c r="P149" s="11"/>
      <c r="Q149" s="11"/>
      <c r="R149" s="11">
        <f>$B149</f>
        <v>145</v>
      </c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H149" s="11"/>
      <c r="AI149" s="11"/>
      <c r="AJ149" s="11"/>
      <c r="AK149" s="11"/>
      <c r="AL149" s="11"/>
      <c r="AM149" s="11"/>
      <c r="AN149" s="11"/>
      <c r="AO149" s="11"/>
      <c r="AP149" s="11"/>
      <c r="AQ149" s="11"/>
      <c r="AR149" s="11"/>
      <c r="AS149" s="11"/>
      <c r="AT149" s="11"/>
      <c r="AU149" s="11"/>
      <c r="AV149" s="11"/>
      <c r="AW149" s="11"/>
      <c r="AX149" s="11"/>
      <c r="AY149" s="11"/>
      <c r="AZ149" s="11"/>
      <c r="BA149" s="11"/>
      <c r="BB149" s="11"/>
    </row>
    <row r="150" spans="1:54" ht="15.9" customHeight="1" x14ac:dyDescent="0.3">
      <c r="A150" s="40">
        <v>463</v>
      </c>
      <c r="B150" s="40">
        <v>146</v>
      </c>
      <c r="C150" s="40">
        <v>38</v>
      </c>
      <c r="D150" s="40">
        <v>110</v>
      </c>
      <c r="E150" s="40">
        <v>2035</v>
      </c>
      <c r="F150" s="47" t="s">
        <v>1022</v>
      </c>
      <c r="G150" s="48" t="s">
        <v>76</v>
      </c>
      <c r="H150" s="48" t="s">
        <v>1214</v>
      </c>
      <c r="I150" s="40" t="s">
        <v>77</v>
      </c>
      <c r="J150" s="40" t="s">
        <v>63</v>
      </c>
      <c r="K150" s="40" t="s">
        <v>1</v>
      </c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>
        <f>$B150</f>
        <v>146</v>
      </c>
      <c r="AD150" s="11"/>
      <c r="AE150" s="11"/>
      <c r="AF150" s="11"/>
      <c r="AH150" s="11"/>
      <c r="AI150" s="11"/>
      <c r="AJ150" s="11"/>
      <c r="AK150" s="11"/>
      <c r="AL150" s="11"/>
      <c r="AM150" s="11"/>
      <c r="AN150" s="11"/>
      <c r="AO150" s="11"/>
      <c r="AP150" s="11"/>
      <c r="AQ150" s="11"/>
      <c r="AR150" s="11"/>
      <c r="AS150" s="11"/>
      <c r="AT150" s="11"/>
      <c r="AU150" s="11"/>
      <c r="AV150" s="11"/>
      <c r="AW150" s="11"/>
      <c r="AX150" s="11"/>
      <c r="AY150" s="11">
        <f>$D150</f>
        <v>110</v>
      </c>
      <c r="AZ150" s="11"/>
      <c r="BA150" s="11"/>
      <c r="BB150" s="11"/>
    </row>
    <row r="151" spans="1:54" ht="15.9" customHeight="1" x14ac:dyDescent="0.3">
      <c r="A151" s="40">
        <v>465</v>
      </c>
      <c r="B151" s="40">
        <v>147</v>
      </c>
      <c r="C151" s="40"/>
      <c r="D151" s="40"/>
      <c r="E151" s="40">
        <v>2076</v>
      </c>
      <c r="F151" s="47" t="s">
        <v>1023</v>
      </c>
      <c r="G151" s="48" t="s">
        <v>1024</v>
      </c>
      <c r="H151" s="48" t="s">
        <v>293</v>
      </c>
      <c r="I151" s="40" t="s">
        <v>65</v>
      </c>
      <c r="J151" s="40" t="s">
        <v>63</v>
      </c>
      <c r="K151" s="40" t="s">
        <v>1</v>
      </c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>
        <f>$B151</f>
        <v>147</v>
      </c>
      <c r="AD151" s="11"/>
      <c r="AE151" s="11"/>
      <c r="AF151" s="11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  <c r="AV151" s="11"/>
      <c r="AW151" s="11"/>
      <c r="AX151" s="11"/>
      <c r="AY151" s="11"/>
      <c r="AZ151" s="11"/>
      <c r="BA151" s="11"/>
      <c r="BB151" s="11"/>
    </row>
    <row r="152" spans="1:54" ht="15.9" customHeight="1" x14ac:dyDescent="0.3">
      <c r="A152" s="40">
        <v>466</v>
      </c>
      <c r="B152" s="40">
        <v>148</v>
      </c>
      <c r="C152" s="40">
        <v>54</v>
      </c>
      <c r="D152" s="40">
        <v>111</v>
      </c>
      <c r="E152" s="40">
        <v>1236</v>
      </c>
      <c r="F152" s="47" t="s">
        <v>1215</v>
      </c>
      <c r="G152" s="48" t="s">
        <v>72</v>
      </c>
      <c r="H152" s="48" t="s">
        <v>93</v>
      </c>
      <c r="I152" s="40" t="s">
        <v>79</v>
      </c>
      <c r="J152" s="40" t="s">
        <v>37</v>
      </c>
      <c r="K152" s="40" t="s">
        <v>1</v>
      </c>
      <c r="L152" s="11"/>
      <c r="M152" s="11"/>
      <c r="N152" s="11"/>
      <c r="O152" s="11"/>
      <c r="P152" s="11"/>
      <c r="Q152" s="11"/>
      <c r="R152" s="11">
        <f>$B152</f>
        <v>148</v>
      </c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H152" s="11"/>
      <c r="AI152" s="11"/>
      <c r="AJ152" s="11"/>
      <c r="AK152" s="11"/>
      <c r="AL152" s="11"/>
      <c r="AM152" s="11"/>
      <c r="AN152" s="11">
        <f>$D152</f>
        <v>111</v>
      </c>
      <c r="AO152" s="11"/>
      <c r="AP152" s="11"/>
      <c r="AQ152" s="11"/>
      <c r="AR152" s="11"/>
      <c r="AS152" s="11"/>
      <c r="AT152" s="11"/>
      <c r="AU152" s="11"/>
      <c r="AV152" s="11"/>
      <c r="AW152" s="11"/>
      <c r="AX152" s="11"/>
      <c r="AY152" s="11"/>
      <c r="AZ152" s="11"/>
      <c r="BA152" s="11"/>
      <c r="BB152" s="11"/>
    </row>
    <row r="153" spans="1:54" ht="15.9" customHeight="1" x14ac:dyDescent="0.3">
      <c r="A153" s="40">
        <v>467</v>
      </c>
      <c r="B153" s="40">
        <v>149</v>
      </c>
      <c r="C153" s="40">
        <v>39</v>
      </c>
      <c r="D153" s="40">
        <v>112</v>
      </c>
      <c r="E153" s="40">
        <v>1244</v>
      </c>
      <c r="F153" s="47" t="s">
        <v>1215</v>
      </c>
      <c r="G153" s="48" t="s">
        <v>292</v>
      </c>
      <c r="H153" s="48" t="s">
        <v>196</v>
      </c>
      <c r="I153" s="40" t="s">
        <v>77</v>
      </c>
      <c r="J153" s="40" t="s">
        <v>37</v>
      </c>
      <c r="K153" s="40" t="s">
        <v>1</v>
      </c>
      <c r="L153" s="11"/>
      <c r="M153" s="11"/>
      <c r="N153" s="11"/>
      <c r="O153" s="11"/>
      <c r="P153" s="11"/>
      <c r="Q153" s="11"/>
      <c r="R153" s="11">
        <f>$B153</f>
        <v>149</v>
      </c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H153" s="11"/>
      <c r="AI153" s="11"/>
      <c r="AJ153" s="11"/>
      <c r="AK153" s="11"/>
      <c r="AL153" s="11"/>
      <c r="AM153" s="11"/>
      <c r="AN153" s="11">
        <f>$D153</f>
        <v>112</v>
      </c>
      <c r="AO153" s="11"/>
      <c r="AP153" s="11"/>
      <c r="AQ153" s="11"/>
      <c r="AR153" s="11"/>
      <c r="AS153" s="11"/>
      <c r="AT153" s="11"/>
      <c r="AU153" s="11"/>
      <c r="AV153" s="11"/>
      <c r="AW153" s="11"/>
      <c r="AX153" s="11"/>
      <c r="AY153" s="11"/>
      <c r="AZ153" s="11"/>
      <c r="BA153" s="11"/>
      <c r="BB153" s="11"/>
    </row>
    <row r="154" spans="1:54" ht="15.9" customHeight="1" x14ac:dyDescent="0.3">
      <c r="A154" s="40">
        <v>470</v>
      </c>
      <c r="B154" s="40">
        <v>150</v>
      </c>
      <c r="C154" s="40">
        <v>55</v>
      </c>
      <c r="D154" s="40">
        <v>113</v>
      </c>
      <c r="E154" s="40">
        <v>2136</v>
      </c>
      <c r="F154" s="47" t="s">
        <v>1216</v>
      </c>
      <c r="G154" s="48" t="s">
        <v>337</v>
      </c>
      <c r="H154" s="48" t="s">
        <v>338</v>
      </c>
      <c r="I154" s="40" t="s">
        <v>79</v>
      </c>
      <c r="J154" s="40" t="s">
        <v>23</v>
      </c>
      <c r="K154" s="40" t="s">
        <v>1</v>
      </c>
      <c r="L154" s="11"/>
      <c r="M154" s="11"/>
      <c r="N154" s="11">
        <f>$B154</f>
        <v>150</v>
      </c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H154" s="11"/>
      <c r="AI154" s="11"/>
      <c r="AJ154" s="11">
        <f>$D154</f>
        <v>113</v>
      </c>
      <c r="AK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  <c r="AV154" s="11"/>
      <c r="AW154" s="11"/>
      <c r="AX154" s="11"/>
      <c r="AY154" s="11"/>
      <c r="AZ154" s="11"/>
      <c r="BA154" s="11"/>
      <c r="BB154" s="11"/>
    </row>
    <row r="155" spans="1:54" ht="15.9" customHeight="1" x14ac:dyDescent="0.3">
      <c r="A155" s="40">
        <v>472</v>
      </c>
      <c r="B155" s="40">
        <v>151</v>
      </c>
      <c r="C155" s="40">
        <v>40</v>
      </c>
      <c r="D155" s="40">
        <v>114</v>
      </c>
      <c r="E155" s="40">
        <v>985</v>
      </c>
      <c r="F155" s="47" t="s">
        <v>1217</v>
      </c>
      <c r="G155" s="48" t="s">
        <v>1094</v>
      </c>
      <c r="H155" s="48" t="s">
        <v>1218</v>
      </c>
      <c r="I155" s="40" t="s">
        <v>77</v>
      </c>
      <c r="J155" s="40" t="s">
        <v>115</v>
      </c>
      <c r="K155" s="40" t="s">
        <v>1</v>
      </c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>
        <f>$B155</f>
        <v>151</v>
      </c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  <c r="AV155" s="11"/>
      <c r="AW155" s="11"/>
      <c r="AX155" s="11"/>
      <c r="AY155" s="11"/>
      <c r="AZ155" s="11"/>
      <c r="BA155" s="11"/>
      <c r="BB155" s="11">
        <f>$D155</f>
        <v>114</v>
      </c>
    </row>
    <row r="156" spans="1:54" ht="15.9" customHeight="1" x14ac:dyDescent="0.3">
      <c r="A156" s="40">
        <v>476</v>
      </c>
      <c r="B156" s="40">
        <v>152</v>
      </c>
      <c r="C156" s="40">
        <v>56</v>
      </c>
      <c r="D156" s="40">
        <v>115</v>
      </c>
      <c r="E156" s="40">
        <v>1276</v>
      </c>
      <c r="F156" s="47" t="s">
        <v>1219</v>
      </c>
      <c r="G156" s="48" t="s">
        <v>343</v>
      </c>
      <c r="H156" s="48" t="s">
        <v>344</v>
      </c>
      <c r="I156" s="40" t="s">
        <v>79</v>
      </c>
      <c r="J156" s="40" t="s">
        <v>26</v>
      </c>
      <c r="K156" s="40" t="s">
        <v>1</v>
      </c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>
        <f>$B156</f>
        <v>152</v>
      </c>
      <c r="AA156" s="11"/>
      <c r="AB156" s="11"/>
      <c r="AC156" s="11"/>
      <c r="AD156" s="11"/>
      <c r="AE156" s="11"/>
      <c r="AF156" s="11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  <c r="AV156" s="11">
        <f>$D156</f>
        <v>115</v>
      </c>
      <c r="AW156" s="11"/>
      <c r="AX156" s="11"/>
      <c r="AY156" s="11"/>
      <c r="AZ156" s="11"/>
      <c r="BA156" s="11"/>
      <c r="BB156" s="11"/>
    </row>
    <row r="157" spans="1:54" ht="15.9" customHeight="1" x14ac:dyDescent="0.3">
      <c r="A157" s="40">
        <v>477</v>
      </c>
      <c r="B157" s="40">
        <v>153</v>
      </c>
      <c r="C157" s="40">
        <v>57</v>
      </c>
      <c r="D157" s="40">
        <v>116</v>
      </c>
      <c r="E157" s="40">
        <v>972</v>
      </c>
      <c r="F157" s="47" t="s">
        <v>1220</v>
      </c>
      <c r="G157" s="48" t="s">
        <v>96</v>
      </c>
      <c r="H157" s="48" t="s">
        <v>128</v>
      </c>
      <c r="I157" s="40" t="s">
        <v>79</v>
      </c>
      <c r="J157" s="40" t="s">
        <v>115</v>
      </c>
      <c r="K157" s="40" t="s">
        <v>1</v>
      </c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>
        <f>$B157</f>
        <v>153</v>
      </c>
      <c r="AH157" s="11"/>
      <c r="AI157" s="11"/>
      <c r="AJ157" s="11"/>
      <c r="AK157" s="11"/>
      <c r="AL157" s="11"/>
      <c r="AM157" s="11"/>
      <c r="AN157" s="11"/>
      <c r="AO157" s="11"/>
      <c r="AP157" s="11"/>
      <c r="AQ157" s="11"/>
      <c r="AR157" s="11"/>
      <c r="AS157" s="11"/>
      <c r="AT157" s="11"/>
      <c r="AU157" s="11"/>
      <c r="AV157" s="11"/>
      <c r="AW157" s="11"/>
      <c r="AX157" s="11"/>
      <c r="AY157" s="11"/>
      <c r="AZ157" s="11"/>
      <c r="BA157" s="11"/>
      <c r="BB157" s="11">
        <f>$D157</f>
        <v>116</v>
      </c>
    </row>
    <row r="158" spans="1:54" ht="15.9" customHeight="1" x14ac:dyDescent="0.3">
      <c r="A158" s="40">
        <v>478</v>
      </c>
      <c r="B158" s="40">
        <v>154</v>
      </c>
      <c r="C158" s="40">
        <v>13</v>
      </c>
      <c r="D158" s="40">
        <v>117</v>
      </c>
      <c r="E158" s="40">
        <v>1009</v>
      </c>
      <c r="F158" s="47" t="s">
        <v>1221</v>
      </c>
      <c r="G158" s="48" t="s">
        <v>1222</v>
      </c>
      <c r="H158" s="48" t="s">
        <v>125</v>
      </c>
      <c r="I158" s="40" t="s">
        <v>81</v>
      </c>
      <c r="J158" s="40" t="s">
        <v>115</v>
      </c>
      <c r="K158" s="40" t="s">
        <v>1</v>
      </c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>
        <f>$B158</f>
        <v>154</v>
      </c>
      <c r="AH158" s="11"/>
      <c r="AI158" s="11"/>
      <c r="AJ158" s="11"/>
      <c r="AK158" s="11"/>
      <c r="AL158" s="11"/>
      <c r="AM158" s="11"/>
      <c r="AN158" s="11"/>
      <c r="AO158" s="11"/>
      <c r="AP158" s="11"/>
      <c r="AQ158" s="11"/>
      <c r="AR158" s="11"/>
      <c r="AS158" s="11"/>
      <c r="AT158" s="11"/>
      <c r="AU158" s="11"/>
      <c r="AV158" s="11"/>
      <c r="AW158" s="11"/>
      <c r="AX158" s="11"/>
      <c r="AY158" s="11"/>
      <c r="AZ158" s="11"/>
      <c r="BA158" s="11"/>
      <c r="BB158" s="11">
        <f>$D158</f>
        <v>117</v>
      </c>
    </row>
    <row r="159" spans="1:54" ht="15.9" customHeight="1" x14ac:dyDescent="0.3">
      <c r="A159" s="40">
        <v>479</v>
      </c>
      <c r="B159" s="40">
        <v>155</v>
      </c>
      <c r="C159" s="40">
        <v>14</v>
      </c>
      <c r="D159" s="40">
        <v>118</v>
      </c>
      <c r="E159" s="40">
        <v>1925</v>
      </c>
      <c r="F159" s="47" t="s">
        <v>1223</v>
      </c>
      <c r="G159" s="48" t="s">
        <v>1224</v>
      </c>
      <c r="H159" s="48" t="s">
        <v>1225</v>
      </c>
      <c r="I159" s="40" t="s">
        <v>81</v>
      </c>
      <c r="J159" s="40" t="s">
        <v>411</v>
      </c>
      <c r="K159" s="40" t="s">
        <v>1</v>
      </c>
      <c r="L159" s="11"/>
      <c r="M159" s="11"/>
      <c r="N159" s="11"/>
      <c r="O159" s="11">
        <f>$B159</f>
        <v>155</v>
      </c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H159" s="11"/>
      <c r="AI159" s="11"/>
      <c r="AJ159" s="11"/>
      <c r="AK159" s="11">
        <f>$D159</f>
        <v>118</v>
      </c>
      <c r="AL159" s="11"/>
      <c r="AM159" s="11"/>
      <c r="AN159" s="11"/>
      <c r="AO159" s="11"/>
      <c r="AP159" s="11"/>
      <c r="AQ159" s="11"/>
      <c r="AR159" s="11"/>
      <c r="AS159" s="11"/>
      <c r="AT159" s="11"/>
      <c r="AU159" s="11"/>
      <c r="AV159" s="11"/>
      <c r="AW159" s="11"/>
      <c r="AX159" s="11"/>
      <c r="AY159" s="11"/>
      <c r="AZ159" s="11"/>
      <c r="BA159" s="11"/>
      <c r="BB159" s="11"/>
    </row>
    <row r="160" spans="1:54" ht="15.9" customHeight="1" x14ac:dyDescent="0.3">
      <c r="A160" s="40">
        <v>483</v>
      </c>
      <c r="B160" s="40">
        <v>156</v>
      </c>
      <c r="C160" s="40">
        <v>15</v>
      </c>
      <c r="D160" s="40">
        <v>119</v>
      </c>
      <c r="E160" s="40">
        <v>191</v>
      </c>
      <c r="F160" s="47" t="s">
        <v>1226</v>
      </c>
      <c r="G160" s="48" t="s">
        <v>71</v>
      </c>
      <c r="H160" s="48" t="s">
        <v>1227</v>
      </c>
      <c r="I160" s="40" t="s">
        <v>81</v>
      </c>
      <c r="J160" s="40" t="s">
        <v>40</v>
      </c>
      <c r="K160" s="40" t="s">
        <v>1</v>
      </c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>
        <f>$B160</f>
        <v>156</v>
      </c>
      <c r="AB160" s="11"/>
      <c r="AC160" s="11"/>
      <c r="AD160" s="11"/>
      <c r="AE160" s="11"/>
      <c r="AF160" s="11"/>
      <c r="AH160" s="11"/>
      <c r="AI160" s="11"/>
      <c r="AJ160" s="11"/>
      <c r="AK160" s="11"/>
      <c r="AL160" s="11"/>
      <c r="AM160" s="11"/>
      <c r="AN160" s="11"/>
      <c r="AO160" s="11"/>
      <c r="AP160" s="11"/>
      <c r="AQ160" s="11"/>
      <c r="AR160" s="11"/>
      <c r="AS160" s="11"/>
      <c r="AT160" s="11"/>
      <c r="AU160" s="11"/>
      <c r="AV160" s="11"/>
      <c r="AW160" s="11">
        <f>$D160</f>
        <v>119</v>
      </c>
      <c r="AX160" s="11"/>
      <c r="AY160" s="11"/>
      <c r="AZ160" s="11"/>
      <c r="BA160" s="11"/>
      <c r="BB160" s="11"/>
    </row>
    <row r="161" spans="1:54" ht="15.9" customHeight="1" x14ac:dyDescent="0.3">
      <c r="A161" s="40">
        <v>484</v>
      </c>
      <c r="B161" s="40">
        <v>157</v>
      </c>
      <c r="C161" s="40">
        <v>58</v>
      </c>
      <c r="D161" s="40">
        <v>120</v>
      </c>
      <c r="E161" s="40">
        <v>1743</v>
      </c>
      <c r="F161" s="47" t="s">
        <v>1228</v>
      </c>
      <c r="G161" s="48" t="s">
        <v>1229</v>
      </c>
      <c r="H161" s="48" t="s">
        <v>1230</v>
      </c>
      <c r="I161" s="40" t="s">
        <v>79</v>
      </c>
      <c r="J161" s="40" t="s">
        <v>286</v>
      </c>
      <c r="K161" s="40" t="s">
        <v>1</v>
      </c>
      <c r="L161" s="11"/>
      <c r="M161" s="11"/>
      <c r="N161" s="11"/>
      <c r="O161" s="11"/>
      <c r="P161" s="11"/>
      <c r="Q161" s="11"/>
      <c r="R161" s="11"/>
      <c r="S161" s="11"/>
      <c r="T161" s="11">
        <f>$B161</f>
        <v>157</v>
      </c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H161" s="11"/>
      <c r="AI161" s="11"/>
      <c r="AJ161" s="11"/>
      <c r="AK161" s="11"/>
      <c r="AL161" s="11"/>
      <c r="AM161" s="11"/>
      <c r="AN161" s="11"/>
      <c r="AO161" s="11"/>
      <c r="AP161" s="11">
        <f>$D161</f>
        <v>120</v>
      </c>
      <c r="AQ161" s="11"/>
      <c r="AR161" s="11"/>
      <c r="AS161" s="11"/>
      <c r="AT161" s="11"/>
      <c r="AU161" s="11"/>
      <c r="AV161" s="11"/>
      <c r="AW161" s="11"/>
      <c r="AX161" s="11"/>
      <c r="AY161" s="11"/>
      <c r="AZ161" s="11"/>
      <c r="BA161" s="11"/>
      <c r="BB161" s="11"/>
    </row>
    <row r="162" spans="1:54" ht="15.9" customHeight="1" x14ac:dyDescent="0.3">
      <c r="A162" s="40">
        <v>485</v>
      </c>
      <c r="B162" s="40">
        <v>158</v>
      </c>
      <c r="C162" s="40">
        <v>16</v>
      </c>
      <c r="D162" s="40">
        <v>121</v>
      </c>
      <c r="E162" s="40">
        <v>1716</v>
      </c>
      <c r="F162" s="47" t="s">
        <v>1228</v>
      </c>
      <c r="G162" s="48" t="s">
        <v>112</v>
      </c>
      <c r="H162" s="48" t="s">
        <v>125</v>
      </c>
      <c r="I162" s="40" t="s">
        <v>81</v>
      </c>
      <c r="J162" s="40" t="s">
        <v>286</v>
      </c>
      <c r="K162" s="40" t="s">
        <v>1</v>
      </c>
      <c r="L162" s="11"/>
      <c r="M162" s="11"/>
      <c r="N162" s="11"/>
      <c r="O162" s="11"/>
      <c r="P162" s="11"/>
      <c r="Q162" s="11"/>
      <c r="R162" s="11"/>
      <c r="S162" s="11"/>
      <c r="T162" s="11">
        <f>$B162</f>
        <v>158</v>
      </c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H162" s="11"/>
      <c r="AI162" s="11"/>
      <c r="AJ162" s="11"/>
      <c r="AK162" s="11"/>
      <c r="AL162" s="11"/>
      <c r="AM162" s="11"/>
      <c r="AN162" s="11"/>
      <c r="AO162" s="11"/>
      <c r="AP162" s="11">
        <f>$D162</f>
        <v>121</v>
      </c>
      <c r="AQ162" s="11"/>
      <c r="AR162" s="11"/>
      <c r="AS162" s="11"/>
      <c r="AT162" s="11"/>
      <c r="AU162" s="11"/>
      <c r="AV162" s="11"/>
      <c r="AW162" s="11"/>
      <c r="AX162" s="11"/>
      <c r="AY162" s="11"/>
      <c r="AZ162" s="11"/>
      <c r="BA162" s="11"/>
      <c r="BB162" s="11"/>
    </row>
    <row r="163" spans="1:54" ht="15.9" customHeight="1" x14ac:dyDescent="0.3">
      <c r="A163" s="40">
        <v>487</v>
      </c>
      <c r="B163" s="40">
        <v>159</v>
      </c>
      <c r="C163" s="40">
        <v>59</v>
      </c>
      <c r="D163" s="40">
        <v>122</v>
      </c>
      <c r="E163" s="40">
        <v>828</v>
      </c>
      <c r="F163" s="47" t="s">
        <v>1231</v>
      </c>
      <c r="G163" s="48" t="s">
        <v>1232</v>
      </c>
      <c r="H163" s="48" t="s">
        <v>397</v>
      </c>
      <c r="I163" s="40" t="s">
        <v>79</v>
      </c>
      <c r="J163" s="40" t="s">
        <v>38</v>
      </c>
      <c r="K163" s="40" t="s">
        <v>1</v>
      </c>
      <c r="L163" s="11"/>
      <c r="M163" s="11"/>
      <c r="N163" s="11"/>
      <c r="O163" s="11"/>
      <c r="P163" s="11"/>
      <c r="Q163" s="11"/>
      <c r="R163" s="11"/>
      <c r="S163" s="11">
        <f>$B163</f>
        <v>159</v>
      </c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H163" s="11"/>
      <c r="AI163" s="11"/>
      <c r="AJ163" s="11"/>
      <c r="AK163" s="11"/>
      <c r="AL163" s="11"/>
      <c r="AM163" s="11"/>
      <c r="AN163" s="11"/>
      <c r="AO163" s="11">
        <f>$D163</f>
        <v>122</v>
      </c>
      <c r="AP163" s="11"/>
      <c r="AQ163" s="11"/>
      <c r="AR163" s="11"/>
      <c r="AS163" s="11"/>
      <c r="AT163" s="11"/>
      <c r="AU163" s="11"/>
      <c r="AV163" s="11"/>
      <c r="AW163" s="11"/>
      <c r="AX163" s="11"/>
      <c r="AY163" s="11"/>
      <c r="AZ163" s="11"/>
      <c r="BA163" s="11"/>
      <c r="BB163" s="11"/>
    </row>
    <row r="164" spans="1:54" ht="15.9" customHeight="1" x14ac:dyDescent="0.3">
      <c r="A164" s="40">
        <v>488</v>
      </c>
      <c r="B164" s="40">
        <v>160</v>
      </c>
      <c r="C164" s="40">
        <v>7</v>
      </c>
      <c r="D164" s="40">
        <v>123</v>
      </c>
      <c r="E164" s="40">
        <v>1590</v>
      </c>
      <c r="F164" s="47" t="s">
        <v>1233</v>
      </c>
      <c r="G164" s="48" t="s">
        <v>97</v>
      </c>
      <c r="H164" s="48" t="s">
        <v>98</v>
      </c>
      <c r="I164" s="40" t="s">
        <v>101</v>
      </c>
      <c r="J164" s="40" t="s">
        <v>35</v>
      </c>
      <c r="K164" s="40" t="s">
        <v>1</v>
      </c>
      <c r="L164" s="11">
        <f>$B164</f>
        <v>160</v>
      </c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H164" s="11">
        <f>$D164</f>
        <v>123</v>
      </c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11"/>
      <c r="AV164" s="11"/>
      <c r="AW164" s="11"/>
      <c r="AX164" s="11"/>
      <c r="AY164" s="11"/>
      <c r="AZ164" s="11"/>
      <c r="BA164" s="11"/>
      <c r="BB164" s="11"/>
    </row>
    <row r="165" spans="1:54" ht="15.9" customHeight="1" x14ac:dyDescent="0.3">
      <c r="A165" s="40">
        <v>489</v>
      </c>
      <c r="B165" s="40">
        <v>161</v>
      </c>
      <c r="C165" s="40">
        <v>60</v>
      </c>
      <c r="D165" s="40">
        <v>124</v>
      </c>
      <c r="E165" s="40">
        <v>1893</v>
      </c>
      <c r="F165" s="47" t="s">
        <v>1234</v>
      </c>
      <c r="G165" s="48" t="s">
        <v>99</v>
      </c>
      <c r="H165" s="48" t="s">
        <v>1235</v>
      </c>
      <c r="I165" s="40" t="s">
        <v>79</v>
      </c>
      <c r="J165" s="40" t="s">
        <v>411</v>
      </c>
      <c r="K165" s="40" t="s">
        <v>1</v>
      </c>
      <c r="L165" s="11"/>
      <c r="M165" s="11"/>
      <c r="N165" s="11"/>
      <c r="O165" s="11">
        <f>$B165</f>
        <v>161</v>
      </c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H165" s="11"/>
      <c r="AI165" s="11"/>
      <c r="AJ165" s="11"/>
      <c r="AK165" s="11">
        <f>$D165</f>
        <v>124</v>
      </c>
      <c r="AL165" s="11"/>
      <c r="AM165" s="11"/>
      <c r="AN165" s="11"/>
      <c r="AO165" s="11"/>
      <c r="AP165" s="11"/>
      <c r="AQ165" s="11"/>
      <c r="AR165" s="11"/>
      <c r="AS165" s="11"/>
      <c r="AT165" s="11"/>
      <c r="AU165" s="11"/>
      <c r="AV165" s="11"/>
      <c r="AW165" s="11"/>
      <c r="AX165" s="11"/>
      <c r="AY165" s="11"/>
      <c r="AZ165" s="11"/>
      <c r="BA165" s="11"/>
      <c r="BB165" s="11"/>
    </row>
    <row r="166" spans="1:54" ht="15.9" customHeight="1" x14ac:dyDescent="0.3">
      <c r="A166" s="40">
        <v>490</v>
      </c>
      <c r="B166" s="40">
        <v>162</v>
      </c>
      <c r="C166" s="40">
        <v>17</v>
      </c>
      <c r="D166" s="40">
        <v>125</v>
      </c>
      <c r="E166" s="40">
        <v>1610</v>
      </c>
      <c r="F166" s="47" t="s">
        <v>1236</v>
      </c>
      <c r="G166" s="48" t="s">
        <v>310</v>
      </c>
      <c r="H166" s="48" t="s">
        <v>100</v>
      </c>
      <c r="I166" s="40" t="s">
        <v>81</v>
      </c>
      <c r="J166" s="40" t="s">
        <v>35</v>
      </c>
      <c r="K166" s="40" t="s">
        <v>1</v>
      </c>
      <c r="L166" s="11">
        <f>$B166</f>
        <v>162</v>
      </c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H166" s="11">
        <f>$D166</f>
        <v>125</v>
      </c>
      <c r="AI166" s="11"/>
      <c r="AJ166" s="11"/>
      <c r="AK166" s="11"/>
      <c r="AL166" s="11"/>
      <c r="AM166" s="11"/>
      <c r="AN166" s="11"/>
      <c r="AO166" s="11"/>
      <c r="AP166" s="11"/>
      <c r="AQ166" s="11"/>
      <c r="AR166" s="11"/>
      <c r="AS166" s="11"/>
      <c r="AT166" s="11"/>
      <c r="AU166" s="11"/>
      <c r="AV166" s="11"/>
      <c r="AW166" s="11"/>
      <c r="AX166" s="11"/>
      <c r="AY166" s="11"/>
      <c r="AZ166" s="11"/>
      <c r="BA166" s="11"/>
      <c r="BB166" s="11"/>
    </row>
    <row r="167" spans="1:54" ht="15.9" customHeight="1" x14ac:dyDescent="0.3">
      <c r="A167" s="40">
        <v>491</v>
      </c>
      <c r="B167" s="40">
        <v>163</v>
      </c>
      <c r="C167" s="40">
        <v>8</v>
      </c>
      <c r="D167" s="40">
        <v>126</v>
      </c>
      <c r="E167" s="40">
        <v>968</v>
      </c>
      <c r="F167" s="47" t="s">
        <v>1237</v>
      </c>
      <c r="G167" s="48" t="s">
        <v>74</v>
      </c>
      <c r="H167" s="48" t="s">
        <v>1238</v>
      </c>
      <c r="I167" s="40" t="s">
        <v>101</v>
      </c>
      <c r="J167" s="40" t="s">
        <v>115</v>
      </c>
      <c r="K167" s="40" t="s">
        <v>1</v>
      </c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>
        <f>$B167</f>
        <v>163</v>
      </c>
      <c r="AH167" s="11"/>
      <c r="AI167" s="11"/>
      <c r="AJ167" s="11"/>
      <c r="AK167" s="11"/>
      <c r="AL167" s="11"/>
      <c r="AM167" s="11"/>
      <c r="AN167" s="11"/>
      <c r="AO167" s="11"/>
      <c r="AP167" s="11"/>
      <c r="AQ167" s="11"/>
      <c r="AR167" s="11"/>
      <c r="AS167" s="11"/>
      <c r="AT167" s="11"/>
      <c r="AU167" s="11"/>
      <c r="AV167" s="11"/>
      <c r="AW167" s="11"/>
      <c r="AX167" s="11"/>
      <c r="AY167" s="11"/>
      <c r="AZ167" s="11"/>
      <c r="BA167" s="11"/>
      <c r="BB167" s="11">
        <f>$D167</f>
        <v>126</v>
      </c>
    </row>
    <row r="168" spans="1:54" ht="15.9" customHeight="1" x14ac:dyDescent="0.3">
      <c r="A168" s="40">
        <v>492</v>
      </c>
      <c r="B168" s="40">
        <v>164</v>
      </c>
      <c r="C168" s="40"/>
      <c r="D168" s="40"/>
      <c r="E168" s="40">
        <v>1368</v>
      </c>
      <c r="F168" s="47" t="s">
        <v>1025</v>
      </c>
      <c r="G168" s="48" t="s">
        <v>1026</v>
      </c>
      <c r="H168" s="48" t="s">
        <v>1027</v>
      </c>
      <c r="I168" s="40" t="s">
        <v>65</v>
      </c>
      <c r="J168" s="40" t="s">
        <v>26</v>
      </c>
      <c r="K168" s="40" t="s">
        <v>1</v>
      </c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>
        <f>$B168</f>
        <v>164</v>
      </c>
      <c r="AA168" s="11"/>
      <c r="AB168" s="11"/>
      <c r="AC168" s="11"/>
      <c r="AD168" s="11"/>
      <c r="AE168" s="11"/>
      <c r="AF168" s="11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  <c r="AV168" s="11"/>
      <c r="AW168" s="11"/>
      <c r="AX168" s="11"/>
      <c r="AY168" s="11"/>
      <c r="AZ168" s="11"/>
      <c r="BA168" s="11"/>
      <c r="BB168" s="11"/>
    </row>
    <row r="169" spans="1:54" ht="15.9" customHeight="1" x14ac:dyDescent="0.3">
      <c r="A169" s="40">
        <v>493</v>
      </c>
      <c r="B169" s="40">
        <v>165</v>
      </c>
      <c r="C169" s="40"/>
      <c r="D169" s="40"/>
      <c r="E169" s="40">
        <v>1364</v>
      </c>
      <c r="F169" s="47" t="s">
        <v>1028</v>
      </c>
      <c r="G169" s="48" t="s">
        <v>1029</v>
      </c>
      <c r="H169" s="48" t="s">
        <v>1027</v>
      </c>
      <c r="I169" s="40" t="s">
        <v>65</v>
      </c>
      <c r="J169" s="40" t="s">
        <v>26</v>
      </c>
      <c r="K169" s="40" t="s">
        <v>1</v>
      </c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>
        <f>$B169</f>
        <v>165</v>
      </c>
      <c r="AA169" s="11"/>
      <c r="AB169" s="11"/>
      <c r="AC169" s="11"/>
      <c r="AD169" s="11"/>
      <c r="AE169" s="11"/>
      <c r="AF169" s="11"/>
      <c r="AH169" s="11"/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  <c r="AV169" s="11"/>
      <c r="AW169" s="11"/>
      <c r="AX169" s="11"/>
      <c r="AY169" s="11"/>
      <c r="AZ169" s="11"/>
      <c r="BA169" s="11"/>
      <c r="BB169" s="11"/>
    </row>
    <row r="170" spans="1:54" ht="15.9" customHeight="1" x14ac:dyDescent="0.3">
      <c r="A170" s="40">
        <v>494</v>
      </c>
      <c r="B170" s="40">
        <v>166</v>
      </c>
      <c r="C170" s="40"/>
      <c r="D170" s="40"/>
      <c r="E170" s="40">
        <v>1268</v>
      </c>
      <c r="F170" s="47" t="s">
        <v>1028</v>
      </c>
      <c r="G170" s="48" t="s">
        <v>1030</v>
      </c>
      <c r="H170" s="48" t="s">
        <v>1027</v>
      </c>
      <c r="I170" s="40" t="s">
        <v>65</v>
      </c>
      <c r="J170" s="40" t="s">
        <v>26</v>
      </c>
      <c r="K170" s="40" t="s">
        <v>1</v>
      </c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>
        <f>$B170</f>
        <v>166</v>
      </c>
      <c r="AA170" s="11"/>
      <c r="AB170" s="11"/>
      <c r="AC170" s="11"/>
      <c r="AD170" s="11"/>
      <c r="AE170" s="11"/>
      <c r="AF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  <c r="AV170" s="11"/>
      <c r="AW170" s="11"/>
      <c r="AX170" s="11"/>
      <c r="AY170" s="11"/>
      <c r="AZ170" s="11"/>
      <c r="BA170" s="11"/>
      <c r="BB170" s="11"/>
    </row>
    <row r="171" spans="1:54" ht="15.9" customHeight="1" x14ac:dyDescent="0.3">
      <c r="A171" s="40">
        <v>495</v>
      </c>
      <c r="B171" s="40">
        <v>167</v>
      </c>
      <c r="C171" s="40">
        <v>41</v>
      </c>
      <c r="D171" s="40">
        <v>127</v>
      </c>
      <c r="E171" s="40">
        <v>2008</v>
      </c>
      <c r="F171" s="47" t="s">
        <v>1028</v>
      </c>
      <c r="G171" s="48" t="s">
        <v>158</v>
      </c>
      <c r="H171" s="48" t="s">
        <v>122</v>
      </c>
      <c r="I171" s="40" t="s">
        <v>77</v>
      </c>
      <c r="J171" s="40" t="s">
        <v>63</v>
      </c>
      <c r="K171" s="40" t="s">
        <v>1</v>
      </c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>
        <f>$B171</f>
        <v>167</v>
      </c>
      <c r="AD171" s="11"/>
      <c r="AE171" s="11"/>
      <c r="AF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  <c r="AV171" s="11"/>
      <c r="AW171" s="11"/>
      <c r="AX171" s="11"/>
      <c r="AY171" s="11">
        <f>$D171</f>
        <v>127</v>
      </c>
      <c r="AZ171" s="11"/>
      <c r="BA171" s="11"/>
      <c r="BB171" s="11"/>
    </row>
    <row r="172" spans="1:54" ht="15.9" customHeight="1" x14ac:dyDescent="0.3">
      <c r="A172" s="40">
        <v>499</v>
      </c>
      <c r="B172" s="40">
        <v>168</v>
      </c>
      <c r="C172" s="40">
        <v>18</v>
      </c>
      <c r="D172" s="40">
        <v>128</v>
      </c>
      <c r="E172" s="40">
        <v>2151</v>
      </c>
      <c r="F172" s="47" t="s">
        <v>1239</v>
      </c>
      <c r="G172" s="48" t="s">
        <v>1240</v>
      </c>
      <c r="H172" s="48" t="s">
        <v>1241</v>
      </c>
      <c r="I172" s="40" t="s">
        <v>81</v>
      </c>
      <c r="J172" s="40" t="s">
        <v>23</v>
      </c>
      <c r="K172" s="40" t="s">
        <v>1</v>
      </c>
      <c r="L172" s="11"/>
      <c r="M172" s="11"/>
      <c r="N172" s="11">
        <f>$B172</f>
        <v>168</v>
      </c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H172" s="11"/>
      <c r="AI172" s="11"/>
      <c r="AJ172" s="11">
        <f>$D172</f>
        <v>128</v>
      </c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/>
      <c r="AV172" s="11"/>
      <c r="AW172" s="11"/>
      <c r="AX172" s="11"/>
      <c r="AY172" s="11"/>
      <c r="AZ172" s="11"/>
      <c r="BA172" s="11"/>
      <c r="BB172" s="11"/>
    </row>
    <row r="173" spans="1:54" ht="15.9" customHeight="1" x14ac:dyDescent="0.3">
      <c r="A173" s="40">
        <v>500</v>
      </c>
      <c r="B173" s="40">
        <v>169</v>
      </c>
      <c r="C173" s="40">
        <v>19</v>
      </c>
      <c r="D173" s="40">
        <v>129</v>
      </c>
      <c r="E173" s="40">
        <v>1587</v>
      </c>
      <c r="F173" s="47" t="s">
        <v>1242</v>
      </c>
      <c r="G173" s="48" t="s">
        <v>1102</v>
      </c>
      <c r="H173" s="48" t="s">
        <v>821</v>
      </c>
      <c r="I173" s="40" t="s">
        <v>81</v>
      </c>
      <c r="J173" s="40" t="s">
        <v>35</v>
      </c>
      <c r="K173" s="40" t="s">
        <v>1</v>
      </c>
      <c r="L173" s="11">
        <f>$B173</f>
        <v>169</v>
      </c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H173" s="11">
        <f>$D173</f>
        <v>129</v>
      </c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  <c r="AT173" s="11"/>
      <c r="AU173" s="11"/>
      <c r="AV173" s="11"/>
      <c r="AW173" s="11"/>
      <c r="AX173" s="11"/>
      <c r="AY173" s="11"/>
      <c r="AZ173" s="11"/>
      <c r="BA173" s="11"/>
      <c r="BB173" s="11"/>
    </row>
    <row r="174" spans="1:54" ht="15.9" customHeight="1" x14ac:dyDescent="0.3">
      <c r="A174" s="40">
        <v>501</v>
      </c>
      <c r="B174" s="40">
        <v>170</v>
      </c>
      <c r="C174" s="40">
        <v>42</v>
      </c>
      <c r="D174" s="40">
        <v>130</v>
      </c>
      <c r="E174" s="40">
        <v>810</v>
      </c>
      <c r="F174" s="47" t="s">
        <v>1243</v>
      </c>
      <c r="G174" s="48" t="s">
        <v>1244</v>
      </c>
      <c r="H174" s="48" t="s">
        <v>1245</v>
      </c>
      <c r="I174" s="40" t="s">
        <v>77</v>
      </c>
      <c r="J174" s="40" t="s">
        <v>38</v>
      </c>
      <c r="K174" s="40" t="s">
        <v>1</v>
      </c>
      <c r="L174" s="11"/>
      <c r="M174" s="11"/>
      <c r="N174" s="11"/>
      <c r="O174" s="11"/>
      <c r="P174" s="11"/>
      <c r="Q174" s="11"/>
      <c r="R174" s="11"/>
      <c r="S174" s="11">
        <f>$B174</f>
        <v>170</v>
      </c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H174" s="11"/>
      <c r="AI174" s="11"/>
      <c r="AJ174" s="11"/>
      <c r="AK174" s="11"/>
      <c r="AL174" s="11"/>
      <c r="AM174" s="11"/>
      <c r="AN174" s="11"/>
      <c r="AO174" s="11">
        <f>$D174</f>
        <v>130</v>
      </c>
      <c r="AP174" s="11"/>
      <c r="AQ174" s="11"/>
      <c r="AR174" s="11"/>
      <c r="AS174" s="11"/>
      <c r="AT174" s="11"/>
      <c r="AU174" s="11"/>
      <c r="AV174" s="11"/>
      <c r="AW174" s="11"/>
      <c r="AX174" s="11"/>
      <c r="AY174" s="11"/>
      <c r="AZ174" s="11"/>
      <c r="BA174" s="11"/>
      <c r="BB174" s="11"/>
    </row>
    <row r="175" spans="1:54" ht="15.9" customHeight="1" x14ac:dyDescent="0.3">
      <c r="A175" s="40">
        <v>502</v>
      </c>
      <c r="B175" s="40">
        <v>171</v>
      </c>
      <c r="C175" s="40">
        <v>43</v>
      </c>
      <c r="D175" s="40">
        <v>131</v>
      </c>
      <c r="E175" s="40">
        <v>2033</v>
      </c>
      <c r="F175" s="47" t="s">
        <v>1246</v>
      </c>
      <c r="G175" s="48" t="s">
        <v>1247</v>
      </c>
      <c r="H175" s="48" t="s">
        <v>379</v>
      </c>
      <c r="I175" s="40" t="s">
        <v>77</v>
      </c>
      <c r="J175" s="40" t="s">
        <v>63</v>
      </c>
      <c r="K175" s="40" t="s">
        <v>1</v>
      </c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>
        <f>$B175</f>
        <v>171</v>
      </c>
      <c r="AD175" s="11"/>
      <c r="AE175" s="11"/>
      <c r="AF175" s="11"/>
      <c r="AH175" s="11"/>
      <c r="AI175" s="11"/>
      <c r="AJ175" s="11"/>
      <c r="AK175" s="11"/>
      <c r="AL175" s="11"/>
      <c r="AM175" s="11"/>
      <c r="AN175" s="11"/>
      <c r="AO175" s="11"/>
      <c r="AP175" s="11"/>
      <c r="AQ175" s="11"/>
      <c r="AR175" s="11"/>
      <c r="AS175" s="11"/>
      <c r="AT175" s="11"/>
      <c r="AU175" s="11"/>
      <c r="AV175" s="11"/>
      <c r="AW175" s="11"/>
      <c r="AX175" s="11"/>
      <c r="AY175" s="11">
        <f>$D175</f>
        <v>131</v>
      </c>
      <c r="AZ175" s="11"/>
      <c r="BA175" s="11"/>
      <c r="BB175" s="11"/>
    </row>
    <row r="176" spans="1:54" ht="15.9" customHeight="1" x14ac:dyDescent="0.3">
      <c r="A176" s="40">
        <v>503</v>
      </c>
      <c r="B176" s="40">
        <v>172</v>
      </c>
      <c r="C176" s="40" t="s">
        <v>1310</v>
      </c>
      <c r="D176" s="40">
        <v>132</v>
      </c>
      <c r="E176" s="40">
        <v>2155</v>
      </c>
      <c r="F176" s="47" t="s">
        <v>1291</v>
      </c>
      <c r="G176" s="48" t="s">
        <v>339</v>
      </c>
      <c r="H176" s="48" t="s">
        <v>385</v>
      </c>
      <c r="I176" s="40" t="s">
        <v>81</v>
      </c>
      <c r="J176" s="40" t="s">
        <v>23</v>
      </c>
      <c r="K176" s="40" t="s">
        <v>1</v>
      </c>
      <c r="L176" s="11"/>
      <c r="M176" s="11"/>
      <c r="N176" s="11">
        <f>$B176</f>
        <v>172</v>
      </c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H176" s="11"/>
      <c r="AI176" s="11"/>
      <c r="AJ176" s="11">
        <f t="shared" ref="AJ176" si="0">$D176</f>
        <v>132</v>
      </c>
      <c r="AK176" s="11"/>
      <c r="AL176" s="11"/>
      <c r="AM176" s="11"/>
      <c r="AN176" s="11"/>
      <c r="AO176" s="11"/>
      <c r="AP176" s="11"/>
      <c r="AQ176" s="11"/>
      <c r="AR176" s="11"/>
      <c r="AS176" s="11"/>
      <c r="AT176" s="11"/>
      <c r="AU176" s="11"/>
      <c r="AV176" s="11"/>
      <c r="AW176" s="11"/>
      <c r="AX176" s="11"/>
      <c r="AY176" s="11"/>
      <c r="AZ176" s="11"/>
      <c r="BA176" s="11"/>
      <c r="BB176" s="11"/>
    </row>
    <row r="177" spans="1:54" ht="15.9" customHeight="1" x14ac:dyDescent="0.3">
      <c r="A177" s="40">
        <v>504</v>
      </c>
      <c r="B177" s="40">
        <v>173</v>
      </c>
      <c r="C177" s="40">
        <v>61</v>
      </c>
      <c r="D177" s="40">
        <v>133</v>
      </c>
      <c r="E177" s="40">
        <v>965</v>
      </c>
      <c r="F177" s="47" t="s">
        <v>1248</v>
      </c>
      <c r="G177" s="48" t="s">
        <v>1249</v>
      </c>
      <c r="H177" s="48" t="s">
        <v>111</v>
      </c>
      <c r="I177" s="40" t="s">
        <v>79</v>
      </c>
      <c r="J177" s="40" t="s">
        <v>115</v>
      </c>
      <c r="K177" s="40" t="s">
        <v>1</v>
      </c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>
        <f>$B177</f>
        <v>173</v>
      </c>
      <c r="AH177" s="11"/>
      <c r="AI177" s="11"/>
      <c r="AJ177" s="11"/>
      <c r="AK177" s="11"/>
      <c r="AL177" s="11"/>
      <c r="AM177" s="11"/>
      <c r="AN177" s="11"/>
      <c r="AO177" s="11"/>
      <c r="AP177" s="11"/>
      <c r="AQ177" s="11"/>
      <c r="AR177" s="11"/>
      <c r="AS177" s="11"/>
      <c r="AT177" s="11"/>
      <c r="AU177" s="11"/>
      <c r="AV177" s="11"/>
      <c r="AW177" s="11"/>
      <c r="AX177" s="11"/>
      <c r="AY177" s="11"/>
      <c r="AZ177" s="11"/>
      <c r="BA177" s="11"/>
      <c r="BB177" s="11">
        <f>$D177</f>
        <v>133</v>
      </c>
    </row>
    <row r="178" spans="1:54" ht="15.9" customHeight="1" x14ac:dyDescent="0.3">
      <c r="A178" s="40">
        <v>507</v>
      </c>
      <c r="B178" s="40">
        <v>174</v>
      </c>
      <c r="C178" s="40">
        <v>20</v>
      </c>
      <c r="D178" s="40">
        <v>134</v>
      </c>
      <c r="E178" s="40">
        <v>1597</v>
      </c>
      <c r="F178" s="47" t="s">
        <v>1031</v>
      </c>
      <c r="G178" s="48" t="s">
        <v>1250</v>
      </c>
      <c r="H178" s="48" t="s">
        <v>1033</v>
      </c>
      <c r="I178" s="40" t="s">
        <v>81</v>
      </c>
      <c r="J178" s="40" t="s">
        <v>35</v>
      </c>
      <c r="K178" s="40" t="s">
        <v>1</v>
      </c>
      <c r="L178" s="11">
        <f>$B178</f>
        <v>174</v>
      </c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H178" s="11">
        <f>$D178</f>
        <v>134</v>
      </c>
      <c r="AI178" s="11"/>
      <c r="AJ178" s="11"/>
      <c r="AK178" s="11"/>
      <c r="AL178" s="11"/>
      <c r="AM178" s="11"/>
      <c r="AN178" s="11"/>
      <c r="AO178" s="11"/>
      <c r="AP178" s="11"/>
      <c r="AQ178" s="11"/>
      <c r="AR178" s="11"/>
      <c r="AS178" s="11"/>
      <c r="AT178" s="11"/>
      <c r="AU178" s="11"/>
      <c r="AV178" s="11"/>
      <c r="AW178" s="11"/>
      <c r="AX178" s="11"/>
      <c r="AY178" s="11"/>
      <c r="AZ178" s="11"/>
      <c r="BA178" s="11"/>
      <c r="BB178" s="11"/>
    </row>
    <row r="179" spans="1:54" ht="15.9" customHeight="1" x14ac:dyDescent="0.3">
      <c r="A179" s="40">
        <v>508</v>
      </c>
      <c r="B179" s="40">
        <v>175</v>
      </c>
      <c r="C179" s="40"/>
      <c r="D179" s="40"/>
      <c r="E179" s="40">
        <v>1598</v>
      </c>
      <c r="F179" s="47" t="s">
        <v>1031</v>
      </c>
      <c r="G179" s="48" t="s">
        <v>1032</v>
      </c>
      <c r="H179" s="48" t="s">
        <v>1033</v>
      </c>
      <c r="I179" s="40" t="s">
        <v>65</v>
      </c>
      <c r="J179" s="40" t="s">
        <v>35</v>
      </c>
      <c r="K179" s="40" t="s">
        <v>1</v>
      </c>
      <c r="L179" s="11">
        <f>$B179</f>
        <v>175</v>
      </c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H179" s="11"/>
      <c r="AI179" s="11"/>
      <c r="AJ179" s="11"/>
      <c r="AK179" s="11"/>
      <c r="AL179" s="11"/>
      <c r="AM179" s="11"/>
      <c r="AN179" s="11"/>
      <c r="AO179" s="11"/>
      <c r="AP179" s="11"/>
      <c r="AQ179" s="11"/>
      <c r="AR179" s="11"/>
      <c r="AS179" s="11"/>
      <c r="AT179" s="11"/>
      <c r="AU179" s="11"/>
      <c r="AV179" s="11"/>
      <c r="AW179" s="11"/>
      <c r="AX179" s="11"/>
      <c r="AY179" s="11"/>
      <c r="AZ179" s="11"/>
      <c r="BA179" s="11"/>
      <c r="BB179" s="11"/>
    </row>
    <row r="180" spans="1:54" ht="15.9" customHeight="1" x14ac:dyDescent="0.3">
      <c r="A180" s="40">
        <v>509</v>
      </c>
      <c r="B180" s="40">
        <v>176</v>
      </c>
      <c r="C180" s="40"/>
      <c r="D180" s="40"/>
      <c r="E180" s="40">
        <v>2128</v>
      </c>
      <c r="F180" s="47">
        <v>4.462962962962963E-2</v>
      </c>
      <c r="G180" s="48" t="s">
        <v>73</v>
      </c>
      <c r="H180" s="48" t="s">
        <v>1034</v>
      </c>
      <c r="I180" s="40" t="s">
        <v>65</v>
      </c>
      <c r="J180" s="40" t="s">
        <v>23</v>
      </c>
      <c r="K180" s="40" t="s">
        <v>1</v>
      </c>
      <c r="L180" s="11"/>
      <c r="M180" s="11"/>
      <c r="N180" s="11">
        <f>$B180</f>
        <v>176</v>
      </c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H180" s="11"/>
      <c r="AI180" s="11"/>
      <c r="AJ180" s="11"/>
      <c r="AK180" s="11"/>
      <c r="AL180" s="11"/>
      <c r="AM180" s="11"/>
      <c r="AN180" s="11"/>
      <c r="AO180" s="11"/>
      <c r="AP180" s="11"/>
      <c r="AQ180" s="11"/>
      <c r="AR180" s="11"/>
      <c r="AS180" s="11"/>
      <c r="AT180" s="11"/>
      <c r="AU180" s="11"/>
      <c r="AV180" s="11"/>
      <c r="AW180" s="11"/>
      <c r="AX180" s="11"/>
      <c r="AY180" s="11"/>
      <c r="AZ180" s="11"/>
      <c r="BA180" s="11"/>
      <c r="BB180" s="11"/>
    </row>
    <row r="181" spans="1:54" ht="15.9" customHeight="1" x14ac:dyDescent="0.3">
      <c r="A181" s="40">
        <v>510</v>
      </c>
      <c r="B181" s="40">
        <v>177</v>
      </c>
      <c r="C181" s="40">
        <v>21</v>
      </c>
      <c r="D181" s="40">
        <v>135</v>
      </c>
      <c r="E181" s="40">
        <v>331</v>
      </c>
      <c r="F181" s="47" t="s">
        <v>1251</v>
      </c>
      <c r="G181" s="48" t="s">
        <v>74</v>
      </c>
      <c r="H181" s="48" t="s">
        <v>105</v>
      </c>
      <c r="I181" s="40" t="s">
        <v>81</v>
      </c>
      <c r="J181" s="40" t="s">
        <v>27</v>
      </c>
      <c r="K181" s="40" t="s">
        <v>1</v>
      </c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>
        <f>$B181</f>
        <v>177</v>
      </c>
      <c r="AE181" s="11"/>
      <c r="AF181" s="11"/>
      <c r="AH181" s="11"/>
      <c r="AI181" s="11"/>
      <c r="AJ181" s="11"/>
      <c r="AK181" s="11"/>
      <c r="AL181" s="11"/>
      <c r="AM181" s="11"/>
      <c r="AN181" s="11"/>
      <c r="AO181" s="11"/>
      <c r="AP181" s="11"/>
      <c r="AQ181" s="11"/>
      <c r="AR181" s="11"/>
      <c r="AS181" s="11"/>
      <c r="AT181" s="11"/>
      <c r="AU181" s="11"/>
      <c r="AV181" s="11"/>
      <c r="AW181" s="11"/>
      <c r="AX181" s="11"/>
      <c r="AY181" s="11"/>
      <c r="AZ181" s="11">
        <f>$D181</f>
        <v>135</v>
      </c>
      <c r="BA181" s="11"/>
      <c r="BB181" s="11"/>
    </row>
    <row r="182" spans="1:54" ht="15.9" customHeight="1" x14ac:dyDescent="0.3">
      <c r="A182" s="40">
        <v>511</v>
      </c>
      <c r="B182" s="40">
        <v>178</v>
      </c>
      <c r="C182" s="40" t="s">
        <v>1310</v>
      </c>
      <c r="D182" s="40">
        <v>136</v>
      </c>
      <c r="E182" s="40">
        <v>2154</v>
      </c>
      <c r="F182" s="47" t="s">
        <v>1292</v>
      </c>
      <c r="G182" s="48" t="s">
        <v>71</v>
      </c>
      <c r="H182" s="48" t="s">
        <v>1309</v>
      </c>
      <c r="I182" s="40" t="s">
        <v>79</v>
      </c>
      <c r="J182" s="40" t="s">
        <v>23</v>
      </c>
      <c r="K182" s="40" t="s">
        <v>1</v>
      </c>
      <c r="L182" s="11"/>
      <c r="M182" s="11"/>
      <c r="N182" s="11">
        <f>$B182</f>
        <v>178</v>
      </c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H182" s="11"/>
      <c r="AI182" s="11"/>
      <c r="AJ182" s="11">
        <f t="shared" ref="AJ182" si="1">$D182</f>
        <v>136</v>
      </c>
      <c r="AK182" s="11"/>
      <c r="AL182" s="11"/>
      <c r="AM182" s="11"/>
      <c r="AN182" s="11"/>
      <c r="AO182" s="11"/>
      <c r="AP182" s="11"/>
      <c r="AQ182" s="11"/>
      <c r="AR182" s="11"/>
      <c r="AS182" s="11"/>
      <c r="AT182" s="11"/>
      <c r="AU182" s="11"/>
      <c r="AV182" s="11"/>
      <c r="AW182" s="11"/>
      <c r="AX182" s="11"/>
      <c r="AY182" s="11"/>
      <c r="AZ182" s="11"/>
      <c r="BA182" s="11"/>
      <c r="BB182" s="11"/>
    </row>
    <row r="183" spans="1:54" ht="15.9" customHeight="1" x14ac:dyDescent="0.3">
      <c r="A183" s="40">
        <v>512</v>
      </c>
      <c r="B183" s="40">
        <v>179</v>
      </c>
      <c r="C183" s="40"/>
      <c r="D183" s="40"/>
      <c r="E183" s="40">
        <v>2016</v>
      </c>
      <c r="F183" s="47" t="s">
        <v>1035</v>
      </c>
      <c r="G183" s="48" t="s">
        <v>1036</v>
      </c>
      <c r="H183" s="48" t="s">
        <v>299</v>
      </c>
      <c r="I183" s="40" t="s">
        <v>65</v>
      </c>
      <c r="J183" s="40" t="s">
        <v>63</v>
      </c>
      <c r="K183" s="40" t="s">
        <v>1</v>
      </c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>
        <f>$B183</f>
        <v>179</v>
      </c>
      <c r="AD183" s="11"/>
      <c r="AE183" s="11"/>
      <c r="AF183" s="11"/>
      <c r="AH183" s="11"/>
      <c r="AI183" s="11"/>
      <c r="AJ183" s="11"/>
      <c r="AK183" s="11"/>
      <c r="AL183" s="11"/>
      <c r="AM183" s="11"/>
      <c r="AN183" s="11"/>
      <c r="AO183" s="11"/>
      <c r="AP183" s="11"/>
      <c r="AQ183" s="11"/>
      <c r="AR183" s="11"/>
      <c r="AS183" s="11"/>
      <c r="AT183" s="11"/>
      <c r="AU183" s="11"/>
      <c r="AV183" s="11"/>
      <c r="AW183" s="11"/>
      <c r="AX183" s="11"/>
      <c r="AY183" s="11"/>
      <c r="AZ183" s="11"/>
      <c r="BA183" s="11"/>
      <c r="BB183" s="11"/>
    </row>
    <row r="184" spans="1:54" ht="15.9" customHeight="1" x14ac:dyDescent="0.3">
      <c r="A184" s="40">
        <v>513</v>
      </c>
      <c r="B184" s="40">
        <v>180</v>
      </c>
      <c r="C184" s="40">
        <v>44</v>
      </c>
      <c r="D184" s="40">
        <v>137</v>
      </c>
      <c r="E184" s="40">
        <v>2052</v>
      </c>
      <c r="F184" s="47" t="s">
        <v>1252</v>
      </c>
      <c r="G184" s="48" t="s">
        <v>288</v>
      </c>
      <c r="H184" s="48" t="s">
        <v>169</v>
      </c>
      <c r="I184" s="40" t="s">
        <v>77</v>
      </c>
      <c r="J184" s="40" t="s">
        <v>63</v>
      </c>
      <c r="K184" s="40" t="s">
        <v>1</v>
      </c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>
        <f>$B184</f>
        <v>180</v>
      </c>
      <c r="AD184" s="11"/>
      <c r="AE184" s="11"/>
      <c r="AF184" s="11"/>
      <c r="AH184" s="11"/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/>
      <c r="AT184" s="11"/>
      <c r="AU184" s="11"/>
      <c r="AV184" s="11"/>
      <c r="AW184" s="11"/>
      <c r="AX184" s="11"/>
      <c r="AY184" s="11">
        <f>$D184</f>
        <v>137</v>
      </c>
      <c r="AZ184" s="11"/>
      <c r="BA184" s="11"/>
      <c r="BB184" s="11"/>
    </row>
    <row r="185" spans="1:54" ht="15.9" customHeight="1" x14ac:dyDescent="0.3">
      <c r="A185" s="40">
        <v>515</v>
      </c>
      <c r="B185" s="40">
        <v>181</v>
      </c>
      <c r="C185" s="40">
        <v>62</v>
      </c>
      <c r="D185" s="40">
        <v>138</v>
      </c>
      <c r="E185" s="40">
        <v>792</v>
      </c>
      <c r="F185" s="47" t="s">
        <v>947</v>
      </c>
      <c r="G185" s="48" t="s">
        <v>1253</v>
      </c>
      <c r="H185" s="48" t="s">
        <v>125</v>
      </c>
      <c r="I185" s="40" t="s">
        <v>79</v>
      </c>
      <c r="J185" s="40" t="s">
        <v>38</v>
      </c>
      <c r="K185" s="40" t="s">
        <v>1</v>
      </c>
      <c r="L185" s="11"/>
      <c r="M185" s="11"/>
      <c r="N185" s="11"/>
      <c r="O185" s="11"/>
      <c r="P185" s="11"/>
      <c r="Q185" s="11"/>
      <c r="R185" s="11"/>
      <c r="S185" s="11">
        <f>$B185</f>
        <v>181</v>
      </c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H185" s="11"/>
      <c r="AI185" s="11"/>
      <c r="AJ185" s="11"/>
      <c r="AK185" s="11"/>
      <c r="AL185" s="11"/>
      <c r="AM185" s="11"/>
      <c r="AN185" s="11"/>
      <c r="AO185" s="11">
        <f>$D185</f>
        <v>138</v>
      </c>
      <c r="AP185" s="11"/>
      <c r="AQ185" s="11"/>
      <c r="AR185" s="11"/>
      <c r="AS185" s="11"/>
      <c r="AT185" s="11"/>
      <c r="AU185" s="11"/>
      <c r="AV185" s="11"/>
      <c r="AW185" s="11"/>
      <c r="AX185" s="11"/>
      <c r="AY185" s="11"/>
      <c r="AZ185" s="11"/>
      <c r="BA185" s="11"/>
      <c r="BB185" s="11"/>
    </row>
    <row r="186" spans="1:54" ht="15.9" customHeight="1" x14ac:dyDescent="0.3">
      <c r="A186" s="40">
        <v>516</v>
      </c>
      <c r="B186" s="40">
        <v>182</v>
      </c>
      <c r="C186" s="40">
        <v>63</v>
      </c>
      <c r="D186" s="40">
        <v>139</v>
      </c>
      <c r="E186" s="40">
        <v>617</v>
      </c>
      <c r="F186" s="47" t="s">
        <v>1254</v>
      </c>
      <c r="G186" s="48" t="s">
        <v>1255</v>
      </c>
      <c r="H186" s="48" t="s">
        <v>211</v>
      </c>
      <c r="I186" s="40" t="s">
        <v>79</v>
      </c>
      <c r="J186" s="40" t="s">
        <v>39</v>
      </c>
      <c r="K186" s="40" t="s">
        <v>1</v>
      </c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>
        <f>$B186</f>
        <v>182</v>
      </c>
      <c r="Y186" s="11"/>
      <c r="Z186" s="11"/>
      <c r="AA186" s="11"/>
      <c r="AB186" s="11"/>
      <c r="AC186" s="11"/>
      <c r="AD186" s="11"/>
      <c r="AE186" s="11"/>
      <c r="AF186" s="11"/>
      <c r="AH186" s="11"/>
      <c r="AI186" s="11"/>
      <c r="AJ186" s="11"/>
      <c r="AK186" s="11"/>
      <c r="AL186" s="11"/>
      <c r="AM186" s="11"/>
      <c r="AN186" s="11"/>
      <c r="AO186" s="11"/>
      <c r="AP186" s="11"/>
      <c r="AQ186" s="11"/>
      <c r="AR186" s="11"/>
      <c r="AS186" s="11"/>
      <c r="AT186" s="11">
        <f>$D186</f>
        <v>139</v>
      </c>
      <c r="AU186" s="11"/>
      <c r="AV186" s="11"/>
      <c r="AW186" s="11"/>
      <c r="AX186" s="11"/>
      <c r="AY186" s="11"/>
      <c r="AZ186" s="11"/>
      <c r="BA186" s="11"/>
      <c r="BB186" s="11"/>
    </row>
    <row r="187" spans="1:54" ht="15.9" customHeight="1" x14ac:dyDescent="0.3">
      <c r="A187" s="40">
        <v>517</v>
      </c>
      <c r="B187" s="40">
        <v>183</v>
      </c>
      <c r="C187" s="40">
        <v>64</v>
      </c>
      <c r="D187" s="40">
        <v>140</v>
      </c>
      <c r="E187" s="40">
        <v>163</v>
      </c>
      <c r="F187" s="47" t="s">
        <v>1256</v>
      </c>
      <c r="G187" s="48" t="s">
        <v>90</v>
      </c>
      <c r="H187" s="48" t="s">
        <v>230</v>
      </c>
      <c r="I187" s="40" t="s">
        <v>79</v>
      </c>
      <c r="J187" s="40" t="s">
        <v>40</v>
      </c>
      <c r="K187" s="40" t="s">
        <v>1</v>
      </c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>
        <f>$B187</f>
        <v>183</v>
      </c>
      <c r="AB187" s="11"/>
      <c r="AC187" s="11"/>
      <c r="AD187" s="11"/>
      <c r="AE187" s="11"/>
      <c r="AF187" s="11"/>
      <c r="AH187" s="11"/>
      <c r="AI187" s="11"/>
      <c r="AJ187" s="11"/>
      <c r="AK187" s="11"/>
      <c r="AL187" s="11"/>
      <c r="AM187" s="11"/>
      <c r="AN187" s="11"/>
      <c r="AO187" s="11"/>
      <c r="AP187" s="11"/>
      <c r="AQ187" s="11"/>
      <c r="AR187" s="11"/>
      <c r="AS187" s="11"/>
      <c r="AT187" s="11"/>
      <c r="AU187" s="11"/>
      <c r="AV187" s="11"/>
      <c r="AW187" s="11">
        <f>$D187</f>
        <v>140</v>
      </c>
      <c r="AX187" s="11"/>
      <c r="AY187" s="11"/>
      <c r="AZ187" s="11"/>
      <c r="BA187" s="11"/>
      <c r="BB187" s="11"/>
    </row>
    <row r="188" spans="1:54" ht="15.9" customHeight="1" x14ac:dyDescent="0.3">
      <c r="A188" s="40">
        <v>518</v>
      </c>
      <c r="B188" s="40">
        <v>184</v>
      </c>
      <c r="C188" s="40">
        <v>22</v>
      </c>
      <c r="D188" s="40">
        <v>141</v>
      </c>
      <c r="E188" s="40">
        <v>1717</v>
      </c>
      <c r="F188" s="47" t="s">
        <v>1257</v>
      </c>
      <c r="G188" s="48" t="s">
        <v>1229</v>
      </c>
      <c r="H188" s="48" t="s">
        <v>1258</v>
      </c>
      <c r="I188" s="40" t="s">
        <v>81</v>
      </c>
      <c r="J188" s="40" t="s">
        <v>286</v>
      </c>
      <c r="K188" s="40" t="s">
        <v>1</v>
      </c>
      <c r="L188" s="11"/>
      <c r="M188" s="11"/>
      <c r="N188" s="11"/>
      <c r="O188" s="11"/>
      <c r="P188" s="11"/>
      <c r="Q188" s="11"/>
      <c r="R188" s="11"/>
      <c r="S188" s="11"/>
      <c r="T188" s="11">
        <f>$B188</f>
        <v>184</v>
      </c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H188" s="11"/>
      <c r="AI188" s="11"/>
      <c r="AJ188" s="11"/>
      <c r="AK188" s="11"/>
      <c r="AL188" s="11"/>
      <c r="AM188" s="11"/>
      <c r="AN188" s="11"/>
      <c r="AO188" s="11"/>
      <c r="AP188" s="11">
        <f>$D188</f>
        <v>141</v>
      </c>
      <c r="AQ188" s="11"/>
      <c r="AR188" s="11"/>
      <c r="AS188" s="11"/>
      <c r="AT188" s="11"/>
      <c r="AU188" s="11"/>
      <c r="AV188" s="11"/>
      <c r="AW188" s="11"/>
      <c r="AX188" s="11"/>
      <c r="AY188" s="11"/>
      <c r="AZ188" s="11"/>
      <c r="BA188" s="11"/>
      <c r="BB188" s="11"/>
    </row>
    <row r="189" spans="1:54" ht="15.9" customHeight="1" x14ac:dyDescent="0.3">
      <c r="A189" s="40">
        <v>520</v>
      </c>
      <c r="B189" s="40">
        <v>185</v>
      </c>
      <c r="C189" s="40">
        <v>1</v>
      </c>
      <c r="D189" s="40">
        <v>142</v>
      </c>
      <c r="E189" s="40">
        <v>1740</v>
      </c>
      <c r="F189" s="47" t="s">
        <v>1259</v>
      </c>
      <c r="G189" s="48" t="s">
        <v>99</v>
      </c>
      <c r="H189" s="48" t="s">
        <v>1131</v>
      </c>
      <c r="I189" s="40" t="s">
        <v>1260</v>
      </c>
      <c r="J189" s="40" t="s">
        <v>286</v>
      </c>
      <c r="K189" s="40" t="s">
        <v>1</v>
      </c>
      <c r="L189" s="11"/>
      <c r="M189" s="11"/>
      <c r="N189" s="11"/>
      <c r="O189" s="11"/>
      <c r="P189" s="11"/>
      <c r="Q189" s="11"/>
      <c r="R189" s="11"/>
      <c r="S189" s="11"/>
      <c r="T189" s="11">
        <f>$B189</f>
        <v>185</v>
      </c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H189" s="11"/>
      <c r="AI189" s="11"/>
      <c r="AJ189" s="11"/>
      <c r="AK189" s="11"/>
      <c r="AL189" s="11"/>
      <c r="AM189" s="11"/>
      <c r="AN189" s="11"/>
      <c r="AO189" s="11"/>
      <c r="AP189" s="11">
        <f>$D189</f>
        <v>142</v>
      </c>
      <c r="AQ189" s="11"/>
      <c r="AR189" s="11"/>
      <c r="AS189" s="11"/>
      <c r="AT189" s="11"/>
      <c r="AU189" s="11"/>
      <c r="AV189" s="11"/>
      <c r="AW189" s="11"/>
      <c r="AX189" s="11"/>
      <c r="AY189" s="11"/>
      <c r="AZ189" s="11"/>
      <c r="BA189" s="11"/>
      <c r="BB189" s="11"/>
    </row>
    <row r="190" spans="1:54" ht="15.9" customHeight="1" x14ac:dyDescent="0.3">
      <c r="A190" s="40">
        <v>521</v>
      </c>
      <c r="B190" s="40">
        <v>186</v>
      </c>
      <c r="C190" s="40">
        <v>23</v>
      </c>
      <c r="D190" s="40">
        <v>143</v>
      </c>
      <c r="E190" s="40">
        <v>1026</v>
      </c>
      <c r="F190" s="47" t="s">
        <v>1261</v>
      </c>
      <c r="G190" s="48" t="s">
        <v>151</v>
      </c>
      <c r="H190" s="48" t="s">
        <v>1262</v>
      </c>
      <c r="I190" s="40" t="s">
        <v>81</v>
      </c>
      <c r="J190" s="40" t="s">
        <v>106</v>
      </c>
      <c r="K190" s="40" t="s">
        <v>1</v>
      </c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>
        <f>$B190</f>
        <v>186</v>
      </c>
      <c r="AF190" s="11"/>
      <c r="AH190" s="11"/>
      <c r="AI190" s="11"/>
      <c r="AJ190" s="11"/>
      <c r="AK190" s="11"/>
      <c r="AL190" s="11"/>
      <c r="AM190" s="11"/>
      <c r="AN190" s="11"/>
      <c r="AO190" s="11"/>
      <c r="AP190" s="11"/>
      <c r="AQ190" s="11"/>
      <c r="AR190" s="11"/>
      <c r="AS190" s="11"/>
      <c r="AT190" s="11"/>
      <c r="AU190" s="11"/>
      <c r="AV190" s="11"/>
      <c r="AW190" s="11"/>
      <c r="AX190" s="11"/>
      <c r="AY190" s="11"/>
      <c r="AZ190" s="11"/>
      <c r="BA190" s="11">
        <f>$D190</f>
        <v>143</v>
      </c>
      <c r="BB190" s="11"/>
    </row>
    <row r="191" spans="1:54" ht="15.9" customHeight="1" x14ac:dyDescent="0.3">
      <c r="A191" s="40">
        <v>522</v>
      </c>
      <c r="B191" s="40">
        <v>187</v>
      </c>
      <c r="C191" s="40">
        <v>24</v>
      </c>
      <c r="D191" s="40">
        <v>144</v>
      </c>
      <c r="E191" s="40">
        <v>2266</v>
      </c>
      <c r="F191" s="47" t="s">
        <v>1263</v>
      </c>
      <c r="G191" s="48" t="s">
        <v>1264</v>
      </c>
      <c r="H191" s="48" t="s">
        <v>1265</v>
      </c>
      <c r="I191" s="40" t="s">
        <v>81</v>
      </c>
      <c r="J191" s="40" t="s">
        <v>69</v>
      </c>
      <c r="K191" s="40" t="s">
        <v>1</v>
      </c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>
        <f>$B191</f>
        <v>187</v>
      </c>
      <c r="X191" s="11"/>
      <c r="Y191" s="11"/>
      <c r="Z191" s="11"/>
      <c r="AA191" s="11"/>
      <c r="AB191" s="11"/>
      <c r="AC191" s="11"/>
      <c r="AD191" s="11"/>
      <c r="AE191" s="11"/>
      <c r="AF191" s="11"/>
      <c r="AH191" s="11"/>
      <c r="AI191" s="11"/>
      <c r="AJ191" s="11"/>
      <c r="AK191" s="11"/>
      <c r="AL191" s="11"/>
      <c r="AM191" s="11"/>
      <c r="AN191" s="11"/>
      <c r="AO191" s="11"/>
      <c r="AP191" s="11"/>
      <c r="AQ191" s="11"/>
      <c r="AR191" s="11"/>
      <c r="AS191" s="11">
        <f>$D191</f>
        <v>144</v>
      </c>
      <c r="AT191" s="11"/>
      <c r="AU191" s="11"/>
      <c r="AV191" s="11"/>
      <c r="AW191" s="11"/>
      <c r="AX191" s="11"/>
      <c r="AY191" s="11"/>
      <c r="AZ191" s="11"/>
      <c r="BA191" s="11"/>
      <c r="BB191" s="11"/>
    </row>
    <row r="192" spans="1:54" ht="15.9" customHeight="1" x14ac:dyDescent="0.3">
      <c r="A192" s="40">
        <v>523</v>
      </c>
      <c r="B192" s="40">
        <v>188</v>
      </c>
      <c r="C192" s="40">
        <v>65</v>
      </c>
      <c r="D192" s="40">
        <v>145</v>
      </c>
      <c r="E192" s="40">
        <v>786</v>
      </c>
      <c r="F192" s="47" t="s">
        <v>1266</v>
      </c>
      <c r="G192" s="48" t="s">
        <v>136</v>
      </c>
      <c r="H192" s="48" t="s">
        <v>1267</v>
      </c>
      <c r="I192" s="40" t="s">
        <v>79</v>
      </c>
      <c r="J192" s="40" t="s">
        <v>38</v>
      </c>
      <c r="K192" s="40" t="s">
        <v>1</v>
      </c>
      <c r="L192" s="11"/>
      <c r="M192" s="11"/>
      <c r="N192" s="11"/>
      <c r="O192" s="11"/>
      <c r="P192" s="11"/>
      <c r="Q192" s="11"/>
      <c r="R192" s="11"/>
      <c r="S192" s="11">
        <f>$B192</f>
        <v>188</v>
      </c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H192" s="11"/>
      <c r="AI192" s="11"/>
      <c r="AJ192" s="11"/>
      <c r="AK192" s="11"/>
      <c r="AL192" s="11"/>
      <c r="AM192" s="11"/>
      <c r="AN192" s="11"/>
      <c r="AO192" s="11">
        <f>$D192</f>
        <v>145</v>
      </c>
      <c r="AP192" s="11"/>
      <c r="AQ192" s="11"/>
      <c r="AR192" s="11"/>
      <c r="AS192" s="11"/>
      <c r="AT192" s="11"/>
      <c r="AU192" s="11"/>
      <c r="AV192" s="11"/>
      <c r="AW192" s="11"/>
      <c r="AX192" s="11"/>
      <c r="AY192" s="11"/>
      <c r="AZ192" s="11"/>
      <c r="BA192" s="11"/>
      <c r="BB192" s="11"/>
    </row>
    <row r="193" spans="1:54" ht="15.9" customHeight="1" x14ac:dyDescent="0.3">
      <c r="A193" s="40">
        <v>525</v>
      </c>
      <c r="B193" s="40">
        <v>189</v>
      </c>
      <c r="C193" s="40">
        <v>25</v>
      </c>
      <c r="D193" s="40">
        <v>146</v>
      </c>
      <c r="E193" s="40">
        <v>1365</v>
      </c>
      <c r="F193" s="47" t="s">
        <v>1268</v>
      </c>
      <c r="G193" s="48" t="s">
        <v>1269</v>
      </c>
      <c r="H193" s="48" t="s">
        <v>1270</v>
      </c>
      <c r="I193" s="40" t="s">
        <v>81</v>
      </c>
      <c r="J193" s="40" t="s">
        <v>26</v>
      </c>
      <c r="K193" s="40" t="s">
        <v>1</v>
      </c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>
        <f>$B193</f>
        <v>189</v>
      </c>
      <c r="AA193" s="11"/>
      <c r="AB193" s="11"/>
      <c r="AC193" s="11"/>
      <c r="AD193" s="11"/>
      <c r="AE193" s="11"/>
      <c r="AF193" s="11"/>
      <c r="AH193" s="11"/>
      <c r="AI193" s="11"/>
      <c r="AJ193" s="11"/>
      <c r="AK193" s="11"/>
      <c r="AL193" s="11"/>
      <c r="AM193" s="11"/>
      <c r="AN193" s="11"/>
      <c r="AO193" s="11"/>
      <c r="AP193" s="11"/>
      <c r="AQ193" s="11"/>
      <c r="AR193" s="11"/>
      <c r="AS193" s="11"/>
      <c r="AT193" s="11"/>
      <c r="AU193" s="11"/>
      <c r="AV193" s="11">
        <f>$D193</f>
        <v>146</v>
      </c>
      <c r="AW193" s="11"/>
      <c r="AX193" s="11"/>
      <c r="AY193" s="11"/>
      <c r="AZ193" s="11"/>
      <c r="BA193" s="11"/>
      <c r="BB193" s="11"/>
    </row>
    <row r="194" spans="1:54" ht="15.9" customHeight="1" x14ac:dyDescent="0.3">
      <c r="A194" s="40">
        <v>526</v>
      </c>
      <c r="B194" s="40">
        <v>190</v>
      </c>
      <c r="C194" s="40">
        <v>9</v>
      </c>
      <c r="D194" s="40">
        <v>147</v>
      </c>
      <c r="E194" s="40">
        <v>1739</v>
      </c>
      <c r="F194" s="47" t="s">
        <v>1271</v>
      </c>
      <c r="G194" s="48" t="s">
        <v>335</v>
      </c>
      <c r="H194" s="48" t="s">
        <v>177</v>
      </c>
      <c r="I194" s="40" t="s">
        <v>101</v>
      </c>
      <c r="J194" s="40" t="s">
        <v>286</v>
      </c>
      <c r="K194" s="40" t="s">
        <v>1</v>
      </c>
      <c r="L194" s="11"/>
      <c r="M194" s="11"/>
      <c r="N194" s="11"/>
      <c r="O194" s="11"/>
      <c r="P194" s="11"/>
      <c r="Q194" s="11"/>
      <c r="R194" s="11"/>
      <c r="S194" s="11"/>
      <c r="T194" s="11">
        <f>$B194</f>
        <v>190</v>
      </c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H194" s="11"/>
      <c r="AI194" s="11"/>
      <c r="AJ194" s="11"/>
      <c r="AK194" s="11"/>
      <c r="AL194" s="11"/>
      <c r="AM194" s="11"/>
      <c r="AN194" s="11"/>
      <c r="AO194" s="11"/>
      <c r="AP194" s="11">
        <f>$D194</f>
        <v>147</v>
      </c>
      <c r="AQ194" s="11"/>
      <c r="AR194" s="11"/>
      <c r="AS194" s="11"/>
      <c r="AT194" s="11"/>
      <c r="AU194" s="11"/>
      <c r="AV194" s="11"/>
      <c r="AW194" s="11"/>
      <c r="AX194" s="11"/>
      <c r="AY194" s="11"/>
      <c r="AZ194" s="11"/>
      <c r="BA194" s="11"/>
      <c r="BB194" s="11"/>
    </row>
    <row r="195" spans="1:54" ht="15.9" customHeight="1" x14ac:dyDescent="0.3">
      <c r="A195" s="40">
        <v>527</v>
      </c>
      <c r="B195" s="40">
        <v>191</v>
      </c>
      <c r="C195" s="40"/>
      <c r="D195" s="40"/>
      <c r="E195" s="40">
        <v>2081</v>
      </c>
      <c r="F195" s="47" t="s">
        <v>1037</v>
      </c>
      <c r="G195" s="48" t="s">
        <v>1038</v>
      </c>
      <c r="H195" s="48" t="s">
        <v>1039</v>
      </c>
      <c r="I195" s="40" t="s">
        <v>65</v>
      </c>
      <c r="J195" s="40" t="s">
        <v>63</v>
      </c>
      <c r="K195" s="40" t="s">
        <v>1</v>
      </c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>
        <f>$B195</f>
        <v>191</v>
      </c>
      <c r="AD195" s="11"/>
      <c r="AE195" s="11"/>
      <c r="AF195" s="11"/>
      <c r="AH195" s="11"/>
      <c r="AI195" s="11"/>
      <c r="AJ195" s="11"/>
      <c r="AK195" s="11"/>
      <c r="AL195" s="11"/>
      <c r="AM195" s="11"/>
      <c r="AN195" s="11"/>
      <c r="AO195" s="11"/>
      <c r="AP195" s="11"/>
      <c r="AQ195" s="11"/>
      <c r="AR195" s="11"/>
      <c r="AS195" s="11"/>
      <c r="AT195" s="11"/>
      <c r="AU195" s="11"/>
      <c r="AV195" s="11"/>
      <c r="AW195" s="11"/>
      <c r="AX195" s="11"/>
      <c r="AY195" s="11"/>
      <c r="AZ195" s="11"/>
      <c r="BA195" s="11"/>
      <c r="BB195" s="11"/>
    </row>
    <row r="196" spans="1:54" ht="15.9" customHeight="1" x14ac:dyDescent="0.3">
      <c r="A196" s="40">
        <v>530</v>
      </c>
      <c r="B196" s="40">
        <v>192</v>
      </c>
      <c r="C196" s="40">
        <v>10</v>
      </c>
      <c r="D196" s="40">
        <v>148</v>
      </c>
      <c r="E196" s="40">
        <v>526</v>
      </c>
      <c r="F196" s="47" t="s">
        <v>1272</v>
      </c>
      <c r="G196" s="48" t="s">
        <v>1273</v>
      </c>
      <c r="H196" s="48" t="s">
        <v>1274</v>
      </c>
      <c r="I196" s="40" t="s">
        <v>101</v>
      </c>
      <c r="J196" s="40" t="s">
        <v>39</v>
      </c>
      <c r="K196" s="40" t="s">
        <v>1</v>
      </c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>
        <f>$B196</f>
        <v>192</v>
      </c>
      <c r="Y196" s="11"/>
      <c r="Z196" s="11"/>
      <c r="AA196" s="11"/>
      <c r="AB196" s="11"/>
      <c r="AC196" s="11"/>
      <c r="AD196" s="11"/>
      <c r="AE196" s="11"/>
      <c r="AF196" s="11"/>
      <c r="AH196" s="11"/>
      <c r="AI196" s="11"/>
      <c r="AJ196" s="11"/>
      <c r="AK196" s="11"/>
      <c r="AL196" s="11"/>
      <c r="AM196" s="11"/>
      <c r="AN196" s="11"/>
      <c r="AO196" s="11"/>
      <c r="AP196" s="11"/>
      <c r="AQ196" s="11"/>
      <c r="AR196" s="11"/>
      <c r="AS196" s="11"/>
      <c r="AT196" s="11">
        <f>$D196</f>
        <v>148</v>
      </c>
      <c r="AU196" s="11"/>
      <c r="AV196" s="11"/>
      <c r="AW196" s="11"/>
      <c r="AX196" s="11"/>
      <c r="AY196" s="11"/>
      <c r="AZ196" s="11"/>
      <c r="BA196" s="11"/>
      <c r="BB196" s="11"/>
    </row>
    <row r="197" spans="1:54" ht="15.9" customHeight="1" x14ac:dyDescent="0.3">
      <c r="A197" s="40">
        <v>531</v>
      </c>
      <c r="B197" s="40">
        <v>193</v>
      </c>
      <c r="C197" s="40"/>
      <c r="D197" s="40"/>
      <c r="E197" s="40">
        <v>916</v>
      </c>
      <c r="F197" s="47" t="s">
        <v>1040</v>
      </c>
      <c r="G197" s="48" t="s">
        <v>156</v>
      </c>
      <c r="H197" s="48" t="s">
        <v>1041</v>
      </c>
      <c r="I197" s="40" t="s">
        <v>65</v>
      </c>
      <c r="J197" s="40" t="s">
        <v>38</v>
      </c>
      <c r="K197" s="40" t="s">
        <v>1</v>
      </c>
      <c r="L197" s="11"/>
      <c r="M197" s="11"/>
      <c r="N197" s="11"/>
      <c r="O197" s="11"/>
      <c r="P197" s="11"/>
      <c r="Q197" s="11"/>
      <c r="R197" s="11"/>
      <c r="S197" s="11">
        <f>$B197</f>
        <v>193</v>
      </c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H197" s="11"/>
      <c r="AI197" s="11"/>
      <c r="AJ197" s="11"/>
      <c r="AK197" s="11"/>
      <c r="AL197" s="11"/>
      <c r="AM197" s="11"/>
      <c r="AN197" s="11"/>
      <c r="AO197" s="11"/>
      <c r="AP197" s="11"/>
      <c r="AQ197" s="11"/>
      <c r="AR197" s="11"/>
      <c r="AS197" s="11"/>
      <c r="AT197" s="11"/>
      <c r="AU197" s="11"/>
      <c r="AV197" s="11"/>
      <c r="AW197" s="11"/>
      <c r="AX197" s="11"/>
      <c r="AY197" s="11"/>
      <c r="AZ197" s="11"/>
      <c r="BA197" s="11"/>
      <c r="BB197" s="11"/>
    </row>
    <row r="198" spans="1:54" ht="15.9" customHeight="1" x14ac:dyDescent="0.3">
      <c r="A198" s="40">
        <v>533</v>
      </c>
      <c r="B198" s="40">
        <v>194</v>
      </c>
      <c r="C198" s="40">
        <v>66</v>
      </c>
      <c r="D198" s="40">
        <v>149</v>
      </c>
      <c r="E198" s="40">
        <v>2059</v>
      </c>
      <c r="F198" s="47" t="s">
        <v>1275</v>
      </c>
      <c r="G198" s="48" t="s">
        <v>1276</v>
      </c>
      <c r="H198" s="48" t="s">
        <v>141</v>
      </c>
      <c r="I198" s="40" t="s">
        <v>79</v>
      </c>
      <c r="J198" s="40" t="s">
        <v>63</v>
      </c>
      <c r="K198" s="40" t="s">
        <v>1</v>
      </c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>
        <f>$B198</f>
        <v>194</v>
      </c>
      <c r="AD198" s="11"/>
      <c r="AE198" s="11"/>
      <c r="AF198" s="11"/>
      <c r="AH198" s="11"/>
      <c r="AI198" s="11"/>
      <c r="AJ198" s="11"/>
      <c r="AK198" s="11"/>
      <c r="AL198" s="11"/>
      <c r="AM198" s="11"/>
      <c r="AN198" s="11"/>
      <c r="AO198" s="11"/>
      <c r="AP198" s="11"/>
      <c r="AQ198" s="11"/>
      <c r="AR198" s="11"/>
      <c r="AS198" s="11"/>
      <c r="AT198" s="11"/>
      <c r="AU198" s="11"/>
      <c r="AV198" s="11"/>
      <c r="AW198" s="11"/>
      <c r="AX198" s="11"/>
      <c r="AY198" s="11">
        <f>$D198</f>
        <v>149</v>
      </c>
      <c r="AZ198" s="11"/>
      <c r="BA198" s="11"/>
      <c r="BB198" s="11"/>
    </row>
    <row r="199" spans="1:54" ht="15.9" customHeight="1" x14ac:dyDescent="0.3">
      <c r="A199" s="40">
        <v>534</v>
      </c>
      <c r="B199" s="40">
        <v>195</v>
      </c>
      <c r="C199" s="40">
        <v>67</v>
      </c>
      <c r="D199" s="40">
        <v>150</v>
      </c>
      <c r="E199" s="40">
        <v>1851</v>
      </c>
      <c r="F199" s="47" t="s">
        <v>1277</v>
      </c>
      <c r="G199" s="48" t="s">
        <v>1278</v>
      </c>
      <c r="H199" s="48" t="s">
        <v>1279</v>
      </c>
      <c r="I199" s="40" t="s">
        <v>79</v>
      </c>
      <c r="J199" s="40" t="s">
        <v>69</v>
      </c>
      <c r="K199" s="40" t="s">
        <v>1</v>
      </c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>
        <f>$B199</f>
        <v>195</v>
      </c>
      <c r="X199" s="11"/>
      <c r="Y199" s="11"/>
      <c r="Z199" s="11"/>
      <c r="AA199" s="11"/>
      <c r="AB199" s="11"/>
      <c r="AC199" s="11"/>
      <c r="AD199" s="11"/>
      <c r="AE199" s="11"/>
      <c r="AF199" s="11"/>
      <c r="AH199" s="11"/>
      <c r="AI199" s="11"/>
      <c r="AJ199" s="11"/>
      <c r="AK199" s="11"/>
      <c r="AL199" s="11"/>
      <c r="AM199" s="11"/>
      <c r="AN199" s="11"/>
      <c r="AO199" s="11"/>
      <c r="AP199" s="11"/>
      <c r="AQ199" s="11"/>
      <c r="AR199" s="11"/>
      <c r="AS199" s="11">
        <f>$D199</f>
        <v>150</v>
      </c>
      <c r="AT199" s="11"/>
      <c r="AU199" s="11"/>
      <c r="AV199" s="11"/>
      <c r="AW199" s="11"/>
      <c r="AX199" s="11"/>
      <c r="AY199" s="11"/>
      <c r="AZ199" s="11"/>
      <c r="BA199" s="11"/>
      <c r="BB199" s="11"/>
    </row>
    <row r="200" spans="1:54" ht="15.9" customHeight="1" x14ac:dyDescent="0.3">
      <c r="A200" s="40">
        <v>536</v>
      </c>
      <c r="B200" s="40">
        <v>196</v>
      </c>
      <c r="C200" s="40">
        <v>45</v>
      </c>
      <c r="D200" s="40">
        <v>151</v>
      </c>
      <c r="E200" s="40">
        <v>1252</v>
      </c>
      <c r="F200" s="47" t="s">
        <v>1280</v>
      </c>
      <c r="G200" s="48" t="s">
        <v>159</v>
      </c>
      <c r="H200" s="48" t="s">
        <v>160</v>
      </c>
      <c r="I200" s="40" t="s">
        <v>77</v>
      </c>
      <c r="J200" s="40" t="s">
        <v>37</v>
      </c>
      <c r="K200" s="40" t="s">
        <v>1</v>
      </c>
      <c r="L200" s="11"/>
      <c r="M200" s="11"/>
      <c r="N200" s="11"/>
      <c r="O200" s="11"/>
      <c r="P200" s="11"/>
      <c r="Q200" s="11"/>
      <c r="R200" s="11">
        <f>$B200</f>
        <v>196</v>
      </c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H200" s="11"/>
      <c r="AI200" s="11"/>
      <c r="AJ200" s="11"/>
      <c r="AK200" s="11"/>
      <c r="AL200" s="11"/>
      <c r="AM200" s="11"/>
      <c r="AN200" s="11">
        <f>$D200</f>
        <v>151</v>
      </c>
      <c r="AO200" s="11"/>
      <c r="AP200" s="11"/>
      <c r="AQ200" s="11"/>
      <c r="AR200" s="11"/>
      <c r="AS200" s="11"/>
      <c r="AT200" s="11"/>
      <c r="AU200" s="11"/>
      <c r="AV200" s="11"/>
      <c r="AW200" s="11"/>
      <c r="AX200" s="11"/>
      <c r="AY200" s="11"/>
      <c r="AZ200" s="11"/>
      <c r="BA200" s="11"/>
      <c r="BB200" s="11"/>
    </row>
    <row r="201" spans="1:54" ht="15.9" customHeight="1" x14ac:dyDescent="0.3">
      <c r="A201" s="40">
        <v>537</v>
      </c>
      <c r="B201" s="40">
        <v>197</v>
      </c>
      <c r="C201" s="40">
        <v>26</v>
      </c>
      <c r="D201" s="40">
        <v>152</v>
      </c>
      <c r="E201" s="40">
        <v>1255</v>
      </c>
      <c r="F201" s="47" t="s">
        <v>1281</v>
      </c>
      <c r="G201" s="48" t="s">
        <v>78</v>
      </c>
      <c r="H201" s="48" t="s">
        <v>347</v>
      </c>
      <c r="I201" s="40" t="s">
        <v>81</v>
      </c>
      <c r="J201" s="40" t="s">
        <v>37</v>
      </c>
      <c r="K201" s="40" t="s">
        <v>1</v>
      </c>
      <c r="L201" s="11"/>
      <c r="M201" s="11"/>
      <c r="N201" s="11"/>
      <c r="O201" s="11"/>
      <c r="P201" s="11"/>
      <c r="Q201" s="11"/>
      <c r="R201" s="11">
        <f>$B201</f>
        <v>197</v>
      </c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H201" s="11"/>
      <c r="AI201" s="11"/>
      <c r="AJ201" s="11"/>
      <c r="AK201" s="11"/>
      <c r="AL201" s="11"/>
      <c r="AM201" s="11"/>
      <c r="AN201" s="11">
        <f>$D201</f>
        <v>152</v>
      </c>
      <c r="AO201" s="11"/>
      <c r="AP201" s="11"/>
      <c r="AQ201" s="11"/>
      <c r="AR201" s="11"/>
      <c r="AS201" s="11"/>
      <c r="AT201" s="11"/>
      <c r="AU201" s="11"/>
      <c r="AV201" s="11"/>
      <c r="AW201" s="11"/>
      <c r="AX201" s="11"/>
      <c r="AY201" s="11"/>
      <c r="AZ201" s="11"/>
      <c r="BA201" s="11"/>
      <c r="BB201" s="11"/>
    </row>
    <row r="202" spans="1:54" ht="15.9" customHeight="1" x14ac:dyDescent="0.3">
      <c r="A202" s="40">
        <v>538</v>
      </c>
      <c r="B202" s="40">
        <v>198</v>
      </c>
      <c r="C202" s="40">
        <v>46</v>
      </c>
      <c r="D202" s="40">
        <v>153</v>
      </c>
      <c r="E202" s="40">
        <v>2083</v>
      </c>
      <c r="F202" s="47" t="s">
        <v>1283</v>
      </c>
      <c r="G202" s="48" t="s">
        <v>1282</v>
      </c>
      <c r="H202" s="48" t="s">
        <v>100</v>
      </c>
      <c r="I202" s="40" t="s">
        <v>77</v>
      </c>
      <c r="J202" s="40" t="s">
        <v>63</v>
      </c>
      <c r="K202" s="40" t="s">
        <v>1</v>
      </c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>
        <f>$B202</f>
        <v>198</v>
      </c>
      <c r="AD202" s="11"/>
      <c r="AE202" s="11"/>
      <c r="AF202" s="11"/>
      <c r="AH202" s="11"/>
      <c r="AI202" s="11"/>
      <c r="AJ202" s="11"/>
      <c r="AK202" s="11"/>
      <c r="AL202" s="11"/>
      <c r="AM202" s="11"/>
      <c r="AN202" s="11"/>
      <c r="AO202" s="11"/>
      <c r="AP202" s="11"/>
      <c r="AQ202" s="11"/>
      <c r="AR202" s="11"/>
      <c r="AS202" s="11"/>
      <c r="AT202" s="11"/>
      <c r="AU202" s="11"/>
      <c r="AV202" s="11"/>
      <c r="AW202" s="11"/>
      <c r="AX202" s="11"/>
      <c r="AY202" s="11">
        <f>$D202</f>
        <v>153</v>
      </c>
      <c r="AZ202" s="11"/>
      <c r="BA202" s="11"/>
      <c r="BB202" s="11"/>
    </row>
    <row r="203" spans="1:54" ht="15.9" customHeight="1" x14ac:dyDescent="0.3">
      <c r="A203" s="40">
        <v>539</v>
      </c>
      <c r="B203" s="40">
        <v>199</v>
      </c>
      <c r="C203" s="40">
        <v>47</v>
      </c>
      <c r="D203" s="40">
        <v>154</v>
      </c>
      <c r="E203" s="40">
        <v>2082</v>
      </c>
      <c r="F203" s="47" t="s">
        <v>1285</v>
      </c>
      <c r="G203" s="48" t="s">
        <v>71</v>
      </c>
      <c r="H203" s="48" t="s">
        <v>1284</v>
      </c>
      <c r="I203" s="40" t="s">
        <v>77</v>
      </c>
      <c r="J203" s="40" t="s">
        <v>63</v>
      </c>
      <c r="K203" s="40" t="s">
        <v>1</v>
      </c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>
        <f>$B203</f>
        <v>199</v>
      </c>
      <c r="AD203" s="11"/>
      <c r="AE203" s="11"/>
      <c r="AF203" s="11"/>
      <c r="AH203" s="11"/>
      <c r="AI203" s="11"/>
      <c r="AJ203" s="11"/>
      <c r="AK203" s="11"/>
      <c r="AL203" s="11"/>
      <c r="AM203" s="11"/>
      <c r="AN203" s="11"/>
      <c r="AO203" s="11"/>
      <c r="AP203" s="11"/>
      <c r="AQ203" s="11"/>
      <c r="AR203" s="11"/>
      <c r="AS203" s="11"/>
      <c r="AT203" s="11"/>
      <c r="AU203" s="11"/>
      <c r="AV203" s="11"/>
      <c r="AW203" s="11"/>
      <c r="AX203" s="11"/>
      <c r="AY203" s="11">
        <f>$D203</f>
        <v>154</v>
      </c>
      <c r="AZ203" s="11"/>
      <c r="BA203" s="11"/>
      <c r="BB203" s="11"/>
    </row>
    <row r="204" spans="1:54" ht="15.9" customHeight="1" x14ac:dyDescent="0.3">
      <c r="A204" s="40">
        <v>540</v>
      </c>
      <c r="B204" s="40">
        <v>200</v>
      </c>
      <c r="C204" s="40">
        <v>48</v>
      </c>
      <c r="D204" s="40">
        <v>155</v>
      </c>
      <c r="E204" s="40">
        <v>2084</v>
      </c>
      <c r="F204" s="47" t="s">
        <v>1286</v>
      </c>
      <c r="G204" s="48" t="s">
        <v>322</v>
      </c>
      <c r="H204" s="48" t="s">
        <v>299</v>
      </c>
      <c r="I204" s="40" t="s">
        <v>77</v>
      </c>
      <c r="J204" s="40" t="s">
        <v>63</v>
      </c>
      <c r="K204" s="40" t="s">
        <v>1</v>
      </c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>
        <f>$B204</f>
        <v>200</v>
      </c>
      <c r="AD204" s="11"/>
      <c r="AE204" s="11"/>
      <c r="AF204" s="11"/>
      <c r="AH204" s="11"/>
      <c r="AI204" s="11"/>
      <c r="AJ204" s="11"/>
      <c r="AK204" s="11"/>
      <c r="AL204" s="11"/>
      <c r="AM204" s="11"/>
      <c r="AN204" s="11"/>
      <c r="AO204" s="11"/>
      <c r="AP204" s="11"/>
      <c r="AQ204" s="11"/>
      <c r="AR204" s="11"/>
      <c r="AS204" s="11"/>
      <c r="AT204" s="11"/>
      <c r="AU204" s="11"/>
      <c r="AV204" s="11"/>
      <c r="AW204" s="11"/>
      <c r="AX204" s="11"/>
      <c r="AY204" s="11">
        <f>$D204</f>
        <v>155</v>
      </c>
      <c r="AZ204" s="11"/>
      <c r="BA204" s="11"/>
      <c r="BB204" s="11"/>
    </row>
    <row r="205" spans="1:54" ht="15.9" customHeight="1" x14ac:dyDescent="0.3">
      <c r="A205" s="40">
        <v>541</v>
      </c>
      <c r="B205" s="40">
        <v>201</v>
      </c>
      <c r="C205" s="40">
        <v>49</v>
      </c>
      <c r="D205" s="40">
        <v>156</v>
      </c>
      <c r="E205" s="40">
        <v>511</v>
      </c>
      <c r="F205" s="47" t="s">
        <v>1308</v>
      </c>
      <c r="G205" s="48" t="s">
        <v>1122</v>
      </c>
      <c r="H205" s="48" t="s">
        <v>1287</v>
      </c>
      <c r="I205" s="40" t="s">
        <v>77</v>
      </c>
      <c r="J205" s="40" t="s">
        <v>39</v>
      </c>
      <c r="K205" s="40" t="s">
        <v>1</v>
      </c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>
        <f>$B205</f>
        <v>201</v>
      </c>
      <c r="Y205" s="11"/>
      <c r="Z205" s="11"/>
      <c r="AA205" s="11"/>
      <c r="AB205" s="11"/>
      <c r="AC205" s="11"/>
      <c r="AD205" s="11"/>
      <c r="AE205" s="11"/>
      <c r="AF205" s="11"/>
      <c r="AH205" s="11"/>
      <c r="AI205" s="11"/>
      <c r="AJ205" s="11"/>
      <c r="AK205" s="11"/>
      <c r="AL205" s="11"/>
      <c r="AM205" s="11"/>
      <c r="AN205" s="11"/>
      <c r="AO205" s="11"/>
      <c r="AP205" s="11"/>
      <c r="AQ205" s="11"/>
      <c r="AR205" s="11"/>
      <c r="AS205" s="11"/>
      <c r="AT205" s="11">
        <f>$D205</f>
        <v>156</v>
      </c>
      <c r="AU205" s="11"/>
      <c r="AV205" s="11"/>
      <c r="AW205" s="11"/>
      <c r="AX205" s="11"/>
      <c r="AY205" s="11"/>
      <c r="AZ205" s="11"/>
      <c r="BA205" s="11"/>
      <c r="BB205" s="11"/>
    </row>
    <row r="206" spans="1:54" ht="15.9" customHeight="1" x14ac:dyDescent="0.3">
      <c r="A206" s="26"/>
      <c r="B206" s="40">
        <v>202</v>
      </c>
      <c r="C206" s="26"/>
      <c r="D206" s="40">
        <v>157</v>
      </c>
      <c r="E206" s="26"/>
      <c r="F206" s="35"/>
      <c r="L206" s="11"/>
      <c r="M206" s="11">
        <f t="shared" ref="M206:M212" si="2">$B206</f>
        <v>202</v>
      </c>
      <c r="N206" s="11"/>
      <c r="O206" s="11"/>
      <c r="P206" s="11">
        <f t="shared" ref="P206:Q212" si="3">$B206</f>
        <v>202</v>
      </c>
      <c r="Q206" s="11">
        <f t="shared" si="3"/>
        <v>202</v>
      </c>
      <c r="R206" s="11"/>
      <c r="S206" s="11"/>
      <c r="T206" s="11"/>
      <c r="U206" s="11">
        <f t="shared" ref="U206:U213" si="4">$B206</f>
        <v>202</v>
      </c>
      <c r="V206" s="11">
        <f t="shared" ref="V206:V211" si="5">$B206</f>
        <v>202</v>
      </c>
      <c r="W206" s="11"/>
      <c r="X206" s="11"/>
      <c r="Y206" s="11"/>
      <c r="Z206" s="11"/>
      <c r="AA206" s="11"/>
      <c r="AB206" s="11">
        <f t="shared" ref="AB206:AB210" si="6">$B206</f>
        <v>202</v>
      </c>
      <c r="AC206" s="11"/>
      <c r="AD206" s="11"/>
      <c r="AE206" s="11"/>
      <c r="AF206" s="11"/>
      <c r="AH206" s="11"/>
      <c r="AI206" s="11">
        <f t="shared" ref="AI206:AI208" si="7">$D206</f>
        <v>157</v>
      </c>
      <c r="AJ206" s="11"/>
      <c r="AK206" s="11"/>
      <c r="AL206" s="11">
        <f t="shared" ref="AL206:AM209" si="8">$D206</f>
        <v>157</v>
      </c>
      <c r="AM206" s="11">
        <f t="shared" si="8"/>
        <v>157</v>
      </c>
      <c r="AN206" s="11"/>
      <c r="AO206" s="11"/>
      <c r="AP206" s="11"/>
      <c r="AQ206" s="11">
        <f t="shared" ref="AQ206:AR209" si="9">$D206</f>
        <v>157</v>
      </c>
      <c r="AR206" s="11">
        <f t="shared" si="9"/>
        <v>157</v>
      </c>
      <c r="AS206" s="11"/>
      <c r="AT206" s="11"/>
      <c r="AU206" s="11"/>
      <c r="AV206" s="11"/>
      <c r="AW206" s="11"/>
      <c r="AX206" s="11">
        <f t="shared" ref="AX206:AX208" si="10">$D206</f>
        <v>157</v>
      </c>
      <c r="AY206" s="11"/>
      <c r="AZ206" s="11"/>
      <c r="BA206" s="11"/>
      <c r="BB206" s="11"/>
    </row>
    <row r="207" spans="1:54" ht="15.9" customHeight="1" x14ac:dyDescent="0.3">
      <c r="A207" s="26"/>
      <c r="B207" s="40">
        <v>202</v>
      </c>
      <c r="C207" s="26"/>
      <c r="D207" s="40">
        <v>157</v>
      </c>
      <c r="E207" s="26"/>
      <c r="F207" s="35"/>
      <c r="L207" s="11"/>
      <c r="M207" s="11">
        <f t="shared" si="2"/>
        <v>202</v>
      </c>
      <c r="N207" s="11"/>
      <c r="O207" s="11"/>
      <c r="P207" s="11">
        <f t="shared" si="3"/>
        <v>202</v>
      </c>
      <c r="Q207" s="11">
        <f t="shared" si="3"/>
        <v>202</v>
      </c>
      <c r="R207" s="11"/>
      <c r="S207" s="11"/>
      <c r="T207" s="11"/>
      <c r="U207" s="11">
        <f t="shared" si="4"/>
        <v>202</v>
      </c>
      <c r="V207" s="11">
        <f t="shared" si="5"/>
        <v>202</v>
      </c>
      <c r="W207" s="11"/>
      <c r="X207" s="11"/>
      <c r="Y207" s="11"/>
      <c r="Z207" s="11"/>
      <c r="AA207" s="11"/>
      <c r="AB207" s="11">
        <f t="shared" si="6"/>
        <v>202</v>
      </c>
      <c r="AC207" s="11"/>
      <c r="AD207" s="11"/>
      <c r="AE207" s="11"/>
      <c r="AF207" s="11"/>
      <c r="AH207" s="11"/>
      <c r="AI207" s="11">
        <f t="shared" si="7"/>
        <v>157</v>
      </c>
      <c r="AJ207" s="11"/>
      <c r="AK207" s="11"/>
      <c r="AL207" s="11">
        <f t="shared" si="8"/>
        <v>157</v>
      </c>
      <c r="AM207" s="11">
        <f t="shared" si="8"/>
        <v>157</v>
      </c>
      <c r="AN207" s="11"/>
      <c r="AO207" s="11"/>
      <c r="AP207" s="11"/>
      <c r="AQ207" s="11">
        <f t="shared" si="9"/>
        <v>157</v>
      </c>
      <c r="AR207" s="11">
        <f t="shared" si="9"/>
        <v>157</v>
      </c>
      <c r="AS207" s="11"/>
      <c r="AT207" s="11"/>
      <c r="AU207" s="11"/>
      <c r="AV207" s="11"/>
      <c r="AW207" s="11"/>
      <c r="AX207" s="11">
        <f t="shared" si="10"/>
        <v>157</v>
      </c>
      <c r="AY207" s="11"/>
      <c r="AZ207" s="11"/>
      <c r="BA207" s="11"/>
      <c r="BB207" s="11"/>
    </row>
    <row r="208" spans="1:54" ht="15.9" customHeight="1" x14ac:dyDescent="0.3">
      <c r="A208" s="26"/>
      <c r="B208" s="40">
        <v>202</v>
      </c>
      <c r="C208" s="26"/>
      <c r="D208" s="40">
        <v>157</v>
      </c>
      <c r="E208" s="26"/>
      <c r="F208" s="35"/>
      <c r="L208" s="11"/>
      <c r="M208" s="11">
        <f t="shared" si="2"/>
        <v>202</v>
      </c>
      <c r="N208" s="11"/>
      <c r="O208" s="11"/>
      <c r="P208" s="11">
        <f t="shared" si="3"/>
        <v>202</v>
      </c>
      <c r="Q208" s="11">
        <f t="shared" si="3"/>
        <v>202</v>
      </c>
      <c r="R208" s="11"/>
      <c r="S208" s="11"/>
      <c r="T208" s="11"/>
      <c r="U208" s="11">
        <f t="shared" si="4"/>
        <v>202</v>
      </c>
      <c r="V208" s="11">
        <f t="shared" si="5"/>
        <v>202</v>
      </c>
      <c r="W208" s="11"/>
      <c r="X208" s="11"/>
      <c r="Y208" s="11"/>
      <c r="Z208" s="11"/>
      <c r="AA208" s="11"/>
      <c r="AB208" s="11">
        <f t="shared" si="6"/>
        <v>202</v>
      </c>
      <c r="AC208" s="11"/>
      <c r="AD208" s="11"/>
      <c r="AE208" s="11"/>
      <c r="AF208" s="11"/>
      <c r="AH208" s="11"/>
      <c r="AI208" s="11">
        <f t="shared" si="7"/>
        <v>157</v>
      </c>
      <c r="AJ208" s="11"/>
      <c r="AK208" s="11"/>
      <c r="AL208" s="11">
        <f t="shared" si="8"/>
        <v>157</v>
      </c>
      <c r="AM208" s="11">
        <f t="shared" si="8"/>
        <v>157</v>
      </c>
      <c r="AN208" s="11"/>
      <c r="AO208" s="11"/>
      <c r="AP208" s="11"/>
      <c r="AQ208" s="11">
        <f t="shared" si="9"/>
        <v>157</v>
      </c>
      <c r="AR208" s="11"/>
      <c r="AS208" s="11"/>
      <c r="AT208" s="11"/>
      <c r="AU208" s="11"/>
      <c r="AV208" s="11"/>
      <c r="AW208" s="11"/>
      <c r="AX208" s="11">
        <f t="shared" si="10"/>
        <v>157</v>
      </c>
      <c r="AY208" s="11"/>
      <c r="AZ208" s="11"/>
      <c r="BA208" s="11"/>
      <c r="BB208" s="11"/>
    </row>
    <row r="209" spans="1:54" ht="15.9" customHeight="1" x14ac:dyDescent="0.3">
      <c r="A209" s="26"/>
      <c r="B209" s="40">
        <v>202</v>
      </c>
      <c r="C209" s="26"/>
      <c r="D209" s="40">
        <v>157</v>
      </c>
      <c r="E209" s="26"/>
      <c r="F209" s="35"/>
      <c r="L209" s="11"/>
      <c r="M209" s="11">
        <f t="shared" si="2"/>
        <v>202</v>
      </c>
      <c r="N209" s="11"/>
      <c r="O209" s="11"/>
      <c r="P209" s="11">
        <f t="shared" si="3"/>
        <v>202</v>
      </c>
      <c r="Q209" s="11">
        <f t="shared" si="3"/>
        <v>202</v>
      </c>
      <c r="R209" s="11"/>
      <c r="S209" s="11"/>
      <c r="T209" s="11"/>
      <c r="U209" s="11">
        <f t="shared" si="4"/>
        <v>202</v>
      </c>
      <c r="V209" s="11">
        <f t="shared" si="5"/>
        <v>202</v>
      </c>
      <c r="W209" s="11"/>
      <c r="X209" s="11"/>
      <c r="Y209" s="11"/>
      <c r="Z209" s="11"/>
      <c r="AA209" s="11"/>
      <c r="AB209" s="11">
        <f t="shared" si="6"/>
        <v>202</v>
      </c>
      <c r="AC209" s="11"/>
      <c r="AD209" s="11"/>
      <c r="AE209" s="11"/>
      <c r="AF209" s="11"/>
      <c r="AH209" s="11"/>
      <c r="AI209" s="11"/>
      <c r="AJ209" s="11"/>
      <c r="AK209" s="11"/>
      <c r="AL209" s="11"/>
      <c r="AM209" s="11">
        <f t="shared" si="8"/>
        <v>157</v>
      </c>
      <c r="AN209" s="11"/>
      <c r="AO209" s="11"/>
      <c r="AP209" s="11"/>
      <c r="AQ209" s="11">
        <f t="shared" si="9"/>
        <v>157</v>
      </c>
      <c r="AR209" s="11"/>
      <c r="AS209" s="11"/>
      <c r="AT209" s="11"/>
      <c r="AU209" s="11"/>
      <c r="AV209" s="11"/>
      <c r="AW209" s="11"/>
      <c r="AX209" s="11"/>
      <c r="AY209" s="11"/>
      <c r="AZ209" s="11"/>
      <c r="BA209" s="11"/>
      <c r="BB209" s="11"/>
    </row>
    <row r="210" spans="1:54" ht="15.9" customHeight="1" x14ac:dyDescent="0.3">
      <c r="A210" s="26"/>
      <c r="B210" s="40">
        <v>202</v>
      </c>
      <c r="C210" s="26"/>
      <c r="D210" s="26"/>
      <c r="E210" s="26"/>
      <c r="F210" s="35"/>
      <c r="L210" s="11"/>
      <c r="M210" s="11">
        <f t="shared" si="2"/>
        <v>202</v>
      </c>
      <c r="N210" s="11"/>
      <c r="O210" s="11"/>
      <c r="P210" s="11">
        <f t="shared" si="3"/>
        <v>202</v>
      </c>
      <c r="Q210" s="11">
        <f t="shared" si="3"/>
        <v>202</v>
      </c>
      <c r="R210" s="11"/>
      <c r="S210" s="11"/>
      <c r="T210" s="11"/>
      <c r="U210" s="11">
        <f t="shared" si="4"/>
        <v>202</v>
      </c>
      <c r="V210" s="11">
        <f t="shared" si="5"/>
        <v>202</v>
      </c>
      <c r="W210" s="11"/>
      <c r="X210" s="11"/>
      <c r="Y210" s="11"/>
      <c r="Z210" s="11"/>
      <c r="AA210" s="11"/>
      <c r="AB210" s="11">
        <f t="shared" si="6"/>
        <v>202</v>
      </c>
      <c r="AC210" s="11"/>
      <c r="AD210" s="11"/>
      <c r="AE210" s="11"/>
      <c r="AF210" s="11"/>
      <c r="AH210" s="11"/>
      <c r="AI210" s="11"/>
      <c r="AJ210" s="11"/>
      <c r="AK210" s="11"/>
      <c r="AL210" s="11"/>
      <c r="AM210" s="11"/>
      <c r="AN210" s="11"/>
      <c r="AO210" s="11"/>
      <c r="AP210" s="11"/>
      <c r="AQ210" s="11"/>
      <c r="AR210" s="11"/>
      <c r="AS210" s="11"/>
      <c r="AT210" s="11"/>
      <c r="AU210" s="11"/>
      <c r="AV210" s="11"/>
      <c r="AW210" s="11"/>
      <c r="AX210" s="11"/>
      <c r="AY210" s="11"/>
      <c r="AZ210" s="11"/>
      <c r="BA210" s="11"/>
      <c r="BB210" s="11"/>
    </row>
    <row r="211" spans="1:54" ht="15.9" customHeight="1" x14ac:dyDescent="0.3">
      <c r="A211" s="26"/>
      <c r="B211" s="40">
        <v>202</v>
      </c>
      <c r="C211" s="26"/>
      <c r="D211" s="26"/>
      <c r="E211" s="26"/>
      <c r="F211" s="35"/>
      <c r="L211" s="11"/>
      <c r="M211" s="11">
        <f t="shared" si="2"/>
        <v>202</v>
      </c>
      <c r="N211" s="11"/>
      <c r="O211" s="11"/>
      <c r="P211" s="11">
        <f t="shared" si="3"/>
        <v>202</v>
      </c>
      <c r="Q211" s="11">
        <f t="shared" si="3"/>
        <v>202</v>
      </c>
      <c r="R211" s="11"/>
      <c r="S211" s="11"/>
      <c r="T211" s="11"/>
      <c r="U211" s="11">
        <f t="shared" si="4"/>
        <v>202</v>
      </c>
      <c r="V211" s="11">
        <f t="shared" si="5"/>
        <v>202</v>
      </c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H211" s="11"/>
      <c r="AI211" s="11"/>
      <c r="AJ211" s="11"/>
      <c r="AK211" s="11"/>
      <c r="AL211" s="11"/>
      <c r="AM211" s="11"/>
      <c r="AN211" s="11"/>
      <c r="AO211" s="11"/>
      <c r="AP211" s="11"/>
      <c r="AQ211" s="11"/>
      <c r="AR211" s="11"/>
      <c r="AS211" s="11"/>
      <c r="AT211" s="11"/>
      <c r="AU211" s="11"/>
      <c r="AV211" s="11"/>
      <c r="AW211" s="11"/>
      <c r="AX211" s="11"/>
      <c r="AY211" s="11"/>
      <c r="AZ211" s="11"/>
      <c r="BA211" s="11"/>
      <c r="BB211" s="11"/>
    </row>
    <row r="212" spans="1:54" ht="15.9" customHeight="1" x14ac:dyDescent="0.3">
      <c r="A212" s="26"/>
      <c r="B212" s="40">
        <v>202</v>
      </c>
      <c r="C212" s="26"/>
      <c r="D212" s="26"/>
      <c r="E212" s="26"/>
      <c r="F212" s="35"/>
      <c r="L212" s="11"/>
      <c r="M212" s="11">
        <f t="shared" si="2"/>
        <v>202</v>
      </c>
      <c r="N212" s="11"/>
      <c r="O212" s="11"/>
      <c r="P212" s="11">
        <f t="shared" si="3"/>
        <v>202</v>
      </c>
      <c r="Q212" s="11">
        <f t="shared" si="3"/>
        <v>202</v>
      </c>
      <c r="R212" s="11"/>
      <c r="S212" s="11"/>
      <c r="T212" s="11"/>
      <c r="U212" s="11">
        <f t="shared" si="4"/>
        <v>202</v>
      </c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H212" s="11"/>
      <c r="AI212" s="11"/>
      <c r="AJ212" s="11"/>
      <c r="AK212" s="11"/>
      <c r="AL212" s="11"/>
      <c r="AM212" s="11"/>
      <c r="AN212" s="11"/>
      <c r="AO212" s="11"/>
      <c r="AP212" s="11"/>
      <c r="AQ212" s="11"/>
      <c r="AR212" s="11"/>
      <c r="AS212" s="11"/>
      <c r="AT212" s="11"/>
      <c r="AU212" s="11"/>
      <c r="AV212" s="11"/>
      <c r="AW212" s="11"/>
      <c r="AX212" s="11"/>
      <c r="AY212" s="11"/>
      <c r="AZ212" s="11"/>
      <c r="BA212" s="11"/>
      <c r="BB212" s="11"/>
    </row>
    <row r="213" spans="1:54" ht="15.9" customHeight="1" x14ac:dyDescent="0.3">
      <c r="A213" s="26"/>
      <c r="B213" s="40">
        <v>202</v>
      </c>
      <c r="C213" s="26"/>
      <c r="D213" s="26"/>
      <c r="E213" s="26"/>
      <c r="F213" s="35"/>
      <c r="L213" s="11"/>
      <c r="M213" s="11"/>
      <c r="N213" s="11"/>
      <c r="O213" s="11"/>
      <c r="P213" s="11"/>
      <c r="Q213" s="11"/>
      <c r="R213" s="11"/>
      <c r="S213" s="11"/>
      <c r="T213" s="11"/>
      <c r="U213" s="11">
        <f t="shared" si="4"/>
        <v>202</v>
      </c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H213" s="11"/>
      <c r="AI213" s="11"/>
      <c r="AJ213" s="11"/>
      <c r="AK213" s="11"/>
      <c r="AL213" s="11"/>
      <c r="AM213" s="11"/>
      <c r="AN213" s="11"/>
      <c r="AO213" s="11"/>
      <c r="AP213" s="11"/>
      <c r="AQ213" s="11"/>
      <c r="AR213" s="11"/>
      <c r="AS213" s="11"/>
      <c r="AT213" s="11"/>
      <c r="AU213" s="11"/>
      <c r="AV213" s="11"/>
      <c r="AW213" s="11"/>
      <c r="AX213" s="11"/>
      <c r="AY213" s="11"/>
      <c r="AZ213" s="11"/>
      <c r="BA213" s="11"/>
      <c r="BB213" s="11"/>
    </row>
    <row r="215" spans="1:54" ht="15.9" customHeight="1" x14ac:dyDescent="0.25">
      <c r="H215" s="27" t="s">
        <v>20</v>
      </c>
      <c r="L215" s="20"/>
      <c r="M215" s="20"/>
      <c r="Q215" s="20"/>
      <c r="S215" s="28">
        <f>SUM(SMALL(S$4:S$213,{9,10,11,12,13,14,15,16}))</f>
        <v>748</v>
      </c>
      <c r="U215" s="20"/>
      <c r="W215" s="20"/>
      <c r="Y215" s="20"/>
      <c r="AA215" s="28">
        <f>SUM(SMALL(AA$4:AA$213,{9,10,11,12,13,14,15,16}))</f>
        <v>757</v>
      </c>
      <c r="AB215" s="20"/>
      <c r="AC215" s="28">
        <f>SUM(SMALL(AC$4:AC$213,{9,10,11,12,13,14,15,16}))</f>
        <v>1427</v>
      </c>
      <c r="AD215" s="20"/>
      <c r="AE215" s="20"/>
      <c r="AI215" s="20"/>
      <c r="AJ215" s="20"/>
      <c r="AK215" s="28">
        <f>SUM(SMALL(AK$4:AK$213,{5,6,7,8}))</f>
        <v>331</v>
      </c>
      <c r="AM215" s="20"/>
      <c r="AN215" s="28">
        <f>SUM(SMALL(AN$4:AN$213,{5,6,7,8}))</f>
        <v>323</v>
      </c>
      <c r="AO215" s="28">
        <f>SUM(SMALL(AO$4:AO$213,{5,6,7,8}))</f>
        <v>201</v>
      </c>
      <c r="AP215" s="28">
        <f>SUM(SMALL(AP$4:AP$213,{5,6,7,8}))</f>
        <v>435</v>
      </c>
      <c r="AQ215" s="20"/>
      <c r="AR215" s="20"/>
      <c r="AS215" s="28">
        <f>SUM(SMALL(AS$4:AS$213,{5,6,7,8}))</f>
        <v>345</v>
      </c>
      <c r="AT215" s="28">
        <f>SUM(SMALL(AT$4:AT$213,{5,6,7,8}))</f>
        <v>223</v>
      </c>
      <c r="AU215" s="28">
        <f>SUM(SMALL(AU$4:AU$213,{5,6,7,8}))</f>
        <v>314</v>
      </c>
      <c r="AV215" s="20"/>
      <c r="AW215" s="28">
        <f>SUM(SMALL(AW$4:AW$213,{5,6,7,8}))</f>
        <v>279</v>
      </c>
      <c r="AX215" s="20"/>
      <c r="AY215" s="28">
        <f>SUM(SMALL(AY$4:AY$213,{5,6,7,8}))</f>
        <v>544</v>
      </c>
      <c r="AZ215" s="28">
        <f>SUM(SMALL(AZ$4:AZ$213,{5,6,7,8}))</f>
        <v>312</v>
      </c>
      <c r="BA215" s="20"/>
      <c r="BB215" s="28">
        <f>SUM(SMALL(BB$4:BB$213,{5,6,7,8}))</f>
        <v>432</v>
      </c>
    </row>
    <row r="216" spans="1:54" ht="15.9" customHeight="1" x14ac:dyDescent="0.25">
      <c r="L216" s="20"/>
      <c r="M216" s="20"/>
      <c r="Q216" s="20"/>
      <c r="S216" s="28">
        <f>COUNT(SMALL(S$4:S$213,{9,10,11,12,13,14,15,16}))</f>
        <v>8</v>
      </c>
      <c r="U216" s="20"/>
      <c r="W216" s="20"/>
      <c r="Y216" s="20"/>
      <c r="AA216" s="28">
        <f>COUNT(SMALL(AA$4:AA$213,{9,10,11,12,13,14,15,16}))</f>
        <v>8</v>
      </c>
      <c r="AB216" s="20"/>
      <c r="AC216" s="28">
        <f>COUNT(SMALL(AC$4:AC$213,{9,10,11,12,13,14,15,16}))</f>
        <v>8</v>
      </c>
      <c r="AD216" s="20"/>
      <c r="AE216" s="20"/>
      <c r="AI216" s="20"/>
      <c r="AJ216" s="20"/>
      <c r="AK216" s="28">
        <f>COUNT(SMALL(AK$4:AK$213,{5,6,7,8}))</f>
        <v>4</v>
      </c>
      <c r="AM216" s="20"/>
      <c r="AN216" s="28">
        <f>COUNT(SMALL(AN$4:AN$213,{5,6,7,8}))</f>
        <v>4</v>
      </c>
      <c r="AO216" s="28">
        <f>COUNT(SMALL(AO$4:AO$213,{5,6,7,8}))</f>
        <v>4</v>
      </c>
      <c r="AP216" s="28">
        <f>COUNT(SMALL(AP$4:AP$213,{5,6,7,8}))</f>
        <v>4</v>
      </c>
      <c r="AQ216" s="20"/>
      <c r="AR216" s="20"/>
      <c r="AS216" s="28">
        <f>COUNT(SMALL(AS$4:AS$213,{5,6,7,8}))</f>
        <v>4</v>
      </c>
      <c r="AT216" s="28">
        <f>COUNT(SMALL(AT$4:AT$213,{5,6,7,8}))</f>
        <v>4</v>
      </c>
      <c r="AU216" s="28">
        <f>COUNT(SMALL(AU$4:AU$213,{5,6,7,8}))</f>
        <v>4</v>
      </c>
      <c r="AV216" s="20"/>
      <c r="AW216" s="28">
        <f>COUNT(SMALL(AW$4:AW$213,{5,6,7,8}))</f>
        <v>4</v>
      </c>
      <c r="AX216" s="20"/>
      <c r="AY216" s="28">
        <f>COUNT(SMALL(AY$4:AY$213,{5,6,7,8}))</f>
        <v>4</v>
      </c>
      <c r="AZ216" s="28">
        <f>COUNT(SMALL(AZ$4:AZ$213,{5,6,7,8}))</f>
        <v>4</v>
      </c>
      <c r="BA216" s="20"/>
      <c r="BB216" s="28">
        <f>COUNT(SMALL(BB$4:BB$213,{5,6,7,8}))</f>
        <v>4</v>
      </c>
    </row>
    <row r="217" spans="1:54" ht="15.9" customHeight="1" x14ac:dyDescent="0.25">
      <c r="Q217" s="20"/>
      <c r="T217" s="20"/>
      <c r="W217" s="20"/>
      <c r="AB217" s="20"/>
      <c r="AI217" s="20"/>
      <c r="AS217" s="20"/>
      <c r="AT217" s="20"/>
      <c r="AU217" s="20"/>
      <c r="BB217" s="20"/>
    </row>
    <row r="218" spans="1:54" ht="15.9" customHeight="1" x14ac:dyDescent="0.25">
      <c r="H218" s="29" t="s">
        <v>21</v>
      </c>
      <c r="M218" s="20"/>
      <c r="Q218" s="20"/>
      <c r="R218" s="20"/>
      <c r="T218" s="20"/>
      <c r="W218" s="20"/>
      <c r="Y218" s="20"/>
      <c r="Z218" s="20"/>
      <c r="AB218" s="20"/>
      <c r="AI218" s="20"/>
      <c r="AM218" s="20"/>
      <c r="AN218" s="20"/>
      <c r="AO218" s="30">
        <f>SUM(SMALL(AO$4:AO$213,{9,10,11,12}))</f>
        <v>317</v>
      </c>
      <c r="AP218" s="30">
        <f>SUM(SMALL(AP$4:AP$213,{9,10,11,12}))</f>
        <v>551</v>
      </c>
      <c r="AQ218" s="20"/>
      <c r="AS218" s="20"/>
      <c r="AT218" s="30">
        <f>SUM(SMALL(AT$4:AT$213,{9,10,11,12}))</f>
        <v>526</v>
      </c>
      <c r="AU218" s="20"/>
      <c r="AW218" s="30">
        <f>SUM(SMALL(AW$4:AW$213,{9,10,11,12}))</f>
        <v>464</v>
      </c>
      <c r="AY218" s="20"/>
      <c r="AZ218" s="20"/>
      <c r="BB218" s="20"/>
    </row>
    <row r="219" spans="1:54" ht="15.9" customHeight="1" x14ac:dyDescent="0.25">
      <c r="M219" s="20"/>
      <c r="Q219" s="20"/>
      <c r="R219" s="20"/>
      <c r="T219" s="20"/>
      <c r="W219" s="20"/>
      <c r="Y219" s="20"/>
      <c r="Z219" s="20"/>
      <c r="AB219" s="20"/>
      <c r="AI219" s="20"/>
      <c r="AM219" s="20"/>
      <c r="AN219" s="20"/>
      <c r="AO219" s="30">
        <f>COUNT(SMALL(AO$4:AO$213,{9,10,11,12}))</f>
        <v>4</v>
      </c>
      <c r="AP219" s="30">
        <f>COUNT(SMALL(AP$4:AP$213,{9,10,11,12}))</f>
        <v>4</v>
      </c>
      <c r="AQ219" s="20"/>
      <c r="AS219" s="20"/>
      <c r="AT219" s="30">
        <f>COUNT(SMALL(AT$4:AT$213,{9,10,11,12}))</f>
        <v>4</v>
      </c>
      <c r="AU219" s="20"/>
      <c r="AW219" s="30">
        <f>COUNT(SMALL(AW$4:AW$213,{9,10,11,12}))</f>
        <v>4</v>
      </c>
      <c r="AY219" s="20"/>
      <c r="AZ219" s="20"/>
      <c r="BB219" s="20"/>
    </row>
    <row r="220" spans="1:54" ht="15.9" customHeight="1" x14ac:dyDescent="0.25">
      <c r="Q220" s="20"/>
      <c r="S220" s="20"/>
      <c r="Y220" s="20"/>
      <c r="AB220" s="20"/>
      <c r="AM220" s="20"/>
      <c r="AN220" s="20"/>
      <c r="AO220" s="20"/>
      <c r="AS220" s="20"/>
      <c r="AT220" s="20"/>
      <c r="AU220" s="20"/>
      <c r="AW220" s="20"/>
      <c r="AY220" s="20"/>
      <c r="AZ220" s="20"/>
    </row>
    <row r="221" spans="1:54" ht="15.9" customHeight="1" x14ac:dyDescent="0.25">
      <c r="H221" s="22" t="s">
        <v>22</v>
      </c>
      <c r="Q221" s="20"/>
      <c r="S221" s="20"/>
      <c r="Y221" s="20"/>
      <c r="AA221" s="20"/>
      <c r="AB221" s="20"/>
      <c r="AI221" s="20"/>
      <c r="AM221" s="20"/>
      <c r="AN221" s="20"/>
      <c r="AO221" s="31">
        <f>SUM(SMALL(AO$4:AO$213,{13,14,15,16}))</f>
        <v>435</v>
      </c>
      <c r="AS221" s="20"/>
      <c r="AT221" s="20"/>
      <c r="AU221" s="20"/>
      <c r="AX221" s="20"/>
      <c r="AY221" s="20"/>
      <c r="AZ221" s="20"/>
    </row>
    <row r="222" spans="1:54" ht="15.9" customHeight="1" x14ac:dyDescent="0.25">
      <c r="L222" s="20"/>
      <c r="Q222" s="20"/>
      <c r="T222" s="20"/>
      <c r="W222" s="20"/>
      <c r="Z222" s="20"/>
      <c r="AA222" s="20"/>
      <c r="AB222" s="20"/>
      <c r="AC222" s="20"/>
      <c r="AD222" s="20"/>
      <c r="AE222" s="20"/>
      <c r="AF222" s="20"/>
      <c r="AI222" s="20"/>
      <c r="AJ222" s="20"/>
      <c r="AK222" s="20"/>
      <c r="AL222" s="20"/>
      <c r="AM222" s="20"/>
      <c r="AN222" s="20"/>
      <c r="AO222" s="31">
        <f>COUNT(SMALL(AO$4:AO$213,{13,14,15,16}))</f>
        <v>4</v>
      </c>
      <c r="AP222" s="20"/>
      <c r="AS222" s="20"/>
      <c r="AT222" s="20"/>
      <c r="AU222" s="20"/>
      <c r="AV222" s="20"/>
      <c r="AW222" s="20"/>
      <c r="AX222" s="20"/>
      <c r="AY222" s="20"/>
      <c r="AZ222" s="20"/>
      <c r="BA222" s="20"/>
      <c r="BB222" s="20"/>
    </row>
    <row r="223" spans="1:54" ht="15.9" customHeight="1" x14ac:dyDescent="0.25">
      <c r="AB223" s="20"/>
    </row>
    <row r="224" spans="1:54" ht="15.9" customHeight="1" x14ac:dyDescent="0.25">
      <c r="L224" s="26">
        <f>INT(COUNTA(L4:L213)/8)</f>
        <v>1</v>
      </c>
      <c r="M224" s="26">
        <f>INT(COUNTA(M4:M213)/8)</f>
        <v>1</v>
      </c>
      <c r="N224" s="26">
        <f>INT(COUNTA(N4:N213)/8)</f>
        <v>1</v>
      </c>
      <c r="O224" s="26">
        <f>INT(COUNTA(O4:O213)/8)</f>
        <v>1</v>
      </c>
      <c r="P224" s="26">
        <f>INT(COUNTA(P4:P213)/8)</f>
        <v>1</v>
      </c>
      <c r="Q224" s="26">
        <f>INT(COUNTA(Q4:Q213)/8)</f>
        <v>1</v>
      </c>
      <c r="R224" s="26">
        <f>INT(COUNTA(R4:R213)/8)</f>
        <v>1</v>
      </c>
      <c r="S224" s="26">
        <f>INT(COUNTA(S4:S213)/8)</f>
        <v>2</v>
      </c>
      <c r="T224" s="26">
        <f>INT(COUNTA(T4:T213)/8)</f>
        <v>1</v>
      </c>
      <c r="U224" s="26">
        <f>INT(COUNTA(U4:U213)/8)</f>
        <v>1</v>
      </c>
      <c r="V224" s="26">
        <f>INT(COUNTA(V4:V213)/8)</f>
        <v>1</v>
      </c>
      <c r="W224" s="26">
        <f>INT(COUNTA(W4:W213)/8)</f>
        <v>1</v>
      </c>
      <c r="X224" s="26">
        <f>INT(COUNTA(X4:X213)/8)</f>
        <v>1</v>
      </c>
      <c r="Y224" s="26">
        <f>INT(COUNTA(Y4:Y213)/8)</f>
        <v>1</v>
      </c>
      <c r="Z224" s="26">
        <f>INT(COUNTA(Z4:Z213)/8)</f>
        <v>1</v>
      </c>
      <c r="AA224" s="26">
        <f>INT(COUNTA(AA4:AA213)/8)</f>
        <v>2</v>
      </c>
      <c r="AB224" s="26">
        <f>INT(COUNTA(AB4:AB213)/8)</f>
        <v>1</v>
      </c>
      <c r="AC224" s="26">
        <f>INT(COUNTA(AC4:AC213)/8)</f>
        <v>2</v>
      </c>
      <c r="AD224" s="26">
        <f>INT(COUNTA(AD4:AD213)/8)</f>
        <v>1</v>
      </c>
      <c r="AE224" s="26">
        <f>INT(COUNTA(AE4:AE213)/8)</f>
        <v>1</v>
      </c>
      <c r="AF224" s="26">
        <f>INT(COUNTA(AF4:AF213)/8)</f>
        <v>1</v>
      </c>
      <c r="AH224" s="26">
        <f>INT(COUNTA(AH4:AH213)/4)</f>
        <v>1</v>
      </c>
      <c r="AI224" s="26">
        <f>INT(COUNTA(AI4:AI213)/4)</f>
        <v>1</v>
      </c>
      <c r="AJ224" s="26">
        <f>INT(COUNTA(AJ4:AJ213)/4)</f>
        <v>1</v>
      </c>
      <c r="AK224" s="26">
        <f>INT(COUNTA(AK4:AK213)/4)</f>
        <v>2</v>
      </c>
      <c r="AL224" s="26">
        <f>INT(COUNTA(AL4:AL213)/4)</f>
        <v>1</v>
      </c>
      <c r="AM224" s="26">
        <f>INT(COUNTA(AM4:AM213)/4)</f>
        <v>1</v>
      </c>
      <c r="AN224" s="26">
        <f>INT(COUNTA(AN4:AN213)/4)</f>
        <v>2</v>
      </c>
      <c r="AO224" s="26">
        <f>INT(COUNTA(AO4:AO213)/4)</f>
        <v>4</v>
      </c>
      <c r="AP224" s="26">
        <f>INT(COUNTA(AP4:AP213)/4)</f>
        <v>3</v>
      </c>
      <c r="AQ224" s="26">
        <f>INT(COUNTA(AQ4:AQ213)/4)</f>
        <v>1</v>
      </c>
      <c r="AR224" s="26">
        <f>INT(COUNTA(AR4:AR213)/4)</f>
        <v>1</v>
      </c>
      <c r="AS224" s="26">
        <f>INT(COUNTA(AS4:AS213)/4)</f>
        <v>2</v>
      </c>
      <c r="AT224" s="26">
        <f>INT(COUNTA(AT4:AT213)/4)</f>
        <v>3</v>
      </c>
      <c r="AU224" s="26">
        <f>INT(COUNTA(AU4:AU213)/4)</f>
        <v>2</v>
      </c>
      <c r="AV224" s="26">
        <f>INT(COUNTA(AV4:AV213)/4)</f>
        <v>1</v>
      </c>
      <c r="AW224" s="26">
        <f>INT(COUNTA(AW4:AW213)/4)</f>
        <v>3</v>
      </c>
      <c r="AX224" s="26">
        <f>INT(COUNTA(AX4:AX213)/4)</f>
        <v>1</v>
      </c>
      <c r="AY224" s="26">
        <f>INT(COUNTA(AY4:AY213)/4)</f>
        <v>2</v>
      </c>
      <c r="AZ224" s="26">
        <f>INT(COUNTA(AZ4:AZ213)/4)</f>
        <v>2</v>
      </c>
      <c r="BA224" s="26">
        <f>INT(COUNTA(BA4:BA213)/4)</f>
        <v>1</v>
      </c>
      <c r="BB224" s="26">
        <f>INT(COUNTA(BB4:BB213)/4)</f>
        <v>2</v>
      </c>
    </row>
    <row r="225" spans="1:2" ht="15.9" customHeight="1" x14ac:dyDescent="0.25">
      <c r="A225" s="3" t="s">
        <v>9</v>
      </c>
      <c r="B225" s="37" t="s">
        <v>1</v>
      </c>
    </row>
    <row r="226" spans="1:2" ht="15.9" customHeight="1" x14ac:dyDescent="0.25">
      <c r="A226" s="26" t="s">
        <v>35</v>
      </c>
      <c r="B226" s="20">
        <f>COUNTIF(J:J,A226)</f>
        <v>13</v>
      </c>
    </row>
    <row r="227" spans="1:2" ht="15.9" customHeight="1" x14ac:dyDescent="0.25">
      <c r="A227" s="26" t="s">
        <v>36</v>
      </c>
      <c r="B227" s="20">
        <f>COUNTIF(J:J,A227)</f>
        <v>1</v>
      </c>
    </row>
    <row r="228" spans="1:2" ht="15.9" customHeight="1" x14ac:dyDescent="0.25">
      <c r="A228" s="26" t="s">
        <v>23</v>
      </c>
      <c r="B228" s="20">
        <f>COUNTIF(J:J,A228)</f>
        <v>9</v>
      </c>
    </row>
    <row r="229" spans="1:2" ht="15.9" customHeight="1" x14ac:dyDescent="0.25">
      <c r="A229" s="26" t="s">
        <v>411</v>
      </c>
      <c r="B229" s="20">
        <f>COUNTIF(J:J,A229)</f>
        <v>12</v>
      </c>
    </row>
    <row r="230" spans="1:2" ht="15.9" customHeight="1" x14ac:dyDescent="0.25">
      <c r="A230" s="26" t="s">
        <v>51</v>
      </c>
      <c r="B230" s="20">
        <f>COUNTIF(J:J,A230)</f>
        <v>1</v>
      </c>
    </row>
    <row r="231" spans="1:2" ht="15.9" customHeight="1" x14ac:dyDescent="0.25">
      <c r="A231" s="26" t="s">
        <v>59</v>
      </c>
      <c r="B231" s="20">
        <f>COUNTIF(J:J,A231)</f>
        <v>1</v>
      </c>
    </row>
    <row r="232" spans="1:2" ht="15.9" customHeight="1" x14ac:dyDescent="0.25">
      <c r="A232" s="26" t="s">
        <v>37</v>
      </c>
      <c r="B232" s="20">
        <f>COUNTIF(J:J,A232)</f>
        <v>13</v>
      </c>
    </row>
    <row r="233" spans="1:2" ht="15.9" customHeight="1" x14ac:dyDescent="0.25">
      <c r="A233" s="26" t="s">
        <v>38</v>
      </c>
      <c r="B233" s="20">
        <f>COUNTIF(J:J,A233)</f>
        <v>23</v>
      </c>
    </row>
    <row r="234" spans="1:2" ht="15.9" customHeight="1" x14ac:dyDescent="0.25">
      <c r="A234" s="26" t="s">
        <v>286</v>
      </c>
      <c r="B234" s="20">
        <f>COUNTIF(J:J,A234)</f>
        <v>14</v>
      </c>
    </row>
    <row r="235" spans="1:2" ht="15.9" customHeight="1" x14ac:dyDescent="0.25">
      <c r="A235" s="26" t="s">
        <v>24</v>
      </c>
      <c r="B235" s="20">
        <f>COUNTIF(J:J,A235)</f>
        <v>0</v>
      </c>
    </row>
    <row r="236" spans="1:2" ht="15.9" customHeight="1" x14ac:dyDescent="0.25">
      <c r="A236" s="26" t="s">
        <v>75</v>
      </c>
      <c r="B236" s="20">
        <f>COUNTIF(J:J,A236)</f>
        <v>2</v>
      </c>
    </row>
    <row r="237" spans="1:2" ht="15.9" customHeight="1" x14ac:dyDescent="0.25">
      <c r="A237" s="26" t="s">
        <v>69</v>
      </c>
      <c r="B237" s="20">
        <f>COUNTIF(J:J,A237)</f>
        <v>9</v>
      </c>
    </row>
    <row r="238" spans="1:2" ht="15.9" customHeight="1" x14ac:dyDescent="0.25">
      <c r="A238" s="26" t="s">
        <v>39</v>
      </c>
      <c r="B238" s="20">
        <f>COUNTIF(J:J,A238)</f>
        <v>14</v>
      </c>
    </row>
    <row r="239" spans="1:2" ht="15.9" customHeight="1" x14ac:dyDescent="0.25">
      <c r="A239" s="26" t="s">
        <v>25</v>
      </c>
      <c r="B239" s="20">
        <f>COUNTIF(J:J,A239)</f>
        <v>8</v>
      </c>
    </row>
    <row r="240" spans="1:2" ht="15.9" customHeight="1" x14ac:dyDescent="0.25">
      <c r="A240" s="26" t="s">
        <v>26</v>
      </c>
      <c r="B240" s="20">
        <f>COUNTIF(J:J,A240)</f>
        <v>11</v>
      </c>
    </row>
    <row r="241" spans="1:2" ht="15.9" customHeight="1" x14ac:dyDescent="0.25">
      <c r="A241" s="26" t="s">
        <v>40</v>
      </c>
      <c r="B241" s="20">
        <f>COUNTIF(J:J,A241)</f>
        <v>20</v>
      </c>
    </row>
    <row r="242" spans="1:2" ht="15.9" customHeight="1" x14ac:dyDescent="0.25">
      <c r="A242" s="26" t="s">
        <v>54</v>
      </c>
      <c r="B242" s="20">
        <f>COUNTIF(J:J,A242)</f>
        <v>3</v>
      </c>
    </row>
    <row r="243" spans="1:2" ht="15.9" customHeight="1" x14ac:dyDescent="0.25">
      <c r="A243" s="26" t="s">
        <v>63</v>
      </c>
      <c r="B243" s="20">
        <f>COUNTIF(J:J,A243)</f>
        <v>18</v>
      </c>
    </row>
    <row r="244" spans="1:2" ht="15.9" customHeight="1" x14ac:dyDescent="0.25">
      <c r="A244" s="26" t="s">
        <v>27</v>
      </c>
      <c r="B244" s="20">
        <f>COUNTIF(J:J,A244)</f>
        <v>11</v>
      </c>
    </row>
    <row r="245" spans="1:2" ht="15.9" customHeight="1" x14ac:dyDescent="0.25">
      <c r="A245" s="26" t="s">
        <v>106</v>
      </c>
      <c r="B245" s="20">
        <f>COUNTIF(J:J,A245)</f>
        <v>9</v>
      </c>
    </row>
    <row r="246" spans="1:2" ht="15.9" customHeight="1" x14ac:dyDescent="0.25">
      <c r="A246" s="26" t="s">
        <v>115</v>
      </c>
      <c r="B246" s="20">
        <f>COUNTIF(J:J,A246)</f>
        <v>10</v>
      </c>
    </row>
    <row r="247" spans="1:2" ht="15.9" customHeight="1" x14ac:dyDescent="0.25">
      <c r="B247" s="2">
        <f>SUM(B226:B246)</f>
        <v>202</v>
      </c>
    </row>
  </sheetData>
  <sortState xmlns:xlrd2="http://schemas.microsoft.com/office/spreadsheetml/2017/richdata2" ref="A4:BB205">
    <sortCondition ref="A4:A205"/>
  </sortState>
  <phoneticPr fontId="0" type="noConversion"/>
  <conditionalFormatting sqref="E4:E205">
    <cfRule type="duplicateValues" dxfId="4" priority="24"/>
  </conditionalFormatting>
  <conditionalFormatting sqref="E206:E213">
    <cfRule type="duplicateValues" dxfId="3" priority="25"/>
  </conditionalFormatting>
  <pageMargins left="0.75" right="0.75" top="1.1399999999999999" bottom="1.3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B387"/>
  <sheetViews>
    <sheetView zoomScale="67" zoomScaleNormal="67" workbookViewId="0">
      <pane xSplit="11" ySplit="3" topLeftCell="AM311" activePane="bottomRight" state="frozen"/>
      <selection pane="topRight" activeCell="L1" sqref="L1"/>
      <selection pane="bottomLeft" activeCell="A4" sqref="A4"/>
      <selection pane="bottomRight" activeCell="D328" sqref="D328"/>
    </sheetView>
  </sheetViews>
  <sheetFormatPr defaultColWidth="9.109375" defaultRowHeight="15.9" customHeight="1" x14ac:dyDescent="0.25"/>
  <cols>
    <col min="1" max="1" width="7.109375" style="20" customWidth="1"/>
    <col min="2" max="2" width="6.33203125" style="20" bestFit="1" customWidth="1"/>
    <col min="3" max="4" width="5.33203125" style="20" bestFit="1" customWidth="1"/>
    <col min="5" max="5" width="5.88671875" style="20" bestFit="1" customWidth="1"/>
    <col min="6" max="6" width="7.109375" style="20" bestFit="1" customWidth="1"/>
    <col min="7" max="7" width="12.6640625" style="20" bestFit="1" customWidth="1"/>
    <col min="8" max="8" width="13.6640625" style="20" bestFit="1" customWidth="1"/>
    <col min="9" max="9" width="6" style="26" customWidth="1"/>
    <col min="10" max="10" width="6.5546875" style="26" customWidth="1"/>
    <col min="11" max="11" width="5.44140625" style="26" bestFit="1" customWidth="1"/>
    <col min="12" max="12" width="6.33203125" style="26" bestFit="1" customWidth="1"/>
    <col min="13" max="13" width="7.6640625" style="26" customWidth="1"/>
    <col min="14" max="14" width="7" style="26" bestFit="1" customWidth="1"/>
    <col min="15" max="17" width="7" style="26" customWidth="1"/>
    <col min="18" max="18" width="7" style="26" bestFit="1" customWidth="1"/>
    <col min="19" max="19" width="6.44140625" style="26" bestFit="1" customWidth="1"/>
    <col min="20" max="21" width="7" style="26" bestFit="1" customWidth="1"/>
    <col min="22" max="23" width="7" style="26" customWidth="1"/>
    <col min="24" max="24" width="7.6640625" style="26" customWidth="1"/>
    <col min="25" max="25" width="6.44140625" style="26" bestFit="1" customWidth="1"/>
    <col min="26" max="26" width="7" style="26" bestFit="1" customWidth="1"/>
    <col min="27" max="27" width="6.33203125" style="26" bestFit="1" customWidth="1"/>
    <col min="28" max="28" width="7" style="26" bestFit="1" customWidth="1"/>
    <col min="29" max="29" width="7" style="26" customWidth="1"/>
    <col min="30" max="30" width="6" style="26" bestFit="1" customWidth="1"/>
    <col min="31" max="32" width="6" style="26" customWidth="1"/>
    <col min="33" max="33" width="1.6640625" style="26" customWidth="1"/>
    <col min="34" max="34" width="6.33203125" style="26" bestFit="1" customWidth="1"/>
    <col min="35" max="35" width="7.6640625" style="26" customWidth="1"/>
    <col min="36" max="36" width="6.33203125" style="26" bestFit="1" customWidth="1"/>
    <col min="37" max="39" width="6.33203125" style="26" customWidth="1"/>
    <col min="40" max="40" width="6" style="26" bestFit="1" customWidth="1"/>
    <col min="41" max="41" width="6.44140625" style="26" bestFit="1" customWidth="1"/>
    <col min="42" max="43" width="6.33203125" style="26" bestFit="1" customWidth="1"/>
    <col min="44" max="45" width="6.33203125" style="26" customWidth="1"/>
    <col min="46" max="46" width="7.6640625" style="26" customWidth="1"/>
    <col min="47" max="48" width="6.44140625" style="26" bestFit="1" customWidth="1"/>
    <col min="49" max="49" width="6.33203125" style="26" bestFit="1" customWidth="1"/>
    <col min="50" max="51" width="6.33203125" style="26" customWidth="1"/>
    <col min="52" max="54" width="6" style="26" bestFit="1" customWidth="1"/>
    <col min="55" max="16384" width="9.109375" style="20"/>
  </cols>
  <sheetData>
    <row r="1" spans="1:54" ht="15.9" customHeight="1" x14ac:dyDescent="0.25">
      <c r="A1" s="2"/>
      <c r="B1" s="4" t="s">
        <v>58</v>
      </c>
      <c r="C1" s="4"/>
      <c r="D1" s="4"/>
      <c r="E1" s="4"/>
      <c r="F1" s="4"/>
      <c r="G1" s="4"/>
      <c r="H1" s="4"/>
      <c r="I1" s="4"/>
      <c r="J1" s="4"/>
      <c r="K1" s="4"/>
      <c r="L1" s="3" t="s">
        <v>35</v>
      </c>
      <c r="M1" s="3" t="s">
        <v>36</v>
      </c>
      <c r="N1" s="3" t="s">
        <v>23</v>
      </c>
      <c r="O1" s="3" t="s">
        <v>411</v>
      </c>
      <c r="P1" s="3" t="s">
        <v>51</v>
      </c>
      <c r="Q1" s="3" t="s">
        <v>59</v>
      </c>
      <c r="R1" s="3" t="s">
        <v>37</v>
      </c>
      <c r="S1" s="3" t="s">
        <v>38</v>
      </c>
      <c r="T1" s="3" t="s">
        <v>286</v>
      </c>
      <c r="U1" s="3" t="s">
        <v>24</v>
      </c>
      <c r="V1" s="3" t="s">
        <v>75</v>
      </c>
      <c r="W1" s="3" t="s">
        <v>69</v>
      </c>
      <c r="X1" s="3" t="s">
        <v>39</v>
      </c>
      <c r="Y1" s="3" t="s">
        <v>25</v>
      </c>
      <c r="Z1" s="3" t="s">
        <v>26</v>
      </c>
      <c r="AA1" s="3" t="s">
        <v>40</v>
      </c>
      <c r="AB1" s="3" t="s">
        <v>54</v>
      </c>
      <c r="AC1" s="3" t="s">
        <v>63</v>
      </c>
      <c r="AD1" s="3" t="s">
        <v>27</v>
      </c>
      <c r="AE1" s="3" t="s">
        <v>106</v>
      </c>
      <c r="AF1" s="3" t="s">
        <v>115</v>
      </c>
      <c r="AG1" s="3"/>
      <c r="AH1" s="3" t="s">
        <v>35</v>
      </c>
      <c r="AI1" s="3" t="s">
        <v>36</v>
      </c>
      <c r="AJ1" s="3" t="s">
        <v>23</v>
      </c>
      <c r="AK1" s="3" t="s">
        <v>411</v>
      </c>
      <c r="AL1" s="3" t="s">
        <v>51</v>
      </c>
      <c r="AM1" s="3" t="s">
        <v>59</v>
      </c>
      <c r="AN1" s="3" t="s">
        <v>37</v>
      </c>
      <c r="AO1" s="3" t="s">
        <v>38</v>
      </c>
      <c r="AP1" s="3" t="s">
        <v>286</v>
      </c>
      <c r="AQ1" s="3" t="s">
        <v>24</v>
      </c>
      <c r="AR1" s="3" t="s">
        <v>75</v>
      </c>
      <c r="AS1" s="3" t="s">
        <v>69</v>
      </c>
      <c r="AT1" s="3" t="s">
        <v>39</v>
      </c>
      <c r="AU1" s="3" t="s">
        <v>25</v>
      </c>
      <c r="AV1" s="3" t="s">
        <v>26</v>
      </c>
      <c r="AW1" s="3" t="s">
        <v>40</v>
      </c>
      <c r="AX1" s="3" t="s">
        <v>54</v>
      </c>
      <c r="AY1" s="3" t="s">
        <v>63</v>
      </c>
      <c r="AZ1" s="3" t="s">
        <v>27</v>
      </c>
      <c r="BA1" s="3" t="s">
        <v>106</v>
      </c>
      <c r="BB1" s="3" t="s">
        <v>115</v>
      </c>
    </row>
    <row r="2" spans="1:54" ht="15.9" customHeight="1" x14ac:dyDescent="0.25">
      <c r="A2" s="4" t="str">
        <f>Team!A2</f>
        <v>Mob Match - WGC 10k - Wednesday 12th July 2023</v>
      </c>
      <c r="B2" s="4"/>
      <c r="C2" s="4"/>
      <c r="D2" s="4"/>
      <c r="E2" s="4"/>
      <c r="F2" s="4"/>
      <c r="G2" s="4"/>
      <c r="H2" s="4"/>
      <c r="I2" s="4"/>
      <c r="J2" s="4"/>
      <c r="K2" s="4"/>
      <c r="L2" s="5">
        <f>SUM(SMALL(L$4:L$353,{1,2,3,4,5,6,7,8,9,10,11,12}))</f>
        <v>2190</v>
      </c>
      <c r="M2" s="5">
        <f>SUM(SMALL(M$4:M$353,{1,2,3,4,5,6,7,8,9,10,11,12}))</f>
        <v>3851</v>
      </c>
      <c r="N2" s="5">
        <f>SUM(SMALL(N$4:N$353,{1,2,3,4,5,6,7,8,9,10,11,12}))</f>
        <v>3437</v>
      </c>
      <c r="O2" s="5">
        <f>SUM(SMALL(O$4:O$353,{1,2,3,4,5,6,7,8,9,10,11,12}))</f>
        <v>1514</v>
      </c>
      <c r="P2" s="5">
        <f>SUM(SMALL(P$4:P$353,{1,2,3,4,5,6,7,8,9,10,11,12}))</f>
        <v>2800</v>
      </c>
      <c r="Q2" s="5">
        <f>SUM(SMALL(Q$4:Q$353,{1,2,3,4,5,6,7,8,9,10,11,12}))</f>
        <v>3629</v>
      </c>
      <c r="R2" s="5">
        <f>SUM(SMALL(R$4:R$353,{1,2,3,4,5,6,7,8,9,10,11,12}))</f>
        <v>1541</v>
      </c>
      <c r="S2" s="5">
        <f>SUM(SMALL(S$4:S$353,{1,2,3,4,5,6,7,8,9,10,11,12}))</f>
        <v>512</v>
      </c>
      <c r="T2" s="5">
        <f>SUM(SMALL(T$4:T$353,{1,2,3,4,5,6,7,8,9,10,11,12}))</f>
        <v>2009</v>
      </c>
      <c r="U2" s="5">
        <f>SUM(SMALL(U$4:U$353,{1,2,3,4,5,6,7,8,9,10,11,12}))</f>
        <v>3844</v>
      </c>
      <c r="V2" s="5">
        <f>SUM(SMALL(V$4:V$353,{1,2,3,4,5,6,7,8,9,10,11,12}))</f>
        <v>1183</v>
      </c>
      <c r="W2" s="5">
        <f>SUM(SMALL(W$4:W$353,{1,2,3,4,5,6,7,8,9,10,11,12}))</f>
        <v>2347</v>
      </c>
      <c r="X2" s="5">
        <f>SUM(SMALL(X$4:X$353,{1,2,3,4,5,6,7,8,9,10,11,12}))</f>
        <v>1347</v>
      </c>
      <c r="Y2" s="5">
        <f>SUM(SMALL(Y$4:Y$353,{1,2,3,4,5,6,7,8,9,10,11,12}))</f>
        <v>1150</v>
      </c>
      <c r="Z2" s="5">
        <f>SUM(SMALL(Z$4:Z$353,{1,2,3,4,5,6,7,8,9,10,11,12}))</f>
        <v>2081</v>
      </c>
      <c r="AA2" s="5">
        <f>SUM(SMALL(AA$4:AA$353,{1,2,3,4,5,6,7,8,9,10,11,12}))</f>
        <v>453</v>
      </c>
      <c r="AB2" s="5">
        <f>SUM(SMALL(AB$4:AB$353,{1,2,3,4,5,6,7,8,9,10,11,12}))</f>
        <v>3318</v>
      </c>
      <c r="AC2" s="5">
        <f>SUM(SMALL(AC$4:AC$353,{1,2,3,4,5,6,7,8,9,10,11,12}))</f>
        <v>2194</v>
      </c>
      <c r="AD2" s="5">
        <f>SUM(SMALL(AD$4:AD$353,{1,2,3,4,5,6,7,8,9,10,11,12}))</f>
        <v>909</v>
      </c>
      <c r="AE2" s="5">
        <f>SUM(SMALL(AE$4:AE$353,{1,2,3,4,5,6,7,8,9,10,11,12}))</f>
        <v>1174</v>
      </c>
      <c r="AF2" s="5">
        <f>SUM(SMALL(AF$4:AF$353,{1,2,3,4,5,6,7,8,9,10,11,12}))</f>
        <v>577</v>
      </c>
      <c r="AG2" s="3"/>
      <c r="AH2" s="5">
        <f>SUM(SMALL(AH$4:AH$353,{1,2,3,4,5,6}))</f>
        <v>456</v>
      </c>
      <c r="AI2" s="5">
        <f>SUM(SMALL(AI$4:AI$353,{1,2,3,4,5,6}))</f>
        <v>1312</v>
      </c>
      <c r="AJ2" s="5">
        <f>SUM(SMALL(AJ$4:AJ$353,{1,2,3,4,5,6}))</f>
        <v>956</v>
      </c>
      <c r="AK2" s="5">
        <f>SUM(SMALL(AK$4:AK$353,{1,2,3,4,5,6}))</f>
        <v>508</v>
      </c>
      <c r="AL2" s="5">
        <f>SUM(SMALL(AL$4:AL$353,{1,2,3,4,5,6}))</f>
        <v>562</v>
      </c>
      <c r="AM2" s="5">
        <f>SUM(SMALL(AM$4:AM$353,{1,2,3,4,5,6}))</f>
        <v>1468</v>
      </c>
      <c r="AN2" s="5">
        <f>SUM(SMALL(AN$4:AN$353,{1,2,3,4,5,6}))</f>
        <v>740</v>
      </c>
      <c r="AO2" s="5">
        <f>SUM(SMALL(AO$4:AO$353,{1,2,3,4,5,6}))</f>
        <v>171</v>
      </c>
      <c r="AP2" s="5">
        <f>SUM(SMALL(AP$4:AP$353,{1,2,3,4,5,6}))</f>
        <v>583</v>
      </c>
      <c r="AQ2" s="5">
        <f>SUM(SMALL(AQ$4:AQ$353,{1,2,3,4,5,6}))</f>
        <v>1306</v>
      </c>
      <c r="AR2" s="5">
        <f>SUM(SMALL(AR$4:AR$353,{1,2,3,4,5,6}))</f>
        <v>339</v>
      </c>
      <c r="AS2" s="5">
        <f>SUM(SMALL(AS$4:AS$353,{1,2,3,4,5,6}))</f>
        <v>519</v>
      </c>
      <c r="AT2" s="5">
        <f>SUM(SMALL(AT$4:AT$353,{1,2,3,4,5,6}))</f>
        <v>215</v>
      </c>
      <c r="AU2" s="5">
        <f>SUM(SMALL(AU$4:AU$353,{1,2,3,4,5,6}))</f>
        <v>196</v>
      </c>
      <c r="AV2" s="5">
        <f>SUM(SMALL(AV$4:AV$353,{1,2,3,4,5,6}))</f>
        <v>557</v>
      </c>
      <c r="AW2" s="5">
        <f>SUM(SMALL(AW$4:AW$353,{1,2,3,4,5,6}))</f>
        <v>127</v>
      </c>
      <c r="AX2" s="5">
        <f>SUM(SMALL(AX$4:AX$353,{1,2,3,4,5,6}))</f>
        <v>1095</v>
      </c>
      <c r="AY2" s="5">
        <f>SUM(SMALL(AY$4:AY$353,{1,2,3,4,5,6}))</f>
        <v>800</v>
      </c>
      <c r="AZ2" s="5">
        <f>SUM(SMALL(AZ$4:AZ$353,{1,2,3,4,5,6}))</f>
        <v>175</v>
      </c>
      <c r="BA2" s="5">
        <f>SUM(SMALL(BA$4:BA$353,{1,2,3,4,5,6}))</f>
        <v>164</v>
      </c>
      <c r="BB2" s="5">
        <f>SUM(SMALL(BB$4:BB$353,{1,2,3,4,5,6}))</f>
        <v>274</v>
      </c>
    </row>
    <row r="3" spans="1:54" s="2" customFormat="1" ht="15.9" customHeight="1" x14ac:dyDescent="0.25">
      <c r="A3" s="3" t="s">
        <v>19</v>
      </c>
      <c r="B3" s="3" t="s">
        <v>2</v>
      </c>
      <c r="C3" s="2" t="s">
        <v>18</v>
      </c>
      <c r="D3" s="3" t="s">
        <v>3</v>
      </c>
      <c r="E3" s="3" t="s">
        <v>4</v>
      </c>
      <c r="F3" s="3" t="s">
        <v>5</v>
      </c>
      <c r="G3" s="2" t="s">
        <v>6</v>
      </c>
      <c r="H3" s="2" t="s">
        <v>7</v>
      </c>
      <c r="I3" s="3" t="s">
        <v>8</v>
      </c>
      <c r="J3" s="3" t="s">
        <v>9</v>
      </c>
      <c r="K3" s="3" t="s">
        <v>10</v>
      </c>
      <c r="L3" s="5">
        <f>COUNT(SMALL(L$4:L$353,{1,2,3,4,5,6,7,8,9,10,11,12}))</f>
        <v>12</v>
      </c>
      <c r="M3" s="5">
        <f>COUNT(SMALL(M$4:M$353,{1,2,3,4,5,6,7,8,9,10,11,12}))</f>
        <v>12</v>
      </c>
      <c r="N3" s="5">
        <f>COUNT(SMALL(N$4:N$353,{1,2,3,4,5,6,7,8,9,10,11,12}))</f>
        <v>12</v>
      </c>
      <c r="O3" s="5">
        <f>COUNT(SMALL(O$4:O$353,{1,2,3,4,5,6,7,8,9,10,11,12}))</f>
        <v>12</v>
      </c>
      <c r="P3" s="5">
        <f>COUNT(SMALL(P$4:P$353,{1,2,3,4,5,6,7,8,9,10,11,12}))</f>
        <v>12</v>
      </c>
      <c r="Q3" s="5">
        <f>COUNT(SMALL(Q$4:Q$353,{1,2,3,4,5,6,7,8,9,10,11,12}))</f>
        <v>12</v>
      </c>
      <c r="R3" s="5">
        <f>COUNT(SMALL(R$4:R$353,{1,2,3,4,5,6,7,8,9,10,11,12}))</f>
        <v>12</v>
      </c>
      <c r="S3" s="5">
        <f>COUNT(SMALL(S$4:S$353,{1,2,3,4,5,6,7,8,9,10,11,12}))</f>
        <v>12</v>
      </c>
      <c r="T3" s="5">
        <f>COUNT(SMALL(T$4:T$353,{1,2,3,4,5,6,7,8,9,10,11,12}))</f>
        <v>12</v>
      </c>
      <c r="U3" s="5">
        <f>COUNT(SMALL(U$4:U$353,{1,2,3,4,5,6,7,8,9,10,11,12}))</f>
        <v>12</v>
      </c>
      <c r="V3" s="5">
        <f>COUNT(SMALL(V$4:V$353,{1,2,3,4,5,6,7,8,9,10,11,12}))</f>
        <v>12</v>
      </c>
      <c r="W3" s="5">
        <f>COUNT(SMALL(W$4:W$353,{1,2,3,4,5,6,7,8,9,10,11,12}))</f>
        <v>12</v>
      </c>
      <c r="X3" s="5">
        <f>COUNT(SMALL(X$4:X$353,{1,2,3,4,5,6,7,8,9,10,11,12}))</f>
        <v>12</v>
      </c>
      <c r="Y3" s="5">
        <f>COUNT(SMALL(Y$4:Y$353,{1,2,3,4,5,6,7,8,9,10,11,12}))</f>
        <v>12</v>
      </c>
      <c r="Z3" s="5">
        <f>COUNT(SMALL(Z$4:Z$353,{1,2,3,4,5,6,7,8,9,10,11,12}))</f>
        <v>12</v>
      </c>
      <c r="AA3" s="5">
        <f>COUNT(SMALL(AA$4:AA$353,{1,2,3,4,5,6,7,8,9,10,11,12}))</f>
        <v>12</v>
      </c>
      <c r="AB3" s="5">
        <f>COUNT(SMALL(AB$4:AB$353,{1,2,3,4,5,6,7,8,9,10,11,12}))</f>
        <v>12</v>
      </c>
      <c r="AC3" s="5">
        <f>COUNT(SMALL(AC$4:AC$353,{1,2,3,4,5,6,7,8,9,10,11,12}))</f>
        <v>12</v>
      </c>
      <c r="AD3" s="5">
        <f>COUNT(SMALL(AD$4:AD$353,{1,2,3,4,5,6,7,8,9,10,11,12}))</f>
        <v>12</v>
      </c>
      <c r="AE3" s="5">
        <f>COUNT(SMALL(AE$4:AE$353,{1,2,3,4,5,6,7,8,9,10,11,12}))</f>
        <v>12</v>
      </c>
      <c r="AF3" s="5">
        <f>COUNT(SMALL(AF$4:AF$353,{1,2,3,4,5,6,7,8,9,10,11,12}))</f>
        <v>12</v>
      </c>
      <c r="AG3" s="3"/>
      <c r="AH3" s="5">
        <f>COUNT(SMALL(AH$4:AH$353,{1,2,3,4,5,6}))</f>
        <v>6</v>
      </c>
      <c r="AI3" s="5">
        <f>COUNT(SMALL(AI$4:AI$353,{1,2,3,4,5,6}))</f>
        <v>6</v>
      </c>
      <c r="AJ3" s="5">
        <f>COUNT(SMALL(AJ$4:AJ$353,{1,2,3,4,5,6}))</f>
        <v>6</v>
      </c>
      <c r="AK3" s="5">
        <f>COUNT(SMALL(AK$4:AK$353,{1,2,3,4,5,6}))</f>
        <v>6</v>
      </c>
      <c r="AL3" s="5">
        <f>COUNT(SMALL(AL$4:AL$353,{1,2,3,4,5,6}))</f>
        <v>6</v>
      </c>
      <c r="AM3" s="5">
        <f>COUNT(SMALL(AM$4:AM$353,{1,2,3,4,5,6}))</f>
        <v>6</v>
      </c>
      <c r="AN3" s="5">
        <f>COUNT(SMALL(AN$4:AN$353,{1,2,3,4,5,6}))</f>
        <v>6</v>
      </c>
      <c r="AO3" s="5">
        <f>COUNT(SMALL(AO$4:AO$353,{1,2,3,4,5,6}))</f>
        <v>6</v>
      </c>
      <c r="AP3" s="5">
        <f>COUNT(SMALL(AP$4:AP$353,{1,2,3,4,5,6}))</f>
        <v>6</v>
      </c>
      <c r="AQ3" s="5">
        <f>COUNT(SMALL(AQ$4:AQ$353,{1,2,3,4,5,6}))</f>
        <v>6</v>
      </c>
      <c r="AR3" s="5">
        <f>COUNT(SMALL(AR$4:AR$353,{1,2,3,4,5,6}))</f>
        <v>6</v>
      </c>
      <c r="AS3" s="5">
        <f>COUNT(SMALL(AS$4:AS$353,{1,2,3,4,5,6}))</f>
        <v>6</v>
      </c>
      <c r="AT3" s="5">
        <f>COUNT(SMALL(AT$4:AT$353,{1,2,3,4,5,6}))</f>
        <v>6</v>
      </c>
      <c r="AU3" s="5">
        <f>COUNT(SMALL(AU$4:AU$353,{1,2,3,4,5,6}))</f>
        <v>6</v>
      </c>
      <c r="AV3" s="5">
        <f>COUNT(SMALL(AV$4:AV$353,{1,2,3,4,5,6}))</f>
        <v>6</v>
      </c>
      <c r="AW3" s="5">
        <f>COUNT(SMALL(AW$4:AW$353,{1,2,3,4,5,6}))</f>
        <v>6</v>
      </c>
      <c r="AX3" s="5">
        <f>COUNT(SMALL(AX$4:AX$353,{1,2,3,4,5,6}))</f>
        <v>6</v>
      </c>
      <c r="AY3" s="5">
        <f>COUNT(SMALL(AY$4:AY$353,{1,2,3,4,5,6}))</f>
        <v>6</v>
      </c>
      <c r="AZ3" s="5">
        <f>COUNT(SMALL(AZ$4:AZ$353,{1,2,3,4,5,6}))</f>
        <v>6</v>
      </c>
      <c r="BA3" s="5">
        <f>COUNT(SMALL(BA$4:BA$353,{1,2,3,4,5,6}))</f>
        <v>6</v>
      </c>
      <c r="BB3" s="5">
        <f>COUNT(SMALL(BB$4:BB$353,{1,2,3,4,5,6}))</f>
        <v>6</v>
      </c>
    </row>
    <row r="4" spans="1:54" ht="15.6" customHeight="1" x14ac:dyDescent="0.3">
      <c r="A4" s="40">
        <v>1</v>
      </c>
      <c r="B4" s="40">
        <v>1</v>
      </c>
      <c r="C4" s="40"/>
      <c r="D4" s="40"/>
      <c r="E4" s="40">
        <v>1002</v>
      </c>
      <c r="F4" s="47" t="s">
        <v>413</v>
      </c>
      <c r="G4" s="48" t="s">
        <v>142</v>
      </c>
      <c r="H4" s="48" t="s">
        <v>162</v>
      </c>
      <c r="I4" s="40" t="s">
        <v>65</v>
      </c>
      <c r="J4" s="40" t="s">
        <v>115</v>
      </c>
      <c r="K4" s="40" t="s">
        <v>0</v>
      </c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>
        <f>$B4</f>
        <v>1</v>
      </c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</row>
    <row r="5" spans="1:54" ht="15.9" customHeight="1" x14ac:dyDescent="0.3">
      <c r="A5" s="40">
        <v>2</v>
      </c>
      <c r="B5" s="40">
        <v>2</v>
      </c>
      <c r="C5" s="40">
        <v>1</v>
      </c>
      <c r="D5" s="40">
        <v>1</v>
      </c>
      <c r="E5" s="40">
        <v>1</v>
      </c>
      <c r="F5" s="47" t="s">
        <v>572</v>
      </c>
      <c r="G5" s="48" t="s">
        <v>164</v>
      </c>
      <c r="H5" s="48" t="s">
        <v>573</v>
      </c>
      <c r="I5" s="40" t="s">
        <v>218</v>
      </c>
      <c r="J5" s="40" t="s">
        <v>40</v>
      </c>
      <c r="K5" s="40" t="s">
        <v>0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>
        <f>$B5</f>
        <v>2</v>
      </c>
      <c r="AB5" s="11"/>
      <c r="AC5" s="11"/>
      <c r="AD5" s="11"/>
      <c r="AE5" s="11"/>
      <c r="AF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>
        <f>$D5</f>
        <v>1</v>
      </c>
      <c r="AX5" s="11"/>
      <c r="AY5" s="11"/>
      <c r="AZ5" s="11"/>
      <c r="BA5" s="11"/>
      <c r="BB5" s="11"/>
    </row>
    <row r="6" spans="1:54" ht="15.9" customHeight="1" x14ac:dyDescent="0.3">
      <c r="A6" s="40">
        <v>3</v>
      </c>
      <c r="B6" s="40">
        <v>3</v>
      </c>
      <c r="C6" s="40"/>
      <c r="D6" s="40"/>
      <c r="E6" s="40">
        <v>1079</v>
      </c>
      <c r="F6" s="47" t="s">
        <v>414</v>
      </c>
      <c r="G6" s="48" t="s">
        <v>415</v>
      </c>
      <c r="H6" s="48" t="s">
        <v>188</v>
      </c>
      <c r="I6" s="40" t="s">
        <v>65</v>
      </c>
      <c r="J6" s="40" t="s">
        <v>106</v>
      </c>
      <c r="K6" s="40" t="s">
        <v>0</v>
      </c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>
        <f>$B6</f>
        <v>3</v>
      </c>
      <c r="AF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</row>
    <row r="7" spans="1:54" ht="15.9" customHeight="1" x14ac:dyDescent="0.3">
      <c r="A7" s="40">
        <v>4</v>
      </c>
      <c r="B7" s="40">
        <v>4</v>
      </c>
      <c r="C7" s="40">
        <v>2</v>
      </c>
      <c r="D7" s="40">
        <v>2</v>
      </c>
      <c r="E7" s="40">
        <v>1188</v>
      </c>
      <c r="F7" s="47" t="s">
        <v>574</v>
      </c>
      <c r="G7" s="48" t="s">
        <v>189</v>
      </c>
      <c r="H7" s="48" t="s">
        <v>304</v>
      </c>
      <c r="I7" s="40" t="s">
        <v>218</v>
      </c>
      <c r="J7" s="40" t="s">
        <v>37</v>
      </c>
      <c r="K7" s="40" t="s">
        <v>0</v>
      </c>
      <c r="L7" s="11"/>
      <c r="M7" s="11"/>
      <c r="N7" s="11"/>
      <c r="O7" s="11"/>
      <c r="P7" s="11"/>
      <c r="Q7" s="11"/>
      <c r="R7" s="11">
        <f>$B7</f>
        <v>4</v>
      </c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H7" s="11"/>
      <c r="AI7" s="11"/>
      <c r="AJ7" s="11"/>
      <c r="AK7" s="11"/>
      <c r="AL7" s="11"/>
      <c r="AM7" s="11"/>
      <c r="AN7" s="11">
        <f>$D7</f>
        <v>2</v>
      </c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</row>
    <row r="8" spans="1:54" ht="15.9" customHeight="1" x14ac:dyDescent="0.3">
      <c r="A8" s="40">
        <v>5</v>
      </c>
      <c r="B8" s="40">
        <v>5</v>
      </c>
      <c r="C8" s="40"/>
      <c r="D8" s="40"/>
      <c r="E8" s="40">
        <v>859</v>
      </c>
      <c r="F8" s="47" t="s">
        <v>416</v>
      </c>
      <c r="G8" s="48" t="s">
        <v>417</v>
      </c>
      <c r="H8" s="48" t="s">
        <v>418</v>
      </c>
      <c r="I8" s="40" t="s">
        <v>65</v>
      </c>
      <c r="J8" s="40" t="s">
        <v>38</v>
      </c>
      <c r="K8" s="40" t="s">
        <v>0</v>
      </c>
      <c r="L8" s="11"/>
      <c r="M8" s="11"/>
      <c r="N8" s="11"/>
      <c r="O8" s="11"/>
      <c r="P8" s="11"/>
      <c r="Q8" s="11"/>
      <c r="R8" s="11"/>
      <c r="S8" s="11">
        <f>$B8</f>
        <v>5</v>
      </c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</row>
    <row r="9" spans="1:54" ht="15.9" customHeight="1" x14ac:dyDescent="0.3">
      <c r="A9" s="40">
        <v>6</v>
      </c>
      <c r="B9" s="40">
        <v>6</v>
      </c>
      <c r="C9" s="40"/>
      <c r="D9" s="40"/>
      <c r="E9" s="40">
        <v>1917</v>
      </c>
      <c r="F9" s="47" t="s">
        <v>419</v>
      </c>
      <c r="G9" s="48" t="s">
        <v>369</v>
      </c>
      <c r="H9" s="48" t="s">
        <v>420</v>
      </c>
      <c r="I9" s="40" t="s">
        <v>65</v>
      </c>
      <c r="J9" s="40" t="s">
        <v>411</v>
      </c>
      <c r="K9" s="40" t="s">
        <v>0</v>
      </c>
      <c r="L9" s="11"/>
      <c r="M9" s="11"/>
      <c r="N9" s="11"/>
      <c r="O9" s="11">
        <f>$B9</f>
        <v>6</v>
      </c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</row>
    <row r="10" spans="1:54" ht="15.9" customHeight="1" x14ac:dyDescent="0.3">
      <c r="A10" s="40">
        <v>7</v>
      </c>
      <c r="B10" s="40">
        <v>7</v>
      </c>
      <c r="C10" s="40"/>
      <c r="D10" s="40"/>
      <c r="E10" s="40">
        <v>7</v>
      </c>
      <c r="F10" s="47" t="s">
        <v>421</v>
      </c>
      <c r="G10" s="48" t="s">
        <v>390</v>
      </c>
      <c r="H10" s="48" t="s">
        <v>422</v>
      </c>
      <c r="I10" s="40" t="s">
        <v>65</v>
      </c>
      <c r="J10" s="40" t="s">
        <v>40</v>
      </c>
      <c r="K10" s="40" t="s">
        <v>0</v>
      </c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>
        <f>$B10</f>
        <v>7</v>
      </c>
      <c r="AB10" s="11"/>
      <c r="AC10" s="11"/>
      <c r="AD10" s="11"/>
      <c r="AE10" s="11"/>
      <c r="AF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</row>
    <row r="11" spans="1:54" ht="15.9" customHeight="1" x14ac:dyDescent="0.3">
      <c r="A11" s="40">
        <v>8</v>
      </c>
      <c r="B11" s="40">
        <v>8</v>
      </c>
      <c r="C11" s="40"/>
      <c r="D11" s="40"/>
      <c r="E11" s="40">
        <v>919</v>
      </c>
      <c r="F11" s="47" t="s">
        <v>423</v>
      </c>
      <c r="G11" s="48" t="s">
        <v>210</v>
      </c>
      <c r="H11" s="48" t="s">
        <v>353</v>
      </c>
      <c r="I11" s="40" t="s">
        <v>65</v>
      </c>
      <c r="J11" s="40" t="s">
        <v>38</v>
      </c>
      <c r="K11" s="40" t="s">
        <v>0</v>
      </c>
      <c r="L11" s="11"/>
      <c r="M11" s="11"/>
      <c r="N11" s="11"/>
      <c r="O11" s="11"/>
      <c r="P11" s="11"/>
      <c r="Q11" s="11"/>
      <c r="R11" s="11"/>
      <c r="S11" s="11">
        <f>$B11</f>
        <v>8</v>
      </c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</row>
    <row r="12" spans="1:54" ht="15.9" customHeight="1" x14ac:dyDescent="0.3">
      <c r="A12" s="40">
        <v>9</v>
      </c>
      <c r="B12" s="40">
        <v>9</v>
      </c>
      <c r="C12" s="40"/>
      <c r="D12" s="40"/>
      <c r="E12" s="40">
        <v>864</v>
      </c>
      <c r="F12" s="47" t="s">
        <v>424</v>
      </c>
      <c r="G12" s="48" t="s">
        <v>166</v>
      </c>
      <c r="H12" s="48" t="s">
        <v>316</v>
      </c>
      <c r="I12" s="40" t="s">
        <v>65</v>
      </c>
      <c r="J12" s="40" t="s">
        <v>38</v>
      </c>
      <c r="K12" s="40" t="s">
        <v>0</v>
      </c>
      <c r="L12" s="11"/>
      <c r="M12" s="11"/>
      <c r="N12" s="11"/>
      <c r="O12" s="11"/>
      <c r="P12" s="11"/>
      <c r="Q12" s="11"/>
      <c r="R12" s="11"/>
      <c r="S12" s="11">
        <f>$B12</f>
        <v>9</v>
      </c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</row>
    <row r="13" spans="1:54" ht="15.9" customHeight="1" x14ac:dyDescent="0.3">
      <c r="A13" s="40">
        <v>10</v>
      </c>
      <c r="B13" s="40">
        <v>10</v>
      </c>
      <c r="C13" s="40">
        <v>3</v>
      </c>
      <c r="D13" s="40">
        <v>3</v>
      </c>
      <c r="E13" s="40">
        <v>1058</v>
      </c>
      <c r="F13" s="47" t="s">
        <v>575</v>
      </c>
      <c r="G13" s="48" t="s">
        <v>187</v>
      </c>
      <c r="H13" s="48" t="s">
        <v>220</v>
      </c>
      <c r="I13" s="40" t="s">
        <v>218</v>
      </c>
      <c r="J13" s="40" t="s">
        <v>106</v>
      </c>
      <c r="K13" s="40" t="s">
        <v>0</v>
      </c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>
        <f>$B13</f>
        <v>10</v>
      </c>
      <c r="AF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>
        <f>$D13</f>
        <v>3</v>
      </c>
      <c r="BB13" s="11"/>
    </row>
    <row r="14" spans="1:54" ht="15.9" customHeight="1" x14ac:dyDescent="0.3">
      <c r="A14" s="40">
        <v>11</v>
      </c>
      <c r="B14" s="40">
        <v>11</v>
      </c>
      <c r="C14" s="40"/>
      <c r="D14" s="40"/>
      <c r="E14" s="40">
        <v>381</v>
      </c>
      <c r="F14" s="47" t="s">
        <v>425</v>
      </c>
      <c r="G14" s="48" t="s">
        <v>182</v>
      </c>
      <c r="H14" s="48" t="s">
        <v>426</v>
      </c>
      <c r="I14" s="40" t="s">
        <v>65</v>
      </c>
      <c r="J14" s="40" t="s">
        <v>27</v>
      </c>
      <c r="K14" s="40" t="s">
        <v>0</v>
      </c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>
        <f>$B14</f>
        <v>11</v>
      </c>
      <c r="AE14" s="11"/>
      <c r="AF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</row>
    <row r="15" spans="1:54" ht="15.9" customHeight="1" x14ac:dyDescent="0.3">
      <c r="A15" s="40">
        <v>12</v>
      </c>
      <c r="B15" s="40">
        <v>12</v>
      </c>
      <c r="C15" s="40"/>
      <c r="D15" s="40"/>
      <c r="E15" s="40">
        <v>1172</v>
      </c>
      <c r="F15" s="47" t="s">
        <v>427</v>
      </c>
      <c r="G15" s="48" t="s">
        <v>171</v>
      </c>
      <c r="H15" s="48" t="s">
        <v>354</v>
      </c>
      <c r="I15" s="40" t="s">
        <v>65</v>
      </c>
      <c r="J15" s="40" t="s">
        <v>37</v>
      </c>
      <c r="K15" s="40" t="s">
        <v>0</v>
      </c>
      <c r="L15" s="11"/>
      <c r="M15" s="11"/>
      <c r="N15" s="11"/>
      <c r="O15" s="11"/>
      <c r="P15" s="11"/>
      <c r="Q15" s="11"/>
      <c r="R15" s="11">
        <f>$B15</f>
        <v>12</v>
      </c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</row>
    <row r="16" spans="1:54" ht="15.9" customHeight="1" x14ac:dyDescent="0.3">
      <c r="A16" s="40">
        <v>13</v>
      </c>
      <c r="B16" s="40">
        <v>13</v>
      </c>
      <c r="C16" s="40">
        <v>1</v>
      </c>
      <c r="D16" s="40"/>
      <c r="E16" s="40">
        <v>244</v>
      </c>
      <c r="F16" s="47" t="s">
        <v>563</v>
      </c>
      <c r="G16" s="48" t="s">
        <v>564</v>
      </c>
      <c r="H16" s="48" t="s">
        <v>565</v>
      </c>
      <c r="I16" s="40" t="s">
        <v>297</v>
      </c>
      <c r="J16" s="40" t="s">
        <v>40</v>
      </c>
      <c r="K16" s="40" t="s">
        <v>0</v>
      </c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>
        <f>$B16</f>
        <v>13</v>
      </c>
      <c r="AB16" s="11"/>
      <c r="AC16" s="11"/>
      <c r="AD16" s="11"/>
      <c r="AE16" s="11"/>
      <c r="AF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</row>
    <row r="17" spans="1:54" ht="15.9" customHeight="1" x14ac:dyDescent="0.3">
      <c r="A17" s="40">
        <v>14</v>
      </c>
      <c r="B17" s="40">
        <v>14</v>
      </c>
      <c r="C17" s="40">
        <v>4</v>
      </c>
      <c r="D17" s="40">
        <v>4</v>
      </c>
      <c r="E17" s="40">
        <v>567</v>
      </c>
      <c r="F17" s="47" t="s">
        <v>576</v>
      </c>
      <c r="G17" s="48" t="s">
        <v>163</v>
      </c>
      <c r="H17" s="48" t="s">
        <v>370</v>
      </c>
      <c r="I17" s="40" t="s">
        <v>218</v>
      </c>
      <c r="J17" s="40" t="s">
        <v>39</v>
      </c>
      <c r="K17" s="40" t="s">
        <v>0</v>
      </c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>
        <f>$B17</f>
        <v>14</v>
      </c>
      <c r="Y17" s="11"/>
      <c r="Z17" s="11"/>
      <c r="AA17" s="11"/>
      <c r="AB17" s="11"/>
      <c r="AC17" s="11"/>
      <c r="AD17" s="11"/>
      <c r="AE17" s="11"/>
      <c r="AF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>
        <f>$D17</f>
        <v>4</v>
      </c>
      <c r="AU17" s="11"/>
      <c r="AV17" s="11"/>
      <c r="AW17" s="11"/>
      <c r="AX17" s="11"/>
      <c r="AY17" s="11"/>
      <c r="AZ17" s="11"/>
      <c r="BA17" s="11"/>
      <c r="BB17" s="11"/>
    </row>
    <row r="18" spans="1:54" ht="15.9" customHeight="1" x14ac:dyDescent="0.3">
      <c r="A18" s="40">
        <v>15</v>
      </c>
      <c r="B18" s="40">
        <v>15</v>
      </c>
      <c r="C18" s="40">
        <v>5</v>
      </c>
      <c r="D18" s="40">
        <v>5</v>
      </c>
      <c r="E18" s="40">
        <v>1091</v>
      </c>
      <c r="F18" s="47" t="s">
        <v>577</v>
      </c>
      <c r="G18" s="48" t="s">
        <v>165</v>
      </c>
      <c r="H18" s="48" t="s">
        <v>578</v>
      </c>
      <c r="I18" s="40" t="s">
        <v>218</v>
      </c>
      <c r="J18" s="40" t="s">
        <v>106</v>
      </c>
      <c r="K18" s="40" t="s">
        <v>0</v>
      </c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>
        <f>$B18</f>
        <v>15</v>
      </c>
      <c r="AF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>
        <f>$D18</f>
        <v>5</v>
      </c>
      <c r="BB18" s="11"/>
    </row>
    <row r="19" spans="1:54" ht="15.9" customHeight="1" x14ac:dyDescent="0.3">
      <c r="A19" s="40">
        <v>16</v>
      </c>
      <c r="B19" s="40">
        <v>16</v>
      </c>
      <c r="C19" s="40"/>
      <c r="D19" s="40"/>
      <c r="E19" s="40">
        <v>744</v>
      </c>
      <c r="F19" s="47" t="s">
        <v>428</v>
      </c>
      <c r="G19" s="48" t="s">
        <v>429</v>
      </c>
      <c r="H19" s="48" t="s">
        <v>430</v>
      </c>
      <c r="I19" s="40" t="s">
        <v>65</v>
      </c>
      <c r="J19" s="40" t="s">
        <v>25</v>
      </c>
      <c r="K19" s="40" t="s">
        <v>0</v>
      </c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>
        <f>$B19</f>
        <v>16</v>
      </c>
      <c r="Z19" s="11"/>
      <c r="AA19" s="11"/>
      <c r="AB19" s="11"/>
      <c r="AC19" s="11"/>
      <c r="AD19" s="11"/>
      <c r="AE19" s="11"/>
      <c r="AF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</row>
    <row r="20" spans="1:54" ht="15.9" customHeight="1" x14ac:dyDescent="0.3">
      <c r="A20" s="40">
        <v>17</v>
      </c>
      <c r="B20" s="40">
        <v>17</v>
      </c>
      <c r="C20" s="40">
        <v>6</v>
      </c>
      <c r="D20" s="40">
        <v>6</v>
      </c>
      <c r="E20" s="40">
        <v>1545</v>
      </c>
      <c r="F20" s="47" t="s">
        <v>579</v>
      </c>
      <c r="G20" s="48" t="s">
        <v>580</v>
      </c>
      <c r="H20" s="48" t="s">
        <v>581</v>
      </c>
      <c r="I20" s="40" t="s">
        <v>218</v>
      </c>
      <c r="J20" s="40" t="s">
        <v>35</v>
      </c>
      <c r="K20" s="40" t="s">
        <v>0</v>
      </c>
      <c r="L20" s="11">
        <f>$B20</f>
        <v>17</v>
      </c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H20" s="11">
        <f>$D20</f>
        <v>6</v>
      </c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</row>
    <row r="21" spans="1:54" ht="15.9" customHeight="1" x14ac:dyDescent="0.3">
      <c r="A21" s="40">
        <v>18</v>
      </c>
      <c r="B21" s="40">
        <v>18</v>
      </c>
      <c r="C21" s="40"/>
      <c r="D21" s="40"/>
      <c r="E21" s="40">
        <v>951</v>
      </c>
      <c r="F21" s="47" t="s">
        <v>431</v>
      </c>
      <c r="G21" s="48" t="s">
        <v>176</v>
      </c>
      <c r="H21" s="48" t="s">
        <v>432</v>
      </c>
      <c r="I21" s="40" t="s">
        <v>65</v>
      </c>
      <c r="J21" s="40" t="s">
        <v>115</v>
      </c>
      <c r="K21" s="40" t="s">
        <v>0</v>
      </c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>
        <f>$B21</f>
        <v>18</v>
      </c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</row>
    <row r="22" spans="1:54" ht="15.9" customHeight="1" x14ac:dyDescent="0.3">
      <c r="A22" s="40">
        <v>19</v>
      </c>
      <c r="B22" s="40">
        <v>19</v>
      </c>
      <c r="C22" s="40"/>
      <c r="D22" s="40"/>
      <c r="E22" s="40">
        <v>858</v>
      </c>
      <c r="F22" s="47" t="s">
        <v>433</v>
      </c>
      <c r="G22" s="48" t="s">
        <v>205</v>
      </c>
      <c r="H22" s="48" t="s">
        <v>434</v>
      </c>
      <c r="I22" s="40" t="s">
        <v>65</v>
      </c>
      <c r="J22" s="40" t="s">
        <v>38</v>
      </c>
      <c r="K22" s="40" t="s">
        <v>0</v>
      </c>
      <c r="L22" s="11"/>
      <c r="M22" s="11"/>
      <c r="N22" s="11"/>
      <c r="O22" s="11"/>
      <c r="P22" s="11"/>
      <c r="Q22" s="11"/>
      <c r="R22" s="11"/>
      <c r="S22" s="11">
        <f>$B22</f>
        <v>19</v>
      </c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</row>
    <row r="23" spans="1:54" ht="15.9" customHeight="1" x14ac:dyDescent="0.3">
      <c r="A23" s="40">
        <v>20</v>
      </c>
      <c r="B23" s="40">
        <v>20</v>
      </c>
      <c r="C23" s="40"/>
      <c r="D23" s="40"/>
      <c r="E23" s="40">
        <v>1180</v>
      </c>
      <c r="F23" s="47" t="s">
        <v>435</v>
      </c>
      <c r="G23" s="48" t="s">
        <v>194</v>
      </c>
      <c r="H23" s="48" t="s">
        <v>436</v>
      </c>
      <c r="I23" s="40" t="s">
        <v>65</v>
      </c>
      <c r="J23" s="40" t="s">
        <v>37</v>
      </c>
      <c r="K23" s="40" t="s">
        <v>0</v>
      </c>
      <c r="L23" s="11"/>
      <c r="M23" s="11"/>
      <c r="N23" s="11"/>
      <c r="O23" s="11"/>
      <c r="P23" s="11"/>
      <c r="Q23" s="11"/>
      <c r="R23" s="11">
        <f>$B23</f>
        <v>20</v>
      </c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</row>
    <row r="24" spans="1:54" ht="15.9" customHeight="1" x14ac:dyDescent="0.3">
      <c r="A24" s="40">
        <v>21</v>
      </c>
      <c r="B24" s="40">
        <v>21</v>
      </c>
      <c r="C24" s="40"/>
      <c r="D24" s="40"/>
      <c r="E24" s="40">
        <v>100</v>
      </c>
      <c r="F24" s="47" t="s">
        <v>437</v>
      </c>
      <c r="G24" s="48" t="s">
        <v>438</v>
      </c>
      <c r="H24" s="48" t="s">
        <v>439</v>
      </c>
      <c r="I24" s="40" t="s">
        <v>65</v>
      </c>
      <c r="J24" s="40" t="s">
        <v>40</v>
      </c>
      <c r="K24" s="40" t="s">
        <v>0</v>
      </c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>
        <f>$B24</f>
        <v>21</v>
      </c>
      <c r="AB24" s="11"/>
      <c r="AC24" s="11"/>
      <c r="AD24" s="11"/>
      <c r="AE24" s="11"/>
      <c r="AF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</row>
    <row r="25" spans="1:54" ht="15.9" customHeight="1" x14ac:dyDescent="0.3">
      <c r="A25" s="40">
        <v>22</v>
      </c>
      <c r="B25" s="40">
        <v>22</v>
      </c>
      <c r="C25" s="40">
        <v>1</v>
      </c>
      <c r="D25" s="40">
        <v>7</v>
      </c>
      <c r="E25" s="40">
        <v>369</v>
      </c>
      <c r="F25" s="47" t="s">
        <v>582</v>
      </c>
      <c r="G25" s="48" t="s">
        <v>103</v>
      </c>
      <c r="H25" s="48" t="s">
        <v>583</v>
      </c>
      <c r="I25" s="40" t="s">
        <v>225</v>
      </c>
      <c r="J25" s="40" t="s">
        <v>27</v>
      </c>
      <c r="K25" s="40" t="s">
        <v>0</v>
      </c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>
        <f>$B25</f>
        <v>22</v>
      </c>
      <c r="AE25" s="11"/>
      <c r="AF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>
        <f>$D25</f>
        <v>7</v>
      </c>
      <c r="BA25" s="11"/>
      <c r="BB25" s="11"/>
    </row>
    <row r="26" spans="1:54" ht="15.9" customHeight="1" x14ac:dyDescent="0.3">
      <c r="A26" s="40">
        <v>23</v>
      </c>
      <c r="B26" s="40">
        <v>23</v>
      </c>
      <c r="C26" s="40"/>
      <c r="D26" s="40"/>
      <c r="E26" s="40">
        <v>37</v>
      </c>
      <c r="F26" s="47" t="s">
        <v>440</v>
      </c>
      <c r="G26" s="48" t="s">
        <v>205</v>
      </c>
      <c r="H26" s="48" t="s">
        <v>441</v>
      </c>
      <c r="I26" s="40" t="s">
        <v>65</v>
      </c>
      <c r="J26" s="40" t="s">
        <v>40</v>
      </c>
      <c r="K26" s="40" t="s">
        <v>0</v>
      </c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>
        <f>$B26</f>
        <v>23</v>
      </c>
      <c r="AB26" s="11"/>
      <c r="AC26" s="11"/>
      <c r="AD26" s="11"/>
      <c r="AE26" s="11"/>
      <c r="AF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</row>
    <row r="27" spans="1:54" ht="15.9" customHeight="1" x14ac:dyDescent="0.3">
      <c r="A27" s="40">
        <v>24</v>
      </c>
      <c r="B27" s="40">
        <v>24</v>
      </c>
      <c r="C27" s="40"/>
      <c r="D27" s="40"/>
      <c r="E27" s="40">
        <v>358</v>
      </c>
      <c r="F27" s="47" t="s">
        <v>442</v>
      </c>
      <c r="G27" s="48" t="s">
        <v>166</v>
      </c>
      <c r="H27" s="48" t="s">
        <v>208</v>
      </c>
      <c r="I27" s="40" t="s">
        <v>65</v>
      </c>
      <c r="J27" s="40" t="s">
        <v>27</v>
      </c>
      <c r="K27" s="40" t="s">
        <v>0</v>
      </c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>
        <f>$B27</f>
        <v>24</v>
      </c>
      <c r="AE27" s="11"/>
      <c r="AF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</row>
    <row r="28" spans="1:54" ht="15.9" customHeight="1" x14ac:dyDescent="0.3">
      <c r="A28" s="40">
        <v>25</v>
      </c>
      <c r="B28" s="40">
        <v>25</v>
      </c>
      <c r="C28" s="40"/>
      <c r="D28" s="40"/>
      <c r="E28" s="40">
        <v>1531</v>
      </c>
      <c r="F28" s="47" t="s">
        <v>443</v>
      </c>
      <c r="G28" s="48" t="s">
        <v>444</v>
      </c>
      <c r="H28" s="48" t="s">
        <v>445</v>
      </c>
      <c r="I28" s="40" t="s">
        <v>65</v>
      </c>
      <c r="J28" s="40" t="s">
        <v>35</v>
      </c>
      <c r="K28" s="40" t="s">
        <v>0</v>
      </c>
      <c r="L28" s="11">
        <f>$B28</f>
        <v>25</v>
      </c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</row>
    <row r="29" spans="1:54" ht="15.9" customHeight="1" x14ac:dyDescent="0.3">
      <c r="A29" s="40">
        <v>26</v>
      </c>
      <c r="B29" s="40">
        <v>26</v>
      </c>
      <c r="C29" s="40"/>
      <c r="D29" s="40"/>
      <c r="E29" s="40">
        <v>1914</v>
      </c>
      <c r="F29" s="47" t="s">
        <v>446</v>
      </c>
      <c r="G29" s="48" t="s">
        <v>205</v>
      </c>
      <c r="H29" s="48" t="s">
        <v>447</v>
      </c>
      <c r="I29" s="40" t="s">
        <v>65</v>
      </c>
      <c r="J29" s="40" t="s">
        <v>411</v>
      </c>
      <c r="K29" s="40" t="s">
        <v>0</v>
      </c>
      <c r="L29" s="11"/>
      <c r="M29" s="11"/>
      <c r="N29" s="11"/>
      <c r="O29" s="11">
        <f>$B29</f>
        <v>26</v>
      </c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</row>
    <row r="30" spans="1:54" ht="15.9" customHeight="1" x14ac:dyDescent="0.3">
      <c r="A30" s="40">
        <v>27</v>
      </c>
      <c r="B30" s="40">
        <v>27</v>
      </c>
      <c r="C30" s="40"/>
      <c r="D30" s="40"/>
      <c r="E30" s="40">
        <v>957</v>
      </c>
      <c r="F30" s="47" t="s">
        <v>448</v>
      </c>
      <c r="G30" s="48" t="s">
        <v>449</v>
      </c>
      <c r="H30" s="48" t="s">
        <v>450</v>
      </c>
      <c r="I30" s="40" t="s">
        <v>65</v>
      </c>
      <c r="J30" s="40" t="s">
        <v>115</v>
      </c>
      <c r="K30" s="40" t="s">
        <v>0</v>
      </c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>
        <f>$B30</f>
        <v>27</v>
      </c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</row>
    <row r="31" spans="1:54" ht="15.9" customHeight="1" x14ac:dyDescent="0.3">
      <c r="A31" s="40">
        <v>28</v>
      </c>
      <c r="B31" s="40">
        <v>28</v>
      </c>
      <c r="C31" s="40">
        <v>2</v>
      </c>
      <c r="D31" s="40">
        <v>8</v>
      </c>
      <c r="E31" s="40">
        <v>949</v>
      </c>
      <c r="F31" s="47" t="s">
        <v>584</v>
      </c>
      <c r="G31" s="48" t="s">
        <v>222</v>
      </c>
      <c r="H31" s="48" t="s">
        <v>585</v>
      </c>
      <c r="I31" s="40" t="s">
        <v>225</v>
      </c>
      <c r="J31" s="40" t="s">
        <v>115</v>
      </c>
      <c r="K31" s="40" t="s">
        <v>0</v>
      </c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>
        <f>$B31</f>
        <v>28</v>
      </c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>
        <f>$D31</f>
        <v>8</v>
      </c>
    </row>
    <row r="32" spans="1:54" ht="15.9" customHeight="1" x14ac:dyDescent="0.3">
      <c r="A32" s="40">
        <v>29</v>
      </c>
      <c r="B32" s="40">
        <v>29</v>
      </c>
      <c r="C32" s="40"/>
      <c r="D32" s="40"/>
      <c r="E32" s="40">
        <v>948</v>
      </c>
      <c r="F32" s="47" t="s">
        <v>451</v>
      </c>
      <c r="G32" s="48" t="s">
        <v>182</v>
      </c>
      <c r="H32" s="48" t="s">
        <v>100</v>
      </c>
      <c r="I32" s="40" t="s">
        <v>65</v>
      </c>
      <c r="J32" s="40" t="s">
        <v>115</v>
      </c>
      <c r="K32" s="40" t="s">
        <v>0</v>
      </c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>
        <f>$B32</f>
        <v>29</v>
      </c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</row>
    <row r="33" spans="1:54" ht="15.9" customHeight="1" x14ac:dyDescent="0.3">
      <c r="A33" s="40">
        <v>30</v>
      </c>
      <c r="B33" s="40">
        <v>30</v>
      </c>
      <c r="C33" s="40">
        <v>7</v>
      </c>
      <c r="D33" s="40">
        <v>9</v>
      </c>
      <c r="E33" s="40">
        <v>371</v>
      </c>
      <c r="F33" s="47" t="s">
        <v>586</v>
      </c>
      <c r="G33" s="48" t="s">
        <v>178</v>
      </c>
      <c r="H33" s="48" t="s">
        <v>371</v>
      </c>
      <c r="I33" s="40" t="s">
        <v>218</v>
      </c>
      <c r="J33" s="40" t="s">
        <v>27</v>
      </c>
      <c r="K33" s="40" t="s">
        <v>0</v>
      </c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>
        <f>$B33</f>
        <v>30</v>
      </c>
      <c r="AE33" s="11"/>
      <c r="AF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>
        <f>$D33</f>
        <v>9</v>
      </c>
      <c r="BA33" s="11"/>
      <c r="BB33" s="11"/>
    </row>
    <row r="34" spans="1:54" ht="15.9" customHeight="1" x14ac:dyDescent="0.3">
      <c r="A34" s="40">
        <v>31</v>
      </c>
      <c r="B34" s="40">
        <v>31</v>
      </c>
      <c r="C34" s="40">
        <v>8</v>
      </c>
      <c r="D34" s="40">
        <v>10</v>
      </c>
      <c r="E34" s="40">
        <v>40</v>
      </c>
      <c r="F34" s="47" t="s">
        <v>587</v>
      </c>
      <c r="G34" s="48" t="s">
        <v>193</v>
      </c>
      <c r="H34" s="48" t="s">
        <v>406</v>
      </c>
      <c r="I34" s="40" t="s">
        <v>218</v>
      </c>
      <c r="J34" s="40" t="s">
        <v>40</v>
      </c>
      <c r="K34" s="40" t="s">
        <v>0</v>
      </c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>
        <f>$B34</f>
        <v>31</v>
      </c>
      <c r="AB34" s="11"/>
      <c r="AC34" s="11"/>
      <c r="AD34" s="11"/>
      <c r="AE34" s="11"/>
      <c r="AF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>
        <f>$D34</f>
        <v>10</v>
      </c>
      <c r="AX34" s="11"/>
      <c r="AY34" s="11"/>
      <c r="AZ34" s="11"/>
      <c r="BA34" s="11"/>
      <c r="BB34" s="11"/>
    </row>
    <row r="35" spans="1:54" ht="15.9" customHeight="1" x14ac:dyDescent="0.3">
      <c r="A35" s="40">
        <v>32</v>
      </c>
      <c r="B35" s="40">
        <v>32</v>
      </c>
      <c r="C35" s="40"/>
      <c r="D35" s="40"/>
      <c r="E35" s="40">
        <v>1328</v>
      </c>
      <c r="F35" s="47" t="s">
        <v>452</v>
      </c>
      <c r="G35" s="48" t="s">
        <v>246</v>
      </c>
      <c r="H35" s="48" t="s">
        <v>358</v>
      </c>
      <c r="I35" s="40" t="s">
        <v>65</v>
      </c>
      <c r="J35" s="40" t="s">
        <v>26</v>
      </c>
      <c r="K35" s="40" t="s">
        <v>0</v>
      </c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>
        <f>$B35</f>
        <v>32</v>
      </c>
      <c r="AA35" s="11"/>
      <c r="AB35" s="11"/>
      <c r="AC35" s="11"/>
      <c r="AD35" s="11"/>
      <c r="AE35" s="11"/>
      <c r="AF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</row>
    <row r="36" spans="1:54" ht="15.9" customHeight="1" x14ac:dyDescent="0.3">
      <c r="A36" s="40">
        <v>33</v>
      </c>
      <c r="B36" s="40">
        <v>33</v>
      </c>
      <c r="C36" s="40"/>
      <c r="D36" s="40"/>
      <c r="E36" s="40">
        <v>632</v>
      </c>
      <c r="F36" s="47" t="s">
        <v>453</v>
      </c>
      <c r="G36" s="48" t="s">
        <v>166</v>
      </c>
      <c r="H36" s="48" t="s">
        <v>140</v>
      </c>
      <c r="I36" s="40" t="s">
        <v>65</v>
      </c>
      <c r="J36" s="40" t="s">
        <v>25</v>
      </c>
      <c r="K36" s="40" t="s">
        <v>0</v>
      </c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>
        <f>$B36</f>
        <v>33</v>
      </c>
      <c r="Z36" s="11"/>
      <c r="AA36" s="11"/>
      <c r="AB36" s="11"/>
      <c r="AC36" s="11"/>
      <c r="AD36" s="11"/>
      <c r="AE36" s="11"/>
      <c r="AF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</row>
    <row r="37" spans="1:54" ht="15.9" customHeight="1" x14ac:dyDescent="0.3">
      <c r="A37" s="40">
        <v>34</v>
      </c>
      <c r="B37" s="40">
        <v>34</v>
      </c>
      <c r="C37" s="40">
        <v>9</v>
      </c>
      <c r="D37" s="40">
        <v>11</v>
      </c>
      <c r="E37" s="40">
        <v>665</v>
      </c>
      <c r="F37" s="47" t="s">
        <v>588</v>
      </c>
      <c r="G37" s="48" t="s">
        <v>228</v>
      </c>
      <c r="H37" s="48" t="s">
        <v>589</v>
      </c>
      <c r="I37" s="40" t="s">
        <v>218</v>
      </c>
      <c r="J37" s="40" t="s">
        <v>25</v>
      </c>
      <c r="K37" s="40" t="s">
        <v>0</v>
      </c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>
        <f>$B37</f>
        <v>34</v>
      </c>
      <c r="Z37" s="11"/>
      <c r="AA37" s="11"/>
      <c r="AB37" s="11"/>
      <c r="AC37" s="11"/>
      <c r="AD37" s="11"/>
      <c r="AE37" s="11"/>
      <c r="AF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>
        <f>$D37</f>
        <v>11</v>
      </c>
      <c r="AV37" s="11"/>
      <c r="AW37" s="11"/>
      <c r="AX37" s="11"/>
      <c r="AY37" s="11"/>
      <c r="AZ37" s="11"/>
      <c r="BA37" s="11"/>
      <c r="BB37" s="11"/>
    </row>
    <row r="38" spans="1:54" ht="15.9" customHeight="1" x14ac:dyDescent="0.3">
      <c r="A38" s="40">
        <v>35</v>
      </c>
      <c r="B38" s="40">
        <v>35</v>
      </c>
      <c r="C38" s="40"/>
      <c r="D38" s="40"/>
      <c r="E38" s="40">
        <v>958</v>
      </c>
      <c r="F38" s="47" t="s">
        <v>454</v>
      </c>
      <c r="G38" s="48" t="s">
        <v>455</v>
      </c>
      <c r="H38" s="48" t="s">
        <v>456</v>
      </c>
      <c r="I38" s="40" t="s">
        <v>65</v>
      </c>
      <c r="J38" s="40" t="s">
        <v>115</v>
      </c>
      <c r="K38" s="40" t="s">
        <v>0</v>
      </c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>
        <f>$B38</f>
        <v>35</v>
      </c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</row>
    <row r="39" spans="1:54" ht="15.9" customHeight="1" x14ac:dyDescent="0.3">
      <c r="A39" s="40">
        <v>36</v>
      </c>
      <c r="B39" s="40">
        <v>36</v>
      </c>
      <c r="C39" s="40">
        <v>3</v>
      </c>
      <c r="D39" s="40">
        <v>12</v>
      </c>
      <c r="E39" s="40">
        <v>4</v>
      </c>
      <c r="F39" s="47" t="s">
        <v>590</v>
      </c>
      <c r="G39" s="48" t="s">
        <v>249</v>
      </c>
      <c r="H39" s="48" t="s">
        <v>118</v>
      </c>
      <c r="I39" s="40" t="s">
        <v>225</v>
      </c>
      <c r="J39" s="40" t="s">
        <v>40</v>
      </c>
      <c r="K39" s="40" t="s">
        <v>0</v>
      </c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>
        <f>$B39</f>
        <v>36</v>
      </c>
      <c r="AB39" s="11"/>
      <c r="AC39" s="11"/>
      <c r="AD39" s="11"/>
      <c r="AE39" s="11"/>
      <c r="AF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>
        <f>$D39</f>
        <v>12</v>
      </c>
      <c r="AX39" s="11"/>
      <c r="AY39" s="11"/>
      <c r="AZ39" s="11"/>
      <c r="BA39" s="11"/>
      <c r="BB39" s="11"/>
    </row>
    <row r="40" spans="1:54" ht="15.9" customHeight="1" x14ac:dyDescent="0.3">
      <c r="A40" s="40">
        <v>38</v>
      </c>
      <c r="B40" s="40">
        <v>37</v>
      </c>
      <c r="C40" s="40">
        <v>10</v>
      </c>
      <c r="D40" s="40">
        <v>13</v>
      </c>
      <c r="E40" s="40">
        <v>530</v>
      </c>
      <c r="F40" s="47" t="s">
        <v>591</v>
      </c>
      <c r="G40" s="48" t="s">
        <v>592</v>
      </c>
      <c r="H40" s="48" t="s">
        <v>593</v>
      </c>
      <c r="I40" s="40" t="s">
        <v>218</v>
      </c>
      <c r="J40" s="40" t="s">
        <v>39</v>
      </c>
      <c r="K40" s="40" t="s">
        <v>0</v>
      </c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>
        <f>$B40</f>
        <v>37</v>
      </c>
      <c r="Y40" s="11"/>
      <c r="Z40" s="11"/>
      <c r="AA40" s="11"/>
      <c r="AB40" s="11"/>
      <c r="AC40" s="11"/>
      <c r="AD40" s="11"/>
      <c r="AE40" s="11"/>
      <c r="AF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>
        <f>$D40</f>
        <v>13</v>
      </c>
      <c r="AU40" s="11"/>
      <c r="AV40" s="11"/>
      <c r="AW40" s="11"/>
      <c r="AX40" s="11"/>
      <c r="AY40" s="11"/>
      <c r="AZ40" s="11"/>
      <c r="BA40" s="11"/>
      <c r="BB40" s="11"/>
    </row>
    <row r="41" spans="1:54" ht="15.9" customHeight="1" x14ac:dyDescent="0.3">
      <c r="A41" s="40">
        <v>39</v>
      </c>
      <c r="B41" s="40">
        <v>38</v>
      </c>
      <c r="C41" s="40">
        <v>4</v>
      </c>
      <c r="D41" s="40">
        <v>14</v>
      </c>
      <c r="E41" s="40">
        <v>700</v>
      </c>
      <c r="F41" s="47" t="s">
        <v>594</v>
      </c>
      <c r="G41" s="48" t="s">
        <v>95</v>
      </c>
      <c r="H41" s="48" t="s">
        <v>100</v>
      </c>
      <c r="I41" s="40" t="s">
        <v>225</v>
      </c>
      <c r="J41" s="40" t="s">
        <v>25</v>
      </c>
      <c r="K41" s="40" t="s">
        <v>0</v>
      </c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>
        <f>$B41</f>
        <v>38</v>
      </c>
      <c r="Z41" s="11"/>
      <c r="AA41" s="11"/>
      <c r="AB41" s="11"/>
      <c r="AC41" s="11"/>
      <c r="AD41" s="11"/>
      <c r="AE41" s="11"/>
      <c r="AF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>
        <f>$D41</f>
        <v>14</v>
      </c>
      <c r="AV41" s="11"/>
      <c r="AW41" s="11"/>
      <c r="AX41" s="11"/>
      <c r="AY41" s="11"/>
      <c r="AZ41" s="11"/>
      <c r="BA41" s="11"/>
      <c r="BB41" s="11"/>
    </row>
    <row r="42" spans="1:54" ht="15.9" customHeight="1" x14ac:dyDescent="0.3">
      <c r="A42" s="40">
        <v>41</v>
      </c>
      <c r="B42" s="40">
        <v>39</v>
      </c>
      <c r="C42" s="40"/>
      <c r="D42" s="40"/>
      <c r="E42" s="40">
        <v>1771</v>
      </c>
      <c r="F42" s="47" t="s">
        <v>457</v>
      </c>
      <c r="G42" s="48" t="s">
        <v>168</v>
      </c>
      <c r="H42" s="48" t="s">
        <v>146</v>
      </c>
      <c r="I42" s="40" t="s">
        <v>65</v>
      </c>
      <c r="J42" s="40" t="s">
        <v>75</v>
      </c>
      <c r="K42" s="40" t="s">
        <v>0</v>
      </c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>
        <f>$B42</f>
        <v>39</v>
      </c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</row>
    <row r="43" spans="1:54" ht="15.9" customHeight="1" x14ac:dyDescent="0.3">
      <c r="A43" s="40">
        <v>42</v>
      </c>
      <c r="B43" s="40">
        <v>40</v>
      </c>
      <c r="C43" s="40"/>
      <c r="D43" s="40"/>
      <c r="E43" s="40">
        <v>452</v>
      </c>
      <c r="F43" s="47" t="s">
        <v>458</v>
      </c>
      <c r="G43" s="48" t="s">
        <v>165</v>
      </c>
      <c r="H43" s="48" t="s">
        <v>459</v>
      </c>
      <c r="I43" s="40" t="s">
        <v>65</v>
      </c>
      <c r="J43" s="40" t="s">
        <v>27</v>
      </c>
      <c r="K43" s="40" t="s">
        <v>0</v>
      </c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>
        <f>$B43</f>
        <v>40</v>
      </c>
      <c r="AE43" s="11"/>
      <c r="AF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</row>
    <row r="44" spans="1:54" ht="15.9" customHeight="1" x14ac:dyDescent="0.3">
      <c r="A44" s="40">
        <v>43</v>
      </c>
      <c r="B44" s="40">
        <v>41</v>
      </c>
      <c r="C44" s="40">
        <v>11</v>
      </c>
      <c r="D44" s="40">
        <v>15</v>
      </c>
      <c r="E44" s="40">
        <v>892</v>
      </c>
      <c r="F44" s="47" t="s">
        <v>595</v>
      </c>
      <c r="G44" s="48" t="s">
        <v>372</v>
      </c>
      <c r="H44" s="48" t="s">
        <v>277</v>
      </c>
      <c r="I44" s="40" t="s">
        <v>218</v>
      </c>
      <c r="J44" s="40" t="s">
        <v>38</v>
      </c>
      <c r="K44" s="40" t="s">
        <v>0</v>
      </c>
      <c r="L44" s="11"/>
      <c r="M44" s="11"/>
      <c r="N44" s="11"/>
      <c r="O44" s="11"/>
      <c r="P44" s="11"/>
      <c r="Q44" s="11"/>
      <c r="R44" s="11"/>
      <c r="S44" s="11">
        <f>$B44</f>
        <v>41</v>
      </c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H44" s="11"/>
      <c r="AI44" s="11"/>
      <c r="AJ44" s="11"/>
      <c r="AK44" s="11"/>
      <c r="AL44" s="11"/>
      <c r="AM44" s="11"/>
      <c r="AN44" s="11"/>
      <c r="AO44" s="11">
        <f>$D44</f>
        <v>15</v>
      </c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</row>
    <row r="45" spans="1:54" ht="15.9" customHeight="1" x14ac:dyDescent="0.3">
      <c r="A45" s="40">
        <v>44</v>
      </c>
      <c r="B45" s="40">
        <v>42</v>
      </c>
      <c r="C45" s="40">
        <v>12</v>
      </c>
      <c r="D45" s="40">
        <v>16</v>
      </c>
      <c r="E45" s="40">
        <v>380</v>
      </c>
      <c r="F45" s="47" t="s">
        <v>596</v>
      </c>
      <c r="G45" s="48" t="s">
        <v>94</v>
      </c>
      <c r="H45" s="48" t="s">
        <v>128</v>
      </c>
      <c r="I45" s="40" t="s">
        <v>218</v>
      </c>
      <c r="J45" s="40" t="s">
        <v>27</v>
      </c>
      <c r="K45" s="40" t="s">
        <v>0</v>
      </c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>
        <f>$B45</f>
        <v>42</v>
      </c>
      <c r="AE45" s="11"/>
      <c r="AF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>
        <f>$D45</f>
        <v>16</v>
      </c>
      <c r="BA45" s="11"/>
      <c r="BB45" s="11"/>
    </row>
    <row r="46" spans="1:54" ht="15.9" customHeight="1" x14ac:dyDescent="0.3">
      <c r="A46" s="40">
        <v>46</v>
      </c>
      <c r="B46" s="40">
        <v>43</v>
      </c>
      <c r="C46" s="40"/>
      <c r="D46" s="40"/>
      <c r="E46" s="40">
        <v>1784</v>
      </c>
      <c r="F46" s="47" t="s">
        <v>460</v>
      </c>
      <c r="G46" s="48" t="s">
        <v>368</v>
      </c>
      <c r="H46" s="48" t="s">
        <v>461</v>
      </c>
      <c r="I46" s="40" t="s">
        <v>65</v>
      </c>
      <c r="J46" s="40" t="s">
        <v>75</v>
      </c>
      <c r="K46" s="40" t="s">
        <v>0</v>
      </c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>
        <f>$B46</f>
        <v>43</v>
      </c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</row>
    <row r="47" spans="1:54" ht="15.9" customHeight="1" x14ac:dyDescent="0.3">
      <c r="A47" s="40">
        <v>47</v>
      </c>
      <c r="B47" s="40">
        <v>44</v>
      </c>
      <c r="C47" s="40"/>
      <c r="D47" s="40"/>
      <c r="E47" s="40">
        <v>58</v>
      </c>
      <c r="F47" s="47" t="s">
        <v>462</v>
      </c>
      <c r="G47" s="48" t="s">
        <v>351</v>
      </c>
      <c r="H47" s="48" t="s">
        <v>463</v>
      </c>
      <c r="I47" s="40" t="s">
        <v>65</v>
      </c>
      <c r="J47" s="40" t="s">
        <v>40</v>
      </c>
      <c r="K47" s="40" t="s">
        <v>0</v>
      </c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>
        <f>$B47</f>
        <v>44</v>
      </c>
      <c r="AB47" s="11"/>
      <c r="AC47" s="11"/>
      <c r="AD47" s="11"/>
      <c r="AE47" s="11"/>
      <c r="AF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</row>
    <row r="48" spans="1:54" ht="15.9" customHeight="1" x14ac:dyDescent="0.3">
      <c r="A48" s="40">
        <v>48</v>
      </c>
      <c r="B48" s="40">
        <v>45</v>
      </c>
      <c r="C48" s="40"/>
      <c r="D48" s="40"/>
      <c r="E48" s="40">
        <v>863</v>
      </c>
      <c r="F48" s="47" t="s">
        <v>464</v>
      </c>
      <c r="G48" s="48" t="s">
        <v>122</v>
      </c>
      <c r="H48" s="48" t="s">
        <v>465</v>
      </c>
      <c r="I48" s="40" t="s">
        <v>65</v>
      </c>
      <c r="J48" s="40" t="s">
        <v>38</v>
      </c>
      <c r="K48" s="40" t="s">
        <v>0</v>
      </c>
      <c r="L48" s="11"/>
      <c r="M48" s="11"/>
      <c r="N48" s="11"/>
      <c r="O48" s="11"/>
      <c r="P48" s="11"/>
      <c r="Q48" s="11"/>
      <c r="R48" s="11"/>
      <c r="S48" s="11">
        <f>$B48</f>
        <v>45</v>
      </c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</row>
    <row r="49" spans="1:54" ht="15.9" customHeight="1" x14ac:dyDescent="0.3">
      <c r="A49" s="40">
        <v>49</v>
      </c>
      <c r="B49" s="40">
        <v>46</v>
      </c>
      <c r="C49" s="40">
        <v>5</v>
      </c>
      <c r="D49" s="40">
        <v>17</v>
      </c>
      <c r="E49" s="40">
        <v>900</v>
      </c>
      <c r="F49" s="47" t="s">
        <v>597</v>
      </c>
      <c r="G49" s="48" t="s">
        <v>133</v>
      </c>
      <c r="H49" s="48" t="s">
        <v>221</v>
      </c>
      <c r="I49" s="40" t="s">
        <v>225</v>
      </c>
      <c r="J49" s="40" t="s">
        <v>38</v>
      </c>
      <c r="K49" s="40" t="s">
        <v>0</v>
      </c>
      <c r="L49" s="11"/>
      <c r="M49" s="11"/>
      <c r="N49" s="11"/>
      <c r="O49" s="11"/>
      <c r="P49" s="11"/>
      <c r="Q49" s="11"/>
      <c r="R49" s="11"/>
      <c r="S49" s="11">
        <f>$B49</f>
        <v>46</v>
      </c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H49" s="11"/>
      <c r="AI49" s="11"/>
      <c r="AJ49" s="11"/>
      <c r="AK49" s="11"/>
      <c r="AL49" s="11"/>
      <c r="AM49" s="11"/>
      <c r="AN49" s="11"/>
      <c r="AO49" s="11">
        <f>$D49</f>
        <v>17</v>
      </c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</row>
    <row r="50" spans="1:54" ht="15.9" customHeight="1" x14ac:dyDescent="0.3">
      <c r="A50" s="40">
        <v>50</v>
      </c>
      <c r="B50" s="40">
        <v>47</v>
      </c>
      <c r="C50" s="40">
        <v>13</v>
      </c>
      <c r="D50" s="40">
        <v>18</v>
      </c>
      <c r="E50" s="40">
        <v>1018</v>
      </c>
      <c r="F50" s="47" t="s">
        <v>598</v>
      </c>
      <c r="G50" s="48" t="s">
        <v>455</v>
      </c>
      <c r="H50" s="48" t="s">
        <v>599</v>
      </c>
      <c r="I50" s="40" t="s">
        <v>218</v>
      </c>
      <c r="J50" s="40" t="s">
        <v>115</v>
      </c>
      <c r="K50" s="40" t="s">
        <v>0</v>
      </c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>
        <f>$B50</f>
        <v>47</v>
      </c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>
        <f>$D50</f>
        <v>18</v>
      </c>
    </row>
    <row r="51" spans="1:54" ht="15.9" customHeight="1" x14ac:dyDescent="0.3">
      <c r="A51" s="40">
        <v>51</v>
      </c>
      <c r="B51" s="40">
        <v>48</v>
      </c>
      <c r="C51" s="40"/>
      <c r="D51" s="40"/>
      <c r="E51" s="40">
        <v>1646</v>
      </c>
      <c r="F51" s="47" t="s">
        <v>600</v>
      </c>
      <c r="G51" s="48" t="s">
        <v>169</v>
      </c>
      <c r="H51" s="48" t="s">
        <v>1300</v>
      </c>
      <c r="I51" s="40" t="s">
        <v>65</v>
      </c>
      <c r="J51" s="40" t="s">
        <v>286</v>
      </c>
      <c r="K51" s="40" t="s">
        <v>0</v>
      </c>
      <c r="L51" s="11"/>
      <c r="M51" s="11"/>
      <c r="N51" s="11"/>
      <c r="O51" s="11"/>
      <c r="P51" s="11"/>
      <c r="Q51" s="11"/>
      <c r="R51" s="11"/>
      <c r="S51" s="11"/>
      <c r="T51" s="11">
        <f>$B51</f>
        <v>48</v>
      </c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</row>
    <row r="52" spans="1:54" ht="15.9" customHeight="1" x14ac:dyDescent="0.3">
      <c r="A52" s="40">
        <v>52</v>
      </c>
      <c r="B52" s="40">
        <v>49</v>
      </c>
      <c r="C52" s="40"/>
      <c r="D52" s="40"/>
      <c r="E52" s="40">
        <v>2007</v>
      </c>
      <c r="F52" s="47" t="s">
        <v>466</v>
      </c>
      <c r="G52" s="48" t="s">
        <v>360</v>
      </c>
      <c r="H52" s="48" t="s">
        <v>361</v>
      </c>
      <c r="I52" s="40" t="s">
        <v>65</v>
      </c>
      <c r="J52" s="40" t="s">
        <v>63</v>
      </c>
      <c r="K52" s="40" t="s">
        <v>0</v>
      </c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>
        <f>$B52</f>
        <v>49</v>
      </c>
      <c r="AD52" s="11"/>
      <c r="AE52" s="11"/>
      <c r="AF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</row>
    <row r="53" spans="1:54" ht="15.9" customHeight="1" x14ac:dyDescent="0.3">
      <c r="A53" s="40">
        <v>53</v>
      </c>
      <c r="B53" s="40">
        <v>50</v>
      </c>
      <c r="C53" s="40">
        <v>6</v>
      </c>
      <c r="D53" s="40">
        <v>19</v>
      </c>
      <c r="E53" s="40">
        <v>1097</v>
      </c>
      <c r="F53" s="47" t="s">
        <v>601</v>
      </c>
      <c r="G53" s="48" t="s">
        <v>602</v>
      </c>
      <c r="H53" s="48" t="s">
        <v>603</v>
      </c>
      <c r="I53" s="40" t="s">
        <v>225</v>
      </c>
      <c r="J53" s="40" t="s">
        <v>106</v>
      </c>
      <c r="K53" s="40" t="s">
        <v>0</v>
      </c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>
        <f>$B53</f>
        <v>50</v>
      </c>
      <c r="AF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>
        <f>$D53</f>
        <v>19</v>
      </c>
      <c r="BB53" s="11"/>
    </row>
    <row r="54" spans="1:54" ht="15.9" customHeight="1" x14ac:dyDescent="0.3">
      <c r="A54" s="40">
        <v>54</v>
      </c>
      <c r="B54" s="40">
        <v>51</v>
      </c>
      <c r="C54" s="40">
        <v>14</v>
      </c>
      <c r="D54" s="40">
        <v>20</v>
      </c>
      <c r="E54" s="40">
        <v>729</v>
      </c>
      <c r="F54" s="47" t="s">
        <v>604</v>
      </c>
      <c r="G54" s="48" t="s">
        <v>219</v>
      </c>
      <c r="H54" s="48" t="s">
        <v>605</v>
      </c>
      <c r="I54" s="40" t="s">
        <v>218</v>
      </c>
      <c r="J54" s="40" t="s">
        <v>25</v>
      </c>
      <c r="K54" s="40" t="s">
        <v>0</v>
      </c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>
        <f>$B54</f>
        <v>51</v>
      </c>
      <c r="Z54" s="11"/>
      <c r="AA54" s="11"/>
      <c r="AB54" s="11"/>
      <c r="AC54" s="11"/>
      <c r="AD54" s="11"/>
      <c r="AE54" s="11"/>
      <c r="AF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>
        <f>$D54</f>
        <v>20</v>
      </c>
      <c r="AV54" s="11"/>
      <c r="AW54" s="11"/>
      <c r="AX54" s="11"/>
      <c r="AY54" s="11"/>
      <c r="AZ54" s="11"/>
      <c r="BA54" s="11"/>
      <c r="BB54" s="11"/>
    </row>
    <row r="55" spans="1:54" ht="15.9" customHeight="1" x14ac:dyDescent="0.3">
      <c r="A55" s="40">
        <v>55</v>
      </c>
      <c r="B55" s="40">
        <v>52</v>
      </c>
      <c r="C55" s="40">
        <v>7</v>
      </c>
      <c r="D55" s="40">
        <v>21</v>
      </c>
      <c r="E55" s="40">
        <v>866</v>
      </c>
      <c r="F55" s="47" t="s">
        <v>606</v>
      </c>
      <c r="G55" s="48" t="s">
        <v>172</v>
      </c>
      <c r="H55" s="48" t="s">
        <v>229</v>
      </c>
      <c r="I55" s="40" t="s">
        <v>225</v>
      </c>
      <c r="J55" s="40" t="s">
        <v>38</v>
      </c>
      <c r="K55" s="40" t="s">
        <v>0</v>
      </c>
      <c r="L55" s="11"/>
      <c r="M55" s="11"/>
      <c r="N55" s="11"/>
      <c r="O55" s="11"/>
      <c r="P55" s="11"/>
      <c r="Q55" s="11"/>
      <c r="R55" s="11"/>
      <c r="S55" s="11">
        <f>$B55</f>
        <v>52</v>
      </c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H55" s="11"/>
      <c r="AI55" s="11"/>
      <c r="AJ55" s="11"/>
      <c r="AK55" s="11"/>
      <c r="AL55" s="11"/>
      <c r="AM55" s="11"/>
      <c r="AN55" s="11"/>
      <c r="AO55" s="11">
        <f>$D55</f>
        <v>21</v>
      </c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</row>
    <row r="56" spans="1:54" ht="15.9" customHeight="1" x14ac:dyDescent="0.3">
      <c r="A56" s="40">
        <v>56</v>
      </c>
      <c r="B56" s="40">
        <v>53</v>
      </c>
      <c r="C56" s="40">
        <v>15</v>
      </c>
      <c r="D56" s="40">
        <v>22</v>
      </c>
      <c r="E56" s="40">
        <v>1067</v>
      </c>
      <c r="F56" s="47" t="s">
        <v>607</v>
      </c>
      <c r="G56" s="48" t="s">
        <v>174</v>
      </c>
      <c r="H56" s="48" t="s">
        <v>350</v>
      </c>
      <c r="I56" s="40" t="s">
        <v>218</v>
      </c>
      <c r="J56" s="40" t="s">
        <v>106</v>
      </c>
      <c r="K56" s="40" t="s">
        <v>0</v>
      </c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>
        <f>$B56</f>
        <v>53</v>
      </c>
      <c r="AF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>
        <f>$D56</f>
        <v>22</v>
      </c>
      <c r="BB56" s="11"/>
    </row>
    <row r="57" spans="1:54" ht="15.9" customHeight="1" x14ac:dyDescent="0.3">
      <c r="A57" s="40">
        <v>57</v>
      </c>
      <c r="B57" s="40">
        <v>54</v>
      </c>
      <c r="C57" s="40"/>
      <c r="D57" s="40"/>
      <c r="E57" s="40">
        <v>1819</v>
      </c>
      <c r="F57" s="47" t="s">
        <v>467</v>
      </c>
      <c r="G57" s="48" t="s">
        <v>195</v>
      </c>
      <c r="H57" s="48" t="s">
        <v>468</v>
      </c>
      <c r="I57" s="40" t="s">
        <v>65</v>
      </c>
      <c r="J57" s="40" t="s">
        <v>75</v>
      </c>
      <c r="K57" s="40" t="s">
        <v>0</v>
      </c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>
        <f>$B57</f>
        <v>54</v>
      </c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</row>
    <row r="58" spans="1:54" ht="15.9" customHeight="1" x14ac:dyDescent="0.3">
      <c r="A58" s="40">
        <v>58</v>
      </c>
      <c r="B58" s="40">
        <v>55</v>
      </c>
      <c r="C58" s="40"/>
      <c r="D58" s="40"/>
      <c r="E58" s="40">
        <v>974</v>
      </c>
      <c r="F58" s="47" t="s">
        <v>469</v>
      </c>
      <c r="G58" s="48" t="s">
        <v>170</v>
      </c>
      <c r="H58" s="48" t="s">
        <v>470</v>
      </c>
      <c r="I58" s="40" t="s">
        <v>65</v>
      </c>
      <c r="J58" s="40" t="s">
        <v>115</v>
      </c>
      <c r="K58" s="40" t="s">
        <v>0</v>
      </c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>
        <f>$B58</f>
        <v>55</v>
      </c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</row>
    <row r="59" spans="1:54" ht="15.9" customHeight="1" x14ac:dyDescent="0.3">
      <c r="A59" s="40">
        <v>59</v>
      </c>
      <c r="B59" s="40">
        <v>56</v>
      </c>
      <c r="C59" s="40">
        <v>8</v>
      </c>
      <c r="D59" s="40">
        <v>23</v>
      </c>
      <c r="E59" s="40">
        <v>1959</v>
      </c>
      <c r="F59" s="47" t="s">
        <v>608</v>
      </c>
      <c r="G59" s="48" t="s">
        <v>609</v>
      </c>
      <c r="H59" s="48" t="s">
        <v>610</v>
      </c>
      <c r="I59" s="40" t="s">
        <v>225</v>
      </c>
      <c r="J59" s="40" t="s">
        <v>51</v>
      </c>
      <c r="K59" s="40" t="s">
        <v>0</v>
      </c>
      <c r="L59" s="11"/>
      <c r="M59" s="11"/>
      <c r="N59" s="11"/>
      <c r="O59" s="11"/>
      <c r="P59" s="11">
        <f>$B59</f>
        <v>56</v>
      </c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H59" s="11"/>
      <c r="AI59" s="11"/>
      <c r="AJ59" s="11"/>
      <c r="AK59" s="11"/>
      <c r="AL59" s="11">
        <f>$D59</f>
        <v>23</v>
      </c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</row>
    <row r="60" spans="1:54" ht="15.9" customHeight="1" x14ac:dyDescent="0.3">
      <c r="A60" s="40">
        <v>60</v>
      </c>
      <c r="B60" s="40">
        <v>57</v>
      </c>
      <c r="C60" s="40">
        <v>16</v>
      </c>
      <c r="D60" s="40">
        <v>24</v>
      </c>
      <c r="E60" s="40">
        <v>247</v>
      </c>
      <c r="F60" s="47" t="s">
        <v>608</v>
      </c>
      <c r="G60" s="48" t="s">
        <v>281</v>
      </c>
      <c r="H60" s="48" t="s">
        <v>611</v>
      </c>
      <c r="I60" s="40" t="s">
        <v>218</v>
      </c>
      <c r="J60" s="40" t="s">
        <v>40</v>
      </c>
      <c r="K60" s="40" t="s">
        <v>0</v>
      </c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>
        <f>$B60</f>
        <v>57</v>
      </c>
      <c r="AB60" s="11"/>
      <c r="AC60" s="11"/>
      <c r="AD60" s="11"/>
      <c r="AE60" s="11"/>
      <c r="AF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>
        <f>$D60</f>
        <v>24</v>
      </c>
      <c r="AX60" s="11"/>
      <c r="AY60" s="11"/>
      <c r="AZ60" s="11"/>
      <c r="BA60" s="11"/>
      <c r="BB60" s="11"/>
    </row>
    <row r="61" spans="1:54" ht="15.9" customHeight="1" x14ac:dyDescent="0.3">
      <c r="A61" s="40">
        <v>61</v>
      </c>
      <c r="B61" s="40">
        <v>58</v>
      </c>
      <c r="C61" s="40"/>
      <c r="D61" s="40"/>
      <c r="E61" s="40">
        <v>1144</v>
      </c>
      <c r="F61" s="47" t="s">
        <v>471</v>
      </c>
      <c r="G61" s="48" t="s">
        <v>243</v>
      </c>
      <c r="H61" s="48" t="s">
        <v>238</v>
      </c>
      <c r="I61" s="40" t="s">
        <v>65</v>
      </c>
      <c r="J61" s="40" t="s">
        <v>37</v>
      </c>
      <c r="K61" s="40" t="s">
        <v>0</v>
      </c>
      <c r="L61" s="11"/>
      <c r="M61" s="11"/>
      <c r="N61" s="11"/>
      <c r="O61" s="11"/>
      <c r="P61" s="11"/>
      <c r="Q61" s="11"/>
      <c r="R61" s="11">
        <f>$B61</f>
        <v>58</v>
      </c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</row>
    <row r="62" spans="1:54" ht="15.9" customHeight="1" x14ac:dyDescent="0.3">
      <c r="A62" s="40">
        <v>62</v>
      </c>
      <c r="B62" s="40">
        <v>59</v>
      </c>
      <c r="C62" s="40"/>
      <c r="D62" s="40"/>
      <c r="E62" s="40">
        <v>959</v>
      </c>
      <c r="F62" s="47" t="s">
        <v>472</v>
      </c>
      <c r="G62" s="48" t="s">
        <v>170</v>
      </c>
      <c r="H62" s="48" t="s">
        <v>338</v>
      </c>
      <c r="I62" s="40" t="s">
        <v>65</v>
      </c>
      <c r="J62" s="40" t="s">
        <v>115</v>
      </c>
      <c r="K62" s="40" t="s">
        <v>0</v>
      </c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>
        <f>$B62</f>
        <v>59</v>
      </c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</row>
    <row r="63" spans="1:54" ht="15.9" customHeight="1" x14ac:dyDescent="0.3">
      <c r="A63" s="40">
        <v>63</v>
      </c>
      <c r="B63" s="40">
        <v>60</v>
      </c>
      <c r="C63" s="40">
        <v>17</v>
      </c>
      <c r="D63" s="40">
        <v>25</v>
      </c>
      <c r="E63" s="40">
        <v>1523</v>
      </c>
      <c r="F63" s="47" t="s">
        <v>612</v>
      </c>
      <c r="G63" s="48" t="s">
        <v>374</v>
      </c>
      <c r="H63" s="48" t="s">
        <v>375</v>
      </c>
      <c r="I63" s="40" t="s">
        <v>218</v>
      </c>
      <c r="J63" s="40" t="s">
        <v>35</v>
      </c>
      <c r="K63" s="40" t="s">
        <v>0</v>
      </c>
      <c r="L63" s="11">
        <f>$B63</f>
        <v>60</v>
      </c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H63" s="11">
        <f>$D63</f>
        <v>25</v>
      </c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</row>
    <row r="64" spans="1:54" ht="15.9" customHeight="1" x14ac:dyDescent="0.3">
      <c r="A64" s="40">
        <v>64</v>
      </c>
      <c r="B64" s="40">
        <v>61</v>
      </c>
      <c r="C64" s="40">
        <v>18</v>
      </c>
      <c r="D64" s="40">
        <v>26</v>
      </c>
      <c r="E64" s="40">
        <v>455</v>
      </c>
      <c r="F64" s="47" t="s">
        <v>613</v>
      </c>
      <c r="G64" s="48" t="s">
        <v>226</v>
      </c>
      <c r="H64" s="48" t="s">
        <v>447</v>
      </c>
      <c r="I64" s="40" t="s">
        <v>218</v>
      </c>
      <c r="J64" s="40" t="s">
        <v>27</v>
      </c>
      <c r="K64" s="40" t="s">
        <v>0</v>
      </c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>
        <f>$B64</f>
        <v>61</v>
      </c>
      <c r="AE64" s="11"/>
      <c r="AF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>
        <f>$D64</f>
        <v>26</v>
      </c>
      <c r="BA64" s="11"/>
      <c r="BB64" s="11"/>
    </row>
    <row r="65" spans="1:54" ht="15.9" customHeight="1" x14ac:dyDescent="0.3">
      <c r="A65" s="40">
        <v>66</v>
      </c>
      <c r="B65" s="40">
        <v>62</v>
      </c>
      <c r="C65" s="40"/>
      <c r="D65" s="40"/>
      <c r="E65" s="40">
        <v>1308</v>
      </c>
      <c r="F65" s="47" t="s">
        <v>473</v>
      </c>
      <c r="G65" s="48" t="s">
        <v>449</v>
      </c>
      <c r="H65" s="48" t="s">
        <v>474</v>
      </c>
      <c r="I65" s="40" t="s">
        <v>65</v>
      </c>
      <c r="J65" s="40" t="s">
        <v>26</v>
      </c>
      <c r="K65" s="40" t="s">
        <v>0</v>
      </c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>
        <f>$B65</f>
        <v>62</v>
      </c>
      <c r="AA65" s="11"/>
      <c r="AB65" s="11"/>
      <c r="AC65" s="11"/>
      <c r="AD65" s="11"/>
      <c r="AE65" s="11"/>
      <c r="AF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</row>
    <row r="66" spans="1:54" ht="15.9" customHeight="1" x14ac:dyDescent="0.3">
      <c r="A66" s="40">
        <v>68</v>
      </c>
      <c r="B66" s="40">
        <v>63</v>
      </c>
      <c r="C66" s="40">
        <v>19</v>
      </c>
      <c r="D66" s="40">
        <v>27</v>
      </c>
      <c r="E66" s="40">
        <v>1667</v>
      </c>
      <c r="F66" s="47" t="s">
        <v>614</v>
      </c>
      <c r="G66" s="48" t="s">
        <v>615</v>
      </c>
      <c r="H66" s="48" t="s">
        <v>616</v>
      </c>
      <c r="I66" s="40" t="s">
        <v>218</v>
      </c>
      <c r="J66" s="40" t="s">
        <v>286</v>
      </c>
      <c r="K66" s="40" t="s">
        <v>0</v>
      </c>
      <c r="L66" s="11"/>
      <c r="M66" s="11"/>
      <c r="N66" s="11"/>
      <c r="O66" s="11"/>
      <c r="P66" s="11"/>
      <c r="Q66" s="11"/>
      <c r="R66" s="11"/>
      <c r="S66" s="11"/>
      <c r="T66" s="11">
        <f>$B66</f>
        <v>63</v>
      </c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H66" s="11"/>
      <c r="AI66" s="11"/>
      <c r="AJ66" s="11"/>
      <c r="AK66" s="11"/>
      <c r="AL66" s="11"/>
      <c r="AM66" s="11"/>
      <c r="AN66" s="11"/>
      <c r="AO66" s="11"/>
      <c r="AP66" s="11">
        <f>$D66</f>
        <v>27</v>
      </c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</row>
    <row r="67" spans="1:54" ht="15.9" customHeight="1" x14ac:dyDescent="0.3">
      <c r="A67" s="40">
        <v>69</v>
      </c>
      <c r="B67" s="40">
        <v>64</v>
      </c>
      <c r="C67" s="40">
        <v>20</v>
      </c>
      <c r="D67" s="40">
        <v>28</v>
      </c>
      <c r="E67" s="40">
        <v>654</v>
      </c>
      <c r="F67" s="47" t="s">
        <v>617</v>
      </c>
      <c r="G67" s="48" t="s">
        <v>166</v>
      </c>
      <c r="H67" s="48" t="s">
        <v>384</v>
      </c>
      <c r="I67" s="40" t="s">
        <v>218</v>
      </c>
      <c r="J67" s="40" t="s">
        <v>25</v>
      </c>
      <c r="K67" s="40" t="s">
        <v>0</v>
      </c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>
        <f>$B67</f>
        <v>64</v>
      </c>
      <c r="Z67" s="11"/>
      <c r="AA67" s="11"/>
      <c r="AB67" s="11"/>
      <c r="AC67" s="11"/>
      <c r="AD67" s="11"/>
      <c r="AE67" s="11"/>
      <c r="AF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>
        <f>$D67</f>
        <v>28</v>
      </c>
      <c r="AV67" s="11"/>
      <c r="AW67" s="11"/>
      <c r="AX67" s="11"/>
      <c r="AY67" s="11"/>
      <c r="AZ67" s="11"/>
      <c r="BA67" s="11"/>
      <c r="BB67" s="11"/>
    </row>
    <row r="68" spans="1:54" ht="15.9" customHeight="1" x14ac:dyDescent="0.3">
      <c r="A68" s="40">
        <v>70</v>
      </c>
      <c r="B68" s="40">
        <v>65</v>
      </c>
      <c r="C68" s="40">
        <v>21</v>
      </c>
      <c r="D68" s="40">
        <v>29</v>
      </c>
      <c r="E68" s="40">
        <v>996</v>
      </c>
      <c r="F68" s="47" t="s">
        <v>618</v>
      </c>
      <c r="G68" s="48" t="s">
        <v>219</v>
      </c>
      <c r="H68" s="48" t="s">
        <v>201</v>
      </c>
      <c r="I68" s="40" t="s">
        <v>218</v>
      </c>
      <c r="J68" s="40" t="s">
        <v>115</v>
      </c>
      <c r="K68" s="40" t="s">
        <v>0</v>
      </c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>
        <f>$B68</f>
        <v>65</v>
      </c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>
        <f>$D68</f>
        <v>29</v>
      </c>
    </row>
    <row r="69" spans="1:54" ht="15.9" customHeight="1" x14ac:dyDescent="0.3">
      <c r="A69" s="40">
        <v>71</v>
      </c>
      <c r="B69" s="40">
        <v>66</v>
      </c>
      <c r="C69" s="40"/>
      <c r="D69" s="40"/>
      <c r="E69" s="40">
        <v>850</v>
      </c>
      <c r="F69" s="47" t="s">
        <v>475</v>
      </c>
      <c r="G69" s="48" t="s">
        <v>195</v>
      </c>
      <c r="H69" s="48" t="s">
        <v>476</v>
      </c>
      <c r="I69" s="40" t="s">
        <v>65</v>
      </c>
      <c r="J69" s="40" t="s">
        <v>38</v>
      </c>
      <c r="K69" s="40" t="s">
        <v>0</v>
      </c>
      <c r="L69" s="11"/>
      <c r="M69" s="11"/>
      <c r="N69" s="11"/>
      <c r="O69" s="11"/>
      <c r="P69" s="11"/>
      <c r="Q69" s="11"/>
      <c r="R69" s="11"/>
      <c r="S69" s="11">
        <f>$B69</f>
        <v>66</v>
      </c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</row>
    <row r="70" spans="1:54" ht="15.9" customHeight="1" x14ac:dyDescent="0.3">
      <c r="A70" s="40">
        <v>72</v>
      </c>
      <c r="B70" s="40">
        <v>67</v>
      </c>
      <c r="C70" s="40">
        <v>22</v>
      </c>
      <c r="D70" s="40">
        <v>30</v>
      </c>
      <c r="E70" s="40">
        <v>1781</v>
      </c>
      <c r="F70" s="47" t="s">
        <v>619</v>
      </c>
      <c r="G70" s="48" t="s">
        <v>377</v>
      </c>
      <c r="H70" s="48" t="s">
        <v>378</v>
      </c>
      <c r="I70" s="40" t="s">
        <v>218</v>
      </c>
      <c r="J70" s="40" t="s">
        <v>75</v>
      </c>
      <c r="K70" s="40" t="s">
        <v>0</v>
      </c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>
        <f>$B70</f>
        <v>67</v>
      </c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>
        <f>$D70</f>
        <v>30</v>
      </c>
      <c r="AS70" s="11"/>
      <c r="AT70" s="11"/>
      <c r="AU70" s="11"/>
      <c r="AV70" s="11"/>
      <c r="AW70" s="11"/>
      <c r="AX70" s="11"/>
      <c r="AY70" s="11"/>
      <c r="AZ70" s="11"/>
      <c r="BA70" s="11"/>
      <c r="BB70" s="11"/>
    </row>
    <row r="71" spans="1:54" ht="15.9" customHeight="1" x14ac:dyDescent="0.3">
      <c r="A71" s="40">
        <v>73</v>
      </c>
      <c r="B71" s="40">
        <v>68</v>
      </c>
      <c r="C71" s="40">
        <v>23</v>
      </c>
      <c r="D71" s="40">
        <v>31</v>
      </c>
      <c r="E71" s="40">
        <v>1813</v>
      </c>
      <c r="F71" s="47" t="s">
        <v>619</v>
      </c>
      <c r="G71" s="48" t="s">
        <v>257</v>
      </c>
      <c r="H71" s="48" t="s">
        <v>620</v>
      </c>
      <c r="I71" s="40" t="s">
        <v>218</v>
      </c>
      <c r="J71" s="40" t="s">
        <v>75</v>
      </c>
      <c r="K71" s="40" t="s">
        <v>0</v>
      </c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>
        <f>$B71</f>
        <v>68</v>
      </c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>
        <f>$D71</f>
        <v>31</v>
      </c>
      <c r="AS71" s="11"/>
      <c r="AT71" s="11"/>
      <c r="AU71" s="11"/>
      <c r="AV71" s="11"/>
      <c r="AW71" s="11"/>
      <c r="AX71" s="11"/>
      <c r="AY71" s="11"/>
      <c r="AZ71" s="11"/>
      <c r="BA71" s="11"/>
      <c r="BB71" s="11"/>
    </row>
    <row r="72" spans="1:54" ht="15.9" customHeight="1" x14ac:dyDescent="0.3">
      <c r="A72" s="40">
        <v>74</v>
      </c>
      <c r="B72" s="40">
        <v>69</v>
      </c>
      <c r="C72" s="40"/>
      <c r="D72" s="40"/>
      <c r="E72" s="40">
        <v>70</v>
      </c>
      <c r="F72" s="47" t="s">
        <v>477</v>
      </c>
      <c r="G72" s="48" t="s">
        <v>193</v>
      </c>
      <c r="H72" s="48" t="s">
        <v>478</v>
      </c>
      <c r="I72" s="40" t="s">
        <v>65</v>
      </c>
      <c r="J72" s="40" t="s">
        <v>40</v>
      </c>
      <c r="K72" s="40" t="s">
        <v>0</v>
      </c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>
        <f>$B72</f>
        <v>69</v>
      </c>
      <c r="AB72" s="11"/>
      <c r="AC72" s="11"/>
      <c r="AD72" s="11"/>
      <c r="AE72" s="11"/>
      <c r="AF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</row>
    <row r="73" spans="1:54" ht="15.9" customHeight="1" x14ac:dyDescent="0.3">
      <c r="A73" s="40">
        <v>79</v>
      </c>
      <c r="B73" s="40">
        <v>70</v>
      </c>
      <c r="C73" s="40"/>
      <c r="D73" s="40"/>
      <c r="E73" s="40">
        <v>1658</v>
      </c>
      <c r="F73" s="47" t="s">
        <v>479</v>
      </c>
      <c r="G73" s="48" t="s">
        <v>367</v>
      </c>
      <c r="H73" s="48" t="s">
        <v>480</v>
      </c>
      <c r="I73" s="40" t="s">
        <v>65</v>
      </c>
      <c r="J73" s="40" t="s">
        <v>286</v>
      </c>
      <c r="K73" s="40" t="s">
        <v>0</v>
      </c>
      <c r="L73" s="11"/>
      <c r="M73" s="11"/>
      <c r="N73" s="11"/>
      <c r="O73" s="11"/>
      <c r="P73" s="11"/>
      <c r="Q73" s="11"/>
      <c r="R73" s="11"/>
      <c r="S73" s="11"/>
      <c r="T73" s="11">
        <f>$B73</f>
        <v>70</v>
      </c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</row>
    <row r="74" spans="1:54" ht="15.9" customHeight="1" x14ac:dyDescent="0.3">
      <c r="A74" s="40">
        <v>80</v>
      </c>
      <c r="B74" s="40">
        <v>71</v>
      </c>
      <c r="C74" s="40"/>
      <c r="D74" s="40"/>
      <c r="E74" s="40">
        <v>921</v>
      </c>
      <c r="F74" s="47" t="s">
        <v>481</v>
      </c>
      <c r="G74" s="48" t="s">
        <v>234</v>
      </c>
      <c r="H74" s="48" t="s">
        <v>147</v>
      </c>
      <c r="I74" s="40" t="s">
        <v>65</v>
      </c>
      <c r="J74" s="40" t="s">
        <v>38</v>
      </c>
      <c r="K74" s="40" t="s">
        <v>0</v>
      </c>
      <c r="L74" s="11"/>
      <c r="M74" s="11"/>
      <c r="N74" s="11"/>
      <c r="O74" s="11"/>
      <c r="P74" s="11"/>
      <c r="Q74" s="11"/>
      <c r="R74" s="11"/>
      <c r="S74" s="11">
        <f>$B74</f>
        <v>71</v>
      </c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</row>
    <row r="75" spans="1:54" ht="15.9" customHeight="1" x14ac:dyDescent="0.3">
      <c r="A75" s="40">
        <v>81</v>
      </c>
      <c r="B75" s="40">
        <v>72</v>
      </c>
      <c r="C75" s="40">
        <v>24</v>
      </c>
      <c r="D75" s="40">
        <v>32</v>
      </c>
      <c r="E75" s="40">
        <v>627</v>
      </c>
      <c r="F75" s="47" t="s">
        <v>621</v>
      </c>
      <c r="G75" s="48" t="s">
        <v>255</v>
      </c>
      <c r="H75" s="48" t="s">
        <v>622</v>
      </c>
      <c r="I75" s="40" t="s">
        <v>218</v>
      </c>
      <c r="J75" s="40" t="s">
        <v>25</v>
      </c>
      <c r="K75" s="40" t="s">
        <v>0</v>
      </c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>
        <f>$B75</f>
        <v>72</v>
      </c>
      <c r="Z75" s="11"/>
      <c r="AA75" s="11"/>
      <c r="AB75" s="11"/>
      <c r="AC75" s="11"/>
      <c r="AD75" s="11"/>
      <c r="AE75" s="11"/>
      <c r="AF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>
        <f>$D75</f>
        <v>32</v>
      </c>
      <c r="AV75" s="11"/>
      <c r="AW75" s="11"/>
      <c r="AX75" s="11"/>
      <c r="AY75" s="11"/>
      <c r="AZ75" s="11"/>
      <c r="BA75" s="11"/>
      <c r="BB75" s="11"/>
    </row>
    <row r="76" spans="1:54" ht="15.9" customHeight="1" x14ac:dyDescent="0.3">
      <c r="A76" s="40">
        <v>82</v>
      </c>
      <c r="B76" s="40">
        <v>73</v>
      </c>
      <c r="C76" s="40"/>
      <c r="D76" s="40"/>
      <c r="E76" s="40">
        <v>936</v>
      </c>
      <c r="F76" s="47" t="s">
        <v>482</v>
      </c>
      <c r="G76" s="48" t="s">
        <v>366</v>
      </c>
      <c r="H76" s="48" t="s">
        <v>483</v>
      </c>
      <c r="I76" s="40" t="s">
        <v>65</v>
      </c>
      <c r="J76" s="40" t="s">
        <v>38</v>
      </c>
      <c r="K76" s="40" t="s">
        <v>0</v>
      </c>
      <c r="L76" s="11"/>
      <c r="M76" s="11"/>
      <c r="N76" s="11"/>
      <c r="O76" s="11"/>
      <c r="P76" s="11"/>
      <c r="Q76" s="11"/>
      <c r="R76" s="11"/>
      <c r="S76" s="11">
        <f>$B76</f>
        <v>73</v>
      </c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</row>
    <row r="77" spans="1:54" ht="15.9" customHeight="1" x14ac:dyDescent="0.3">
      <c r="A77" s="40">
        <v>83</v>
      </c>
      <c r="B77" s="40">
        <v>74</v>
      </c>
      <c r="C77" s="40"/>
      <c r="D77" s="40"/>
      <c r="E77" s="40">
        <v>243</v>
      </c>
      <c r="F77" s="47" t="s">
        <v>484</v>
      </c>
      <c r="G77" s="48" t="s">
        <v>285</v>
      </c>
      <c r="H77" s="48" t="s">
        <v>148</v>
      </c>
      <c r="I77" s="40" t="s">
        <v>65</v>
      </c>
      <c r="J77" s="40" t="s">
        <v>40</v>
      </c>
      <c r="K77" s="40" t="s">
        <v>0</v>
      </c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>
        <f>$B77</f>
        <v>74</v>
      </c>
      <c r="AB77" s="11"/>
      <c r="AC77" s="11"/>
      <c r="AD77" s="11"/>
      <c r="AE77" s="11"/>
      <c r="AF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</row>
    <row r="78" spans="1:54" ht="15.9" customHeight="1" x14ac:dyDescent="0.3">
      <c r="A78" s="40">
        <v>84</v>
      </c>
      <c r="B78" s="40">
        <v>75</v>
      </c>
      <c r="C78" s="40"/>
      <c r="D78" s="40"/>
      <c r="E78" s="40">
        <v>2006</v>
      </c>
      <c r="F78" s="47" t="s">
        <v>485</v>
      </c>
      <c r="G78" s="48" t="s">
        <v>193</v>
      </c>
      <c r="H78" s="48" t="s">
        <v>148</v>
      </c>
      <c r="I78" s="40" t="s">
        <v>65</v>
      </c>
      <c r="J78" s="40" t="s">
        <v>63</v>
      </c>
      <c r="K78" s="40" t="s">
        <v>0</v>
      </c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>
        <f>$B78</f>
        <v>75</v>
      </c>
      <c r="AD78" s="11"/>
      <c r="AE78" s="11"/>
      <c r="AF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</row>
    <row r="79" spans="1:54" ht="15.9" customHeight="1" x14ac:dyDescent="0.3">
      <c r="A79" s="40">
        <v>85</v>
      </c>
      <c r="B79" s="40">
        <v>76</v>
      </c>
      <c r="C79" s="40">
        <v>9</v>
      </c>
      <c r="D79" s="40">
        <v>33</v>
      </c>
      <c r="E79" s="40">
        <v>123</v>
      </c>
      <c r="F79" s="47" t="s">
        <v>623</v>
      </c>
      <c r="G79" s="48" t="s">
        <v>191</v>
      </c>
      <c r="H79" s="48" t="s">
        <v>379</v>
      </c>
      <c r="I79" s="40" t="s">
        <v>225</v>
      </c>
      <c r="J79" s="40" t="s">
        <v>40</v>
      </c>
      <c r="K79" s="40" t="s">
        <v>0</v>
      </c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>
        <f>$B79</f>
        <v>76</v>
      </c>
      <c r="AB79" s="11"/>
      <c r="AC79" s="11"/>
      <c r="AD79" s="11"/>
      <c r="AE79" s="11"/>
      <c r="AF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>
        <f>$D79</f>
        <v>33</v>
      </c>
      <c r="AX79" s="11"/>
      <c r="AY79" s="11"/>
      <c r="AZ79" s="11"/>
      <c r="BA79" s="11"/>
      <c r="BB79" s="11"/>
    </row>
    <row r="80" spans="1:54" ht="15.9" customHeight="1" x14ac:dyDescent="0.3">
      <c r="A80" s="40">
        <v>86</v>
      </c>
      <c r="B80" s="40">
        <v>77</v>
      </c>
      <c r="C80" s="40"/>
      <c r="D80" s="40"/>
      <c r="E80" s="40">
        <v>905</v>
      </c>
      <c r="F80" s="47" t="s">
        <v>486</v>
      </c>
      <c r="G80" s="48" t="s">
        <v>182</v>
      </c>
      <c r="H80" s="48" t="s">
        <v>487</v>
      </c>
      <c r="I80" s="40" t="s">
        <v>65</v>
      </c>
      <c r="J80" s="40" t="s">
        <v>38</v>
      </c>
      <c r="K80" s="40" t="s">
        <v>0</v>
      </c>
      <c r="L80" s="11"/>
      <c r="M80" s="11"/>
      <c r="N80" s="11"/>
      <c r="O80" s="11"/>
      <c r="P80" s="11"/>
      <c r="Q80" s="11"/>
      <c r="R80" s="11"/>
      <c r="S80" s="11">
        <f>$B80</f>
        <v>77</v>
      </c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</row>
    <row r="81" spans="1:54" ht="15.9" customHeight="1" x14ac:dyDescent="0.3">
      <c r="A81" s="40">
        <v>87</v>
      </c>
      <c r="B81" s="40">
        <v>78</v>
      </c>
      <c r="C81" s="40">
        <v>25</v>
      </c>
      <c r="D81" s="40">
        <v>34</v>
      </c>
      <c r="E81" s="40">
        <v>623</v>
      </c>
      <c r="F81" s="47" t="s">
        <v>624</v>
      </c>
      <c r="G81" s="48" t="s">
        <v>185</v>
      </c>
      <c r="H81" s="48" t="s">
        <v>625</v>
      </c>
      <c r="I81" s="40" t="s">
        <v>218</v>
      </c>
      <c r="J81" s="40" t="s">
        <v>39</v>
      </c>
      <c r="K81" s="40" t="s">
        <v>0</v>
      </c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>
        <f>$B81</f>
        <v>78</v>
      </c>
      <c r="Y81" s="11"/>
      <c r="Z81" s="11"/>
      <c r="AA81" s="11"/>
      <c r="AB81" s="11"/>
      <c r="AC81" s="11"/>
      <c r="AD81" s="11"/>
      <c r="AE81" s="11"/>
      <c r="AF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>
        <f>$D81</f>
        <v>34</v>
      </c>
      <c r="AU81" s="11"/>
      <c r="AV81" s="11"/>
      <c r="AW81" s="11"/>
      <c r="AX81" s="11"/>
      <c r="AY81" s="11"/>
      <c r="AZ81" s="11"/>
      <c r="BA81" s="11"/>
      <c r="BB81" s="11"/>
    </row>
    <row r="82" spans="1:54" ht="15.9" customHeight="1" x14ac:dyDescent="0.3">
      <c r="A82" s="40">
        <v>88</v>
      </c>
      <c r="B82" s="40">
        <v>79</v>
      </c>
      <c r="C82" s="40">
        <v>26</v>
      </c>
      <c r="D82" s="40">
        <v>35</v>
      </c>
      <c r="E82" s="40">
        <v>983</v>
      </c>
      <c r="F82" s="47" t="s">
        <v>626</v>
      </c>
      <c r="G82" s="48" t="s">
        <v>234</v>
      </c>
      <c r="H82" s="48" t="s">
        <v>235</v>
      </c>
      <c r="I82" s="40" t="s">
        <v>218</v>
      </c>
      <c r="J82" s="40" t="s">
        <v>115</v>
      </c>
      <c r="K82" s="40" t="s">
        <v>0</v>
      </c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>
        <f>$B82</f>
        <v>79</v>
      </c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>
        <f>$D82</f>
        <v>35</v>
      </c>
    </row>
    <row r="83" spans="1:54" ht="15.9" customHeight="1" x14ac:dyDescent="0.3">
      <c r="A83" s="40">
        <v>89</v>
      </c>
      <c r="B83" s="40">
        <v>80</v>
      </c>
      <c r="C83" s="40">
        <v>10</v>
      </c>
      <c r="D83" s="40">
        <v>36</v>
      </c>
      <c r="E83" s="40">
        <v>1971</v>
      </c>
      <c r="F83" s="47" t="s">
        <v>627</v>
      </c>
      <c r="G83" s="48" t="s">
        <v>222</v>
      </c>
      <c r="H83" s="48" t="s">
        <v>628</v>
      </c>
      <c r="I83" s="40" t="s">
        <v>225</v>
      </c>
      <c r="J83" s="40" t="s">
        <v>51</v>
      </c>
      <c r="K83" s="40" t="s">
        <v>0</v>
      </c>
      <c r="L83" s="11"/>
      <c r="M83" s="11"/>
      <c r="N83" s="11"/>
      <c r="O83" s="11"/>
      <c r="P83" s="11">
        <f>$B83</f>
        <v>80</v>
      </c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H83" s="11"/>
      <c r="AI83" s="11"/>
      <c r="AJ83" s="11"/>
      <c r="AK83" s="11"/>
      <c r="AL83" s="11">
        <f>$D83</f>
        <v>36</v>
      </c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</row>
    <row r="84" spans="1:54" ht="15.9" customHeight="1" x14ac:dyDescent="0.3">
      <c r="A84" s="40">
        <v>90</v>
      </c>
      <c r="B84" s="40">
        <v>81</v>
      </c>
      <c r="C84" s="40"/>
      <c r="D84" s="40"/>
      <c r="E84" s="40">
        <v>96</v>
      </c>
      <c r="F84" s="47" t="s">
        <v>488</v>
      </c>
      <c r="G84" s="48" t="s">
        <v>172</v>
      </c>
      <c r="H84" s="48" t="s">
        <v>489</v>
      </c>
      <c r="I84" s="40" t="s">
        <v>65</v>
      </c>
      <c r="J84" s="40" t="s">
        <v>40</v>
      </c>
      <c r="K84" s="40" t="s">
        <v>0</v>
      </c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>
        <f>$B84</f>
        <v>81</v>
      </c>
      <c r="AB84" s="11"/>
      <c r="AC84" s="11"/>
      <c r="AD84" s="11"/>
      <c r="AE84" s="11"/>
      <c r="AF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</row>
    <row r="85" spans="1:54" ht="15.9" customHeight="1" x14ac:dyDescent="0.3">
      <c r="A85" s="40">
        <v>91</v>
      </c>
      <c r="B85" s="40">
        <v>82</v>
      </c>
      <c r="C85" s="40">
        <v>27</v>
      </c>
      <c r="D85" s="40">
        <v>37</v>
      </c>
      <c r="E85" s="40">
        <v>2267</v>
      </c>
      <c r="F85" s="47" t="s">
        <v>629</v>
      </c>
      <c r="G85" s="48" t="s">
        <v>94</v>
      </c>
      <c r="H85" s="48" t="s">
        <v>630</v>
      </c>
      <c r="I85" s="40" t="s">
        <v>218</v>
      </c>
      <c r="J85" s="40" t="s">
        <v>69</v>
      </c>
      <c r="K85" s="40" t="s">
        <v>0</v>
      </c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>
        <f>$B85</f>
        <v>82</v>
      </c>
      <c r="X85" s="11"/>
      <c r="Y85" s="11"/>
      <c r="Z85" s="11"/>
      <c r="AA85" s="11"/>
      <c r="AB85" s="11"/>
      <c r="AC85" s="11"/>
      <c r="AD85" s="11"/>
      <c r="AE85" s="11"/>
      <c r="AF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>
        <f>$D85</f>
        <v>37</v>
      </c>
      <c r="AT85" s="11"/>
      <c r="AU85" s="11"/>
      <c r="AV85" s="11"/>
      <c r="AW85" s="11"/>
      <c r="AX85" s="11"/>
      <c r="AY85" s="11"/>
      <c r="AZ85" s="11"/>
      <c r="BA85" s="11"/>
      <c r="BB85" s="11"/>
    </row>
    <row r="86" spans="1:54" ht="15.9" customHeight="1" x14ac:dyDescent="0.3">
      <c r="A86" s="40">
        <v>92</v>
      </c>
      <c r="B86" s="40">
        <v>83</v>
      </c>
      <c r="C86" s="40">
        <v>28</v>
      </c>
      <c r="D86" s="40">
        <v>38</v>
      </c>
      <c r="E86" s="40">
        <v>874</v>
      </c>
      <c r="F86" s="47" t="s">
        <v>631</v>
      </c>
      <c r="G86" s="48" t="s">
        <v>178</v>
      </c>
      <c r="H86" s="48" t="s">
        <v>632</v>
      </c>
      <c r="I86" s="40" t="s">
        <v>218</v>
      </c>
      <c r="J86" s="40" t="s">
        <v>38</v>
      </c>
      <c r="K86" s="40" t="s">
        <v>0</v>
      </c>
      <c r="L86" s="11"/>
      <c r="M86" s="11"/>
      <c r="N86" s="11"/>
      <c r="O86" s="11"/>
      <c r="P86" s="11"/>
      <c r="Q86" s="11"/>
      <c r="R86" s="11"/>
      <c r="S86" s="11">
        <f>$B86</f>
        <v>83</v>
      </c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H86" s="11"/>
      <c r="AI86" s="11"/>
      <c r="AJ86" s="11"/>
      <c r="AK86" s="11"/>
      <c r="AL86" s="11"/>
      <c r="AM86" s="11"/>
      <c r="AN86" s="11"/>
      <c r="AO86" s="11">
        <f>$D86</f>
        <v>38</v>
      </c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</row>
    <row r="87" spans="1:54" ht="15.9" customHeight="1" x14ac:dyDescent="0.3">
      <c r="A87" s="40">
        <v>93</v>
      </c>
      <c r="B87" s="40">
        <v>84</v>
      </c>
      <c r="C87" s="40">
        <v>29</v>
      </c>
      <c r="D87" s="40">
        <v>39</v>
      </c>
      <c r="E87" s="40">
        <v>884</v>
      </c>
      <c r="F87" s="47" t="s">
        <v>633</v>
      </c>
      <c r="G87" s="48" t="s">
        <v>634</v>
      </c>
      <c r="H87" s="48" t="s">
        <v>635</v>
      </c>
      <c r="I87" s="40" t="s">
        <v>218</v>
      </c>
      <c r="J87" s="40" t="s">
        <v>38</v>
      </c>
      <c r="K87" s="40" t="s">
        <v>0</v>
      </c>
      <c r="L87" s="11"/>
      <c r="M87" s="11"/>
      <c r="N87" s="11"/>
      <c r="O87" s="11"/>
      <c r="P87" s="11"/>
      <c r="Q87" s="11"/>
      <c r="R87" s="11"/>
      <c r="S87" s="11">
        <f>$B87</f>
        <v>84</v>
      </c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H87" s="11"/>
      <c r="AI87" s="11"/>
      <c r="AJ87" s="11"/>
      <c r="AK87" s="11"/>
      <c r="AL87" s="11"/>
      <c r="AM87" s="11"/>
      <c r="AN87" s="11"/>
      <c r="AO87" s="11">
        <f>$D87</f>
        <v>39</v>
      </c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</row>
    <row r="88" spans="1:54" ht="15.9" customHeight="1" x14ac:dyDescent="0.3">
      <c r="A88" s="40">
        <v>94</v>
      </c>
      <c r="B88" s="40">
        <v>85</v>
      </c>
      <c r="C88" s="40"/>
      <c r="D88" s="40"/>
      <c r="E88" s="40">
        <v>63</v>
      </c>
      <c r="F88" s="47" t="s">
        <v>490</v>
      </c>
      <c r="G88" s="48" t="s">
        <v>255</v>
      </c>
      <c r="H88" s="48" t="s">
        <v>491</v>
      </c>
      <c r="I88" s="40" t="s">
        <v>65</v>
      </c>
      <c r="J88" s="40" t="s">
        <v>40</v>
      </c>
      <c r="K88" s="40" t="s">
        <v>0</v>
      </c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>
        <f>$B88</f>
        <v>85</v>
      </c>
      <c r="AB88" s="11"/>
      <c r="AC88" s="11"/>
      <c r="AD88" s="11"/>
      <c r="AE88" s="11"/>
      <c r="AF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</row>
    <row r="89" spans="1:54" ht="15.9" customHeight="1" x14ac:dyDescent="0.3">
      <c r="A89" s="40">
        <v>96</v>
      </c>
      <c r="B89" s="40">
        <v>86</v>
      </c>
      <c r="C89" s="40">
        <v>11</v>
      </c>
      <c r="D89" s="40">
        <v>40</v>
      </c>
      <c r="E89" s="40">
        <v>562</v>
      </c>
      <c r="F89" s="47" t="s">
        <v>636</v>
      </c>
      <c r="G89" s="48" t="s">
        <v>206</v>
      </c>
      <c r="H89" s="48" t="s">
        <v>637</v>
      </c>
      <c r="I89" s="40" t="s">
        <v>225</v>
      </c>
      <c r="J89" s="40" t="s">
        <v>39</v>
      </c>
      <c r="K89" s="40" t="s">
        <v>0</v>
      </c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>
        <f>$B89</f>
        <v>86</v>
      </c>
      <c r="Y89" s="11"/>
      <c r="Z89" s="11"/>
      <c r="AA89" s="11"/>
      <c r="AB89" s="11"/>
      <c r="AC89" s="11"/>
      <c r="AD89" s="11"/>
      <c r="AE89" s="11"/>
      <c r="AF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>
        <f>$D89</f>
        <v>40</v>
      </c>
      <c r="AU89" s="11"/>
      <c r="AV89" s="11"/>
      <c r="AW89" s="11"/>
      <c r="AX89" s="11"/>
      <c r="AY89" s="11"/>
      <c r="AZ89" s="11"/>
      <c r="BA89" s="11"/>
      <c r="BB89" s="11"/>
    </row>
    <row r="90" spans="1:54" ht="15.9" customHeight="1" x14ac:dyDescent="0.3">
      <c r="A90" s="40">
        <v>97</v>
      </c>
      <c r="B90" s="40">
        <v>87</v>
      </c>
      <c r="C90" s="40">
        <v>30</v>
      </c>
      <c r="D90" s="40">
        <v>41</v>
      </c>
      <c r="E90" s="40">
        <v>917</v>
      </c>
      <c r="F90" s="47" t="s">
        <v>638</v>
      </c>
      <c r="G90" s="48" t="s">
        <v>199</v>
      </c>
      <c r="H90" s="48" t="s">
        <v>639</v>
      </c>
      <c r="I90" s="40" t="s">
        <v>218</v>
      </c>
      <c r="J90" s="40" t="s">
        <v>38</v>
      </c>
      <c r="K90" s="40" t="s">
        <v>0</v>
      </c>
      <c r="L90" s="11"/>
      <c r="M90" s="11"/>
      <c r="N90" s="11"/>
      <c r="O90" s="11"/>
      <c r="P90" s="11"/>
      <c r="Q90" s="11"/>
      <c r="R90" s="11"/>
      <c r="S90" s="11">
        <f>$B90</f>
        <v>87</v>
      </c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H90" s="11"/>
      <c r="AI90" s="11"/>
      <c r="AJ90" s="11"/>
      <c r="AK90" s="11"/>
      <c r="AL90" s="11"/>
      <c r="AM90" s="11"/>
      <c r="AN90" s="11"/>
      <c r="AO90" s="11">
        <f>$D90</f>
        <v>41</v>
      </c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</row>
    <row r="91" spans="1:54" ht="15.9" customHeight="1" x14ac:dyDescent="0.3">
      <c r="A91" s="40">
        <v>99</v>
      </c>
      <c r="B91" s="40">
        <v>88</v>
      </c>
      <c r="C91" s="40"/>
      <c r="D91" s="40"/>
      <c r="E91" s="40">
        <v>1904</v>
      </c>
      <c r="F91" s="47" t="s">
        <v>492</v>
      </c>
      <c r="G91" s="48" t="s">
        <v>216</v>
      </c>
      <c r="H91" s="48" t="s">
        <v>493</v>
      </c>
      <c r="I91" s="40" t="s">
        <v>65</v>
      </c>
      <c r="J91" s="40" t="s">
        <v>411</v>
      </c>
      <c r="K91" s="40" t="s">
        <v>0</v>
      </c>
      <c r="L91" s="11"/>
      <c r="M91" s="11"/>
      <c r="N91" s="11"/>
      <c r="O91" s="11">
        <f>$B91</f>
        <v>88</v>
      </c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</row>
    <row r="92" spans="1:54" ht="15.9" customHeight="1" x14ac:dyDescent="0.3">
      <c r="A92" s="40">
        <v>100</v>
      </c>
      <c r="B92" s="40">
        <v>89</v>
      </c>
      <c r="C92" s="40">
        <v>12</v>
      </c>
      <c r="D92" s="40">
        <v>42</v>
      </c>
      <c r="E92" s="40">
        <v>1324</v>
      </c>
      <c r="F92" s="47" t="s">
        <v>640</v>
      </c>
      <c r="G92" s="48" t="s">
        <v>233</v>
      </c>
      <c r="H92" s="48" t="s">
        <v>188</v>
      </c>
      <c r="I92" s="40" t="s">
        <v>225</v>
      </c>
      <c r="J92" s="40" t="s">
        <v>26</v>
      </c>
      <c r="K92" s="40" t="s">
        <v>0</v>
      </c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>
        <f>$B92</f>
        <v>89</v>
      </c>
      <c r="AA92" s="11"/>
      <c r="AB92" s="11"/>
      <c r="AC92" s="11"/>
      <c r="AD92" s="11"/>
      <c r="AE92" s="11"/>
      <c r="AF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>
        <f>$D92</f>
        <v>42</v>
      </c>
      <c r="AW92" s="11"/>
      <c r="AX92" s="11"/>
      <c r="AY92" s="11"/>
      <c r="AZ92" s="11"/>
      <c r="BA92" s="11"/>
      <c r="BB92" s="11"/>
    </row>
    <row r="93" spans="1:54" ht="15.9" customHeight="1" x14ac:dyDescent="0.3">
      <c r="A93" s="40">
        <v>101</v>
      </c>
      <c r="B93" s="40">
        <v>90</v>
      </c>
      <c r="C93" s="40">
        <v>31</v>
      </c>
      <c r="D93" s="40">
        <v>43</v>
      </c>
      <c r="E93" s="40">
        <v>929</v>
      </c>
      <c r="F93" s="47" t="s">
        <v>641</v>
      </c>
      <c r="G93" s="48" t="s">
        <v>224</v>
      </c>
      <c r="H93" s="48" t="s">
        <v>642</v>
      </c>
      <c r="I93" s="40" t="s">
        <v>218</v>
      </c>
      <c r="J93" s="40" t="s">
        <v>38</v>
      </c>
      <c r="K93" s="40" t="s">
        <v>0</v>
      </c>
      <c r="L93" s="11"/>
      <c r="M93" s="11"/>
      <c r="N93" s="11"/>
      <c r="O93" s="11"/>
      <c r="P93" s="11"/>
      <c r="Q93" s="11"/>
      <c r="R93" s="11"/>
      <c r="S93" s="11">
        <f>$B93</f>
        <v>90</v>
      </c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H93" s="11"/>
      <c r="AI93" s="11"/>
      <c r="AJ93" s="11"/>
      <c r="AK93" s="11"/>
      <c r="AL93" s="11"/>
      <c r="AM93" s="11"/>
      <c r="AN93" s="11"/>
      <c r="AO93" s="11">
        <f>$D93</f>
        <v>43</v>
      </c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</row>
    <row r="94" spans="1:54" ht="15.9" customHeight="1" x14ac:dyDescent="0.3">
      <c r="A94" s="40">
        <v>102</v>
      </c>
      <c r="B94" s="40">
        <v>91</v>
      </c>
      <c r="C94" s="40">
        <v>13</v>
      </c>
      <c r="D94" s="40">
        <v>44</v>
      </c>
      <c r="E94" s="40">
        <v>890</v>
      </c>
      <c r="F94" s="47" t="s">
        <v>643</v>
      </c>
      <c r="G94" s="48" t="s">
        <v>232</v>
      </c>
      <c r="H94" s="48" t="s">
        <v>188</v>
      </c>
      <c r="I94" s="40" t="s">
        <v>225</v>
      </c>
      <c r="J94" s="40" t="s">
        <v>38</v>
      </c>
      <c r="K94" s="40" t="s">
        <v>0</v>
      </c>
      <c r="L94" s="11"/>
      <c r="M94" s="11"/>
      <c r="N94" s="11"/>
      <c r="O94" s="11"/>
      <c r="P94" s="11"/>
      <c r="Q94" s="11"/>
      <c r="R94" s="11"/>
      <c r="S94" s="11">
        <f>$B94</f>
        <v>91</v>
      </c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H94" s="11"/>
      <c r="AI94" s="11"/>
      <c r="AJ94" s="11"/>
      <c r="AK94" s="11"/>
      <c r="AL94" s="11"/>
      <c r="AM94" s="11"/>
      <c r="AN94" s="11"/>
      <c r="AO94" s="11">
        <f>$D94</f>
        <v>44</v>
      </c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</row>
    <row r="95" spans="1:54" ht="15.9" customHeight="1" x14ac:dyDescent="0.3">
      <c r="A95" s="40">
        <v>104</v>
      </c>
      <c r="B95" s="40">
        <v>92</v>
      </c>
      <c r="C95" s="40">
        <v>14</v>
      </c>
      <c r="D95" s="40">
        <v>45</v>
      </c>
      <c r="E95" s="40">
        <v>911</v>
      </c>
      <c r="F95" s="47" t="s">
        <v>644</v>
      </c>
      <c r="G95" s="48" t="s">
        <v>95</v>
      </c>
      <c r="H95" s="48" t="s">
        <v>645</v>
      </c>
      <c r="I95" s="40" t="s">
        <v>225</v>
      </c>
      <c r="J95" s="40" t="s">
        <v>38</v>
      </c>
      <c r="K95" s="40" t="s">
        <v>0</v>
      </c>
      <c r="L95" s="11"/>
      <c r="M95" s="11"/>
      <c r="N95" s="11"/>
      <c r="O95" s="11"/>
      <c r="P95" s="11"/>
      <c r="Q95" s="11"/>
      <c r="R95" s="11"/>
      <c r="S95" s="11">
        <f>$B95</f>
        <v>92</v>
      </c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H95" s="11"/>
      <c r="AI95" s="11"/>
      <c r="AJ95" s="11"/>
      <c r="AK95" s="11"/>
      <c r="AL95" s="11"/>
      <c r="AM95" s="11"/>
      <c r="AN95" s="11"/>
      <c r="AO95" s="11">
        <f>$D95</f>
        <v>45</v>
      </c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</row>
    <row r="96" spans="1:54" ht="15.9" customHeight="1" x14ac:dyDescent="0.3">
      <c r="A96" s="40">
        <v>105</v>
      </c>
      <c r="B96" s="40">
        <v>93</v>
      </c>
      <c r="C96" s="40"/>
      <c r="D96" s="40"/>
      <c r="E96" s="40">
        <v>609</v>
      </c>
      <c r="F96" s="47" t="s">
        <v>494</v>
      </c>
      <c r="G96" s="48" t="s">
        <v>415</v>
      </c>
      <c r="H96" s="48" t="s">
        <v>495</v>
      </c>
      <c r="I96" s="40" t="s">
        <v>65</v>
      </c>
      <c r="J96" s="40" t="s">
        <v>39</v>
      </c>
      <c r="K96" s="40" t="s">
        <v>0</v>
      </c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>
        <f>$B96</f>
        <v>93</v>
      </c>
      <c r="Y96" s="11"/>
      <c r="Z96" s="11"/>
      <c r="AA96" s="11"/>
      <c r="AB96" s="11"/>
      <c r="AC96" s="11"/>
      <c r="AD96" s="11"/>
      <c r="AE96" s="11"/>
      <c r="AF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</row>
    <row r="97" spans="1:54" ht="15.9" customHeight="1" x14ac:dyDescent="0.3">
      <c r="A97" s="40">
        <v>106</v>
      </c>
      <c r="B97" s="40">
        <v>94</v>
      </c>
      <c r="C97" s="40">
        <v>32</v>
      </c>
      <c r="D97" s="40">
        <v>46</v>
      </c>
      <c r="E97" s="40">
        <v>364</v>
      </c>
      <c r="F97" s="47" t="s">
        <v>646</v>
      </c>
      <c r="G97" s="48" t="s">
        <v>164</v>
      </c>
      <c r="H97" s="48" t="s">
        <v>227</v>
      </c>
      <c r="I97" s="40" t="s">
        <v>218</v>
      </c>
      <c r="J97" s="40" t="s">
        <v>27</v>
      </c>
      <c r="K97" s="40" t="s">
        <v>0</v>
      </c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>
        <f>$B97</f>
        <v>94</v>
      </c>
      <c r="AE97" s="11"/>
      <c r="AF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>
        <f>$D97</f>
        <v>46</v>
      </c>
      <c r="BA97" s="11"/>
      <c r="BB97" s="11"/>
    </row>
    <row r="98" spans="1:54" ht="15.9" customHeight="1" x14ac:dyDescent="0.3">
      <c r="A98" s="40">
        <v>107</v>
      </c>
      <c r="B98" s="40">
        <v>95</v>
      </c>
      <c r="C98" s="40">
        <v>15</v>
      </c>
      <c r="D98" s="40">
        <v>47</v>
      </c>
      <c r="E98" s="40">
        <v>93</v>
      </c>
      <c r="F98" s="47" t="s">
        <v>647</v>
      </c>
      <c r="G98" s="48" t="s">
        <v>206</v>
      </c>
      <c r="H98" s="48" t="s">
        <v>380</v>
      </c>
      <c r="I98" s="40" t="s">
        <v>225</v>
      </c>
      <c r="J98" s="40" t="s">
        <v>40</v>
      </c>
      <c r="K98" s="40" t="s">
        <v>0</v>
      </c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>
        <f>$B98</f>
        <v>95</v>
      </c>
      <c r="AB98" s="11"/>
      <c r="AC98" s="11"/>
      <c r="AD98" s="11"/>
      <c r="AE98" s="11"/>
      <c r="AF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>
        <f>$D98</f>
        <v>47</v>
      </c>
      <c r="AX98" s="11"/>
      <c r="AY98" s="11"/>
      <c r="AZ98" s="11"/>
      <c r="BA98" s="11"/>
      <c r="BB98" s="11"/>
    </row>
    <row r="99" spans="1:54" ht="15.9" customHeight="1" x14ac:dyDescent="0.3">
      <c r="A99" s="40">
        <v>108</v>
      </c>
      <c r="B99" s="40">
        <v>96</v>
      </c>
      <c r="C99" s="40">
        <v>1</v>
      </c>
      <c r="D99" s="40">
        <v>48</v>
      </c>
      <c r="E99" s="40">
        <v>1767</v>
      </c>
      <c r="F99" s="47" t="s">
        <v>648</v>
      </c>
      <c r="G99" s="48" t="s">
        <v>649</v>
      </c>
      <c r="H99" s="48" t="s">
        <v>463</v>
      </c>
      <c r="I99" s="40" t="s">
        <v>242</v>
      </c>
      <c r="J99" s="40" t="s">
        <v>75</v>
      </c>
      <c r="K99" s="40" t="s">
        <v>0</v>
      </c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>
        <f>$B99</f>
        <v>96</v>
      </c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>
        <f>$D99</f>
        <v>48</v>
      </c>
      <c r="AS99" s="11"/>
      <c r="AT99" s="11"/>
      <c r="AU99" s="11"/>
      <c r="AV99" s="11"/>
      <c r="AW99" s="11"/>
      <c r="AX99" s="11"/>
      <c r="AY99" s="11"/>
      <c r="AZ99" s="11"/>
      <c r="BA99" s="11"/>
      <c r="BB99" s="11"/>
    </row>
    <row r="100" spans="1:54" ht="15.9" customHeight="1" x14ac:dyDescent="0.3">
      <c r="A100" s="40">
        <v>109</v>
      </c>
      <c r="B100" s="40">
        <v>97</v>
      </c>
      <c r="C100" s="40"/>
      <c r="D100" s="40"/>
      <c r="E100" s="40">
        <v>1150</v>
      </c>
      <c r="F100" s="47" t="s">
        <v>496</v>
      </c>
      <c r="G100" s="48" t="s">
        <v>185</v>
      </c>
      <c r="H100" s="48" t="s">
        <v>357</v>
      </c>
      <c r="I100" s="40" t="s">
        <v>65</v>
      </c>
      <c r="J100" s="40" t="s">
        <v>37</v>
      </c>
      <c r="K100" s="40" t="s">
        <v>0</v>
      </c>
      <c r="L100" s="11"/>
      <c r="M100" s="11"/>
      <c r="N100" s="11"/>
      <c r="O100" s="11"/>
      <c r="P100" s="11"/>
      <c r="Q100" s="11"/>
      <c r="R100" s="11">
        <f>$B100</f>
        <v>97</v>
      </c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</row>
    <row r="101" spans="1:54" ht="15.9" customHeight="1" x14ac:dyDescent="0.3">
      <c r="A101" s="40">
        <v>110</v>
      </c>
      <c r="B101" s="40">
        <v>98</v>
      </c>
      <c r="C101" s="40"/>
      <c r="D101" s="40"/>
      <c r="E101" s="40">
        <v>1189</v>
      </c>
      <c r="F101" s="47" t="s">
        <v>497</v>
      </c>
      <c r="G101" s="48" t="s">
        <v>366</v>
      </c>
      <c r="H101" s="48" t="s">
        <v>498</v>
      </c>
      <c r="I101" s="40" t="s">
        <v>65</v>
      </c>
      <c r="J101" s="40" t="s">
        <v>37</v>
      </c>
      <c r="K101" s="40" t="s">
        <v>0</v>
      </c>
      <c r="L101" s="11"/>
      <c r="M101" s="11"/>
      <c r="N101" s="11"/>
      <c r="O101" s="11"/>
      <c r="P101" s="11"/>
      <c r="Q101" s="11"/>
      <c r="R101" s="11">
        <f>$B101</f>
        <v>98</v>
      </c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</row>
    <row r="102" spans="1:54" ht="15.9" customHeight="1" x14ac:dyDescent="0.3">
      <c r="A102" s="40">
        <v>111</v>
      </c>
      <c r="B102" s="40">
        <v>99</v>
      </c>
      <c r="C102" s="40">
        <v>33</v>
      </c>
      <c r="D102" s="40">
        <v>49</v>
      </c>
      <c r="E102" s="40">
        <v>33</v>
      </c>
      <c r="F102" s="47" t="s">
        <v>650</v>
      </c>
      <c r="G102" s="48" t="s">
        <v>259</v>
      </c>
      <c r="H102" s="48" t="s">
        <v>385</v>
      </c>
      <c r="I102" s="40" t="s">
        <v>218</v>
      </c>
      <c r="J102" s="40" t="s">
        <v>40</v>
      </c>
      <c r="K102" s="40" t="s">
        <v>0</v>
      </c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>
        <f>$B102</f>
        <v>99</v>
      </c>
      <c r="AB102" s="11"/>
      <c r="AC102" s="11"/>
      <c r="AD102" s="11"/>
      <c r="AE102" s="11"/>
      <c r="AF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>
        <f>$D102</f>
        <v>49</v>
      </c>
      <c r="AX102" s="11"/>
      <c r="AY102" s="11"/>
      <c r="AZ102" s="11"/>
      <c r="BA102" s="11"/>
      <c r="BB102" s="11"/>
    </row>
    <row r="103" spans="1:54" ht="15.9" customHeight="1" x14ac:dyDescent="0.3">
      <c r="A103" s="40">
        <v>112</v>
      </c>
      <c r="B103" s="40">
        <v>100</v>
      </c>
      <c r="C103" s="40">
        <v>16</v>
      </c>
      <c r="D103" s="40">
        <v>50</v>
      </c>
      <c r="E103" s="40">
        <v>883</v>
      </c>
      <c r="F103" s="47" t="s">
        <v>651</v>
      </c>
      <c r="G103" s="48" t="s">
        <v>206</v>
      </c>
      <c r="H103" s="48" t="s">
        <v>652</v>
      </c>
      <c r="I103" s="40" t="s">
        <v>225</v>
      </c>
      <c r="J103" s="40" t="s">
        <v>38</v>
      </c>
      <c r="K103" s="40" t="s">
        <v>0</v>
      </c>
      <c r="L103" s="11"/>
      <c r="M103" s="11"/>
      <c r="N103" s="11"/>
      <c r="O103" s="11"/>
      <c r="P103" s="11"/>
      <c r="Q103" s="11"/>
      <c r="R103" s="11"/>
      <c r="S103" s="11">
        <f>$B103</f>
        <v>100</v>
      </c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H103" s="11"/>
      <c r="AI103" s="11"/>
      <c r="AJ103" s="11"/>
      <c r="AK103" s="11"/>
      <c r="AL103" s="11"/>
      <c r="AM103" s="11"/>
      <c r="AN103" s="11"/>
      <c r="AO103" s="11">
        <f>$D103</f>
        <v>50</v>
      </c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</row>
    <row r="104" spans="1:54" ht="15.9" customHeight="1" x14ac:dyDescent="0.3">
      <c r="A104" s="40">
        <v>113</v>
      </c>
      <c r="B104" s="40">
        <v>101</v>
      </c>
      <c r="C104" s="40">
        <v>34</v>
      </c>
      <c r="D104" s="40">
        <v>51</v>
      </c>
      <c r="E104" s="40">
        <v>1911</v>
      </c>
      <c r="F104" s="47" t="s">
        <v>653</v>
      </c>
      <c r="G104" s="48" t="s">
        <v>182</v>
      </c>
      <c r="H104" s="48" t="s">
        <v>376</v>
      </c>
      <c r="I104" s="40" t="s">
        <v>218</v>
      </c>
      <c r="J104" s="40" t="s">
        <v>411</v>
      </c>
      <c r="K104" s="40" t="s">
        <v>0</v>
      </c>
      <c r="L104" s="11"/>
      <c r="M104" s="11"/>
      <c r="N104" s="11"/>
      <c r="O104" s="11">
        <f>$B104</f>
        <v>101</v>
      </c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H104" s="11"/>
      <c r="AI104" s="11"/>
      <c r="AJ104" s="11"/>
      <c r="AK104" s="11">
        <f>$D104</f>
        <v>51</v>
      </c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</row>
    <row r="105" spans="1:54" ht="15.9" customHeight="1" x14ac:dyDescent="0.3">
      <c r="A105" s="40">
        <v>115</v>
      </c>
      <c r="B105" s="40">
        <v>102</v>
      </c>
      <c r="C105" s="40"/>
      <c r="D105" s="40"/>
      <c r="E105" s="40">
        <v>2191</v>
      </c>
      <c r="F105" s="47" t="s">
        <v>499</v>
      </c>
      <c r="G105" s="48" t="s">
        <v>166</v>
      </c>
      <c r="H105" s="48" t="s">
        <v>500</v>
      </c>
      <c r="I105" s="40" t="s">
        <v>65</v>
      </c>
      <c r="J105" s="40" t="s">
        <v>59</v>
      </c>
      <c r="K105" s="40" t="s">
        <v>0</v>
      </c>
      <c r="L105" s="11"/>
      <c r="M105" s="11"/>
      <c r="N105" s="11"/>
      <c r="O105" s="11"/>
      <c r="P105" s="11"/>
      <c r="Q105" s="11">
        <f>$B105</f>
        <v>102</v>
      </c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</row>
    <row r="106" spans="1:54" ht="15.9" customHeight="1" x14ac:dyDescent="0.3">
      <c r="A106" s="40">
        <v>116</v>
      </c>
      <c r="B106" s="40">
        <v>103</v>
      </c>
      <c r="C106" s="40">
        <v>35</v>
      </c>
      <c r="D106" s="40">
        <v>52</v>
      </c>
      <c r="E106" s="40">
        <v>2020</v>
      </c>
      <c r="F106" s="47" t="s">
        <v>654</v>
      </c>
      <c r="G106" s="48" t="s">
        <v>166</v>
      </c>
      <c r="H106" s="48" t="s">
        <v>655</v>
      </c>
      <c r="I106" s="40" t="s">
        <v>218</v>
      </c>
      <c r="J106" s="40" t="s">
        <v>63</v>
      </c>
      <c r="K106" s="40" t="s">
        <v>0</v>
      </c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>
        <f>$B106</f>
        <v>103</v>
      </c>
      <c r="AD106" s="11"/>
      <c r="AE106" s="11"/>
      <c r="AF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>
        <f>$D106</f>
        <v>52</v>
      </c>
      <c r="AZ106" s="11"/>
      <c r="BA106" s="11"/>
      <c r="BB106" s="11"/>
    </row>
    <row r="107" spans="1:54" ht="15.9" customHeight="1" x14ac:dyDescent="0.3">
      <c r="A107" s="40">
        <v>117</v>
      </c>
      <c r="B107" s="40">
        <v>104</v>
      </c>
      <c r="C107" s="40">
        <v>36</v>
      </c>
      <c r="D107" s="40">
        <v>53</v>
      </c>
      <c r="E107" s="40">
        <v>47</v>
      </c>
      <c r="F107" s="47" t="s">
        <v>656</v>
      </c>
      <c r="G107" s="48" t="s">
        <v>231</v>
      </c>
      <c r="H107" s="48" t="s">
        <v>657</v>
      </c>
      <c r="I107" s="40" t="s">
        <v>218</v>
      </c>
      <c r="J107" s="40" t="s">
        <v>40</v>
      </c>
      <c r="K107" s="40" t="s">
        <v>0</v>
      </c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>
        <f>$B107</f>
        <v>104</v>
      </c>
      <c r="AB107" s="11"/>
      <c r="AC107" s="11"/>
      <c r="AD107" s="11"/>
      <c r="AE107" s="11"/>
      <c r="AF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>
        <f>$D107</f>
        <v>53</v>
      </c>
      <c r="AX107" s="11"/>
      <c r="AY107" s="11"/>
      <c r="AZ107" s="11"/>
      <c r="BA107" s="11"/>
      <c r="BB107" s="11"/>
    </row>
    <row r="108" spans="1:54" ht="15.9" customHeight="1" x14ac:dyDescent="0.3">
      <c r="A108" s="40">
        <v>118</v>
      </c>
      <c r="B108" s="40">
        <v>105</v>
      </c>
      <c r="C108" s="40">
        <v>17</v>
      </c>
      <c r="D108" s="40">
        <v>54</v>
      </c>
      <c r="E108" s="40">
        <v>1524</v>
      </c>
      <c r="F108" s="47" t="s">
        <v>658</v>
      </c>
      <c r="G108" s="48" t="s">
        <v>262</v>
      </c>
      <c r="H108" s="48" t="s">
        <v>261</v>
      </c>
      <c r="I108" s="40" t="s">
        <v>225</v>
      </c>
      <c r="J108" s="40" t="s">
        <v>35</v>
      </c>
      <c r="K108" s="40" t="s">
        <v>0</v>
      </c>
      <c r="L108" s="11">
        <f>$B108</f>
        <v>105</v>
      </c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H108" s="11">
        <f>$D108</f>
        <v>54</v>
      </c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</row>
    <row r="109" spans="1:54" ht="15.9" customHeight="1" x14ac:dyDescent="0.3">
      <c r="A109" s="40">
        <v>119</v>
      </c>
      <c r="B109" s="40">
        <v>106</v>
      </c>
      <c r="C109" s="40">
        <v>37</v>
      </c>
      <c r="D109" s="40">
        <v>55</v>
      </c>
      <c r="E109" s="40">
        <v>887</v>
      </c>
      <c r="F109" s="47" t="s">
        <v>659</v>
      </c>
      <c r="G109" s="48" t="s">
        <v>94</v>
      </c>
      <c r="H109" s="48" t="s">
        <v>660</v>
      </c>
      <c r="I109" s="40" t="s">
        <v>218</v>
      </c>
      <c r="J109" s="40" t="s">
        <v>38</v>
      </c>
      <c r="K109" s="40" t="s">
        <v>0</v>
      </c>
      <c r="L109" s="11"/>
      <c r="M109" s="11"/>
      <c r="N109" s="11"/>
      <c r="O109" s="11"/>
      <c r="P109" s="11"/>
      <c r="Q109" s="11"/>
      <c r="R109" s="11"/>
      <c r="S109" s="11">
        <f>$B109</f>
        <v>106</v>
      </c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H109" s="11"/>
      <c r="AI109" s="11"/>
      <c r="AJ109" s="11"/>
      <c r="AK109" s="11"/>
      <c r="AL109" s="11"/>
      <c r="AM109" s="11"/>
      <c r="AN109" s="11"/>
      <c r="AO109" s="11">
        <f>$D109</f>
        <v>55</v>
      </c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</row>
    <row r="110" spans="1:54" ht="15.9" customHeight="1" x14ac:dyDescent="0.3">
      <c r="A110" s="40">
        <v>120</v>
      </c>
      <c r="B110" s="40">
        <v>107</v>
      </c>
      <c r="C110" s="40">
        <v>38</v>
      </c>
      <c r="D110" s="40">
        <v>56</v>
      </c>
      <c r="E110" s="40">
        <v>880</v>
      </c>
      <c r="F110" s="47" t="s">
        <v>661</v>
      </c>
      <c r="G110" s="48" t="s">
        <v>168</v>
      </c>
      <c r="H110" s="48" t="s">
        <v>662</v>
      </c>
      <c r="I110" s="40" t="s">
        <v>218</v>
      </c>
      <c r="J110" s="40" t="s">
        <v>38</v>
      </c>
      <c r="K110" s="40" t="s">
        <v>0</v>
      </c>
      <c r="L110" s="11"/>
      <c r="M110" s="11"/>
      <c r="N110" s="11"/>
      <c r="O110" s="11"/>
      <c r="P110" s="11"/>
      <c r="Q110" s="11"/>
      <c r="R110" s="11"/>
      <c r="S110" s="11">
        <f>$B110</f>
        <v>107</v>
      </c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H110" s="11"/>
      <c r="AI110" s="11"/>
      <c r="AJ110" s="11"/>
      <c r="AK110" s="11"/>
      <c r="AL110" s="11"/>
      <c r="AM110" s="11"/>
      <c r="AN110" s="11"/>
      <c r="AO110" s="11">
        <f>$D110</f>
        <v>56</v>
      </c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</row>
    <row r="111" spans="1:54" ht="15.9" customHeight="1" x14ac:dyDescent="0.3">
      <c r="A111" s="40">
        <v>121</v>
      </c>
      <c r="B111" s="40">
        <v>108</v>
      </c>
      <c r="C111" s="40">
        <v>39</v>
      </c>
      <c r="D111" s="40">
        <v>57</v>
      </c>
      <c r="E111" s="40">
        <v>1114</v>
      </c>
      <c r="F111" s="47" t="s">
        <v>663</v>
      </c>
      <c r="G111" s="48" t="s">
        <v>603</v>
      </c>
      <c r="H111" s="48" t="s">
        <v>664</v>
      </c>
      <c r="I111" s="40" t="s">
        <v>218</v>
      </c>
      <c r="J111" s="40" t="s">
        <v>106</v>
      </c>
      <c r="K111" s="40" t="s">
        <v>0</v>
      </c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>
        <f>$B111</f>
        <v>108</v>
      </c>
      <c r="AF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>
        <f>$D111</f>
        <v>57</v>
      </c>
      <c r="BB111" s="11"/>
    </row>
    <row r="112" spans="1:54" ht="15.9" customHeight="1" x14ac:dyDescent="0.3">
      <c r="A112" s="40">
        <v>122</v>
      </c>
      <c r="B112" s="50">
        <v>109</v>
      </c>
      <c r="C112" s="40"/>
      <c r="D112" s="40"/>
      <c r="E112" s="40">
        <v>1798</v>
      </c>
      <c r="F112" s="47" t="s">
        <v>1058</v>
      </c>
      <c r="G112" s="48" t="s">
        <v>170</v>
      </c>
      <c r="H112" s="48" t="s">
        <v>1305</v>
      </c>
      <c r="I112" s="40" t="s">
        <v>65</v>
      </c>
      <c r="J112" s="40" t="s">
        <v>75</v>
      </c>
      <c r="K112" s="40" t="s">
        <v>0</v>
      </c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>
        <f>$B112</f>
        <v>109</v>
      </c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</row>
    <row r="113" spans="1:54" ht="15.9" customHeight="1" x14ac:dyDescent="0.3">
      <c r="A113" s="40">
        <v>123</v>
      </c>
      <c r="B113" s="40">
        <v>110</v>
      </c>
      <c r="C113" s="40">
        <v>18</v>
      </c>
      <c r="D113" s="40">
        <v>58</v>
      </c>
      <c r="E113" s="40">
        <v>1081</v>
      </c>
      <c r="F113" s="47" t="s">
        <v>665</v>
      </c>
      <c r="G113" s="48" t="s">
        <v>94</v>
      </c>
      <c r="H113" s="48" t="s">
        <v>666</v>
      </c>
      <c r="I113" s="40" t="s">
        <v>225</v>
      </c>
      <c r="J113" s="40" t="s">
        <v>106</v>
      </c>
      <c r="K113" s="40" t="s">
        <v>0</v>
      </c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>
        <f>$B113</f>
        <v>110</v>
      </c>
      <c r="AF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>
        <f>$D113</f>
        <v>58</v>
      </c>
      <c r="BB113" s="11"/>
    </row>
    <row r="114" spans="1:54" ht="15.9" customHeight="1" x14ac:dyDescent="0.3">
      <c r="A114" s="40">
        <v>124</v>
      </c>
      <c r="B114" s="40">
        <v>111</v>
      </c>
      <c r="C114" s="40">
        <v>40</v>
      </c>
      <c r="D114" s="40">
        <v>59</v>
      </c>
      <c r="E114" s="40">
        <v>876</v>
      </c>
      <c r="F114" s="47" t="s">
        <v>667</v>
      </c>
      <c r="G114" s="48" t="s">
        <v>275</v>
      </c>
      <c r="H114" s="48" t="s">
        <v>230</v>
      </c>
      <c r="I114" s="40" t="s">
        <v>218</v>
      </c>
      <c r="J114" s="40" t="s">
        <v>38</v>
      </c>
      <c r="K114" s="40" t="s">
        <v>0</v>
      </c>
      <c r="L114" s="11"/>
      <c r="M114" s="11"/>
      <c r="N114" s="11"/>
      <c r="O114" s="11"/>
      <c r="P114" s="11"/>
      <c r="Q114" s="11"/>
      <c r="R114" s="11"/>
      <c r="S114" s="11">
        <f>$B114</f>
        <v>111</v>
      </c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H114" s="11"/>
      <c r="AI114" s="11"/>
      <c r="AJ114" s="11"/>
      <c r="AK114" s="11"/>
      <c r="AL114" s="11"/>
      <c r="AM114" s="11"/>
      <c r="AN114" s="11"/>
      <c r="AO114" s="11">
        <f>$D114</f>
        <v>59</v>
      </c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</row>
    <row r="115" spans="1:54" ht="15.9" customHeight="1" x14ac:dyDescent="0.3">
      <c r="A115" s="40">
        <v>126</v>
      </c>
      <c r="B115" s="40">
        <v>112</v>
      </c>
      <c r="C115" s="40">
        <v>19</v>
      </c>
      <c r="D115" s="40">
        <v>60</v>
      </c>
      <c r="E115" s="40">
        <v>1758</v>
      </c>
      <c r="F115" s="47" t="s">
        <v>668</v>
      </c>
      <c r="G115" s="48" t="s">
        <v>169</v>
      </c>
      <c r="H115" s="48" t="s">
        <v>381</v>
      </c>
      <c r="I115" s="40" t="s">
        <v>225</v>
      </c>
      <c r="J115" s="40" t="s">
        <v>75</v>
      </c>
      <c r="K115" s="40" t="s">
        <v>0</v>
      </c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>
        <f>$B115</f>
        <v>112</v>
      </c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>
        <f>$D115</f>
        <v>60</v>
      </c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</row>
    <row r="116" spans="1:54" ht="15.9" customHeight="1" x14ac:dyDescent="0.3">
      <c r="A116" s="40">
        <v>127</v>
      </c>
      <c r="B116" s="40">
        <v>113</v>
      </c>
      <c r="C116" s="40"/>
      <c r="D116" s="40"/>
      <c r="E116" s="40">
        <v>31</v>
      </c>
      <c r="F116" s="47" t="s">
        <v>501</v>
      </c>
      <c r="G116" s="48" t="s">
        <v>200</v>
      </c>
      <c r="H116" s="48" t="s">
        <v>201</v>
      </c>
      <c r="I116" s="40" t="s">
        <v>65</v>
      </c>
      <c r="J116" s="40" t="s">
        <v>40</v>
      </c>
      <c r="K116" s="40" t="s">
        <v>0</v>
      </c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>
        <f>$B116</f>
        <v>113</v>
      </c>
      <c r="AB116" s="11"/>
      <c r="AC116" s="11"/>
      <c r="AD116" s="11"/>
      <c r="AE116" s="11"/>
      <c r="AF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</row>
    <row r="117" spans="1:54" ht="15.9" customHeight="1" x14ac:dyDescent="0.3">
      <c r="A117" s="40">
        <v>128</v>
      </c>
      <c r="B117" s="40">
        <v>114</v>
      </c>
      <c r="C117" s="40">
        <v>41</v>
      </c>
      <c r="D117" s="40">
        <v>61</v>
      </c>
      <c r="E117" s="40">
        <v>517</v>
      </c>
      <c r="F117" s="47" t="s">
        <v>669</v>
      </c>
      <c r="G117" s="48" t="s">
        <v>179</v>
      </c>
      <c r="H117" s="48" t="s">
        <v>180</v>
      </c>
      <c r="I117" s="40" t="s">
        <v>218</v>
      </c>
      <c r="J117" s="40" t="s">
        <v>39</v>
      </c>
      <c r="K117" s="40" t="s">
        <v>0</v>
      </c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>
        <f>$B117</f>
        <v>114</v>
      </c>
      <c r="Y117" s="11"/>
      <c r="Z117" s="11"/>
      <c r="AA117" s="11"/>
      <c r="AB117" s="11"/>
      <c r="AC117" s="11"/>
      <c r="AD117" s="11"/>
      <c r="AE117" s="11"/>
      <c r="AF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>
        <f>$D117</f>
        <v>61</v>
      </c>
      <c r="AU117" s="11"/>
      <c r="AV117" s="11"/>
      <c r="AW117" s="11"/>
      <c r="AX117" s="11"/>
      <c r="AY117" s="11"/>
      <c r="AZ117" s="11"/>
      <c r="BA117" s="11"/>
      <c r="BB117" s="11"/>
    </row>
    <row r="118" spans="1:54" ht="15.9" customHeight="1" x14ac:dyDescent="0.3">
      <c r="A118" s="40">
        <v>129</v>
      </c>
      <c r="B118" s="40">
        <v>115</v>
      </c>
      <c r="C118" s="40">
        <v>2</v>
      </c>
      <c r="D118" s="40">
        <v>62</v>
      </c>
      <c r="E118" s="40">
        <v>2215</v>
      </c>
      <c r="F118" s="47" t="s">
        <v>670</v>
      </c>
      <c r="G118" s="48" t="s">
        <v>389</v>
      </c>
      <c r="H118" s="48" t="s">
        <v>390</v>
      </c>
      <c r="I118" s="40" t="s">
        <v>242</v>
      </c>
      <c r="J118" s="40" t="s">
        <v>24</v>
      </c>
      <c r="K118" s="40" t="s">
        <v>0</v>
      </c>
      <c r="L118" s="11"/>
      <c r="M118" s="11"/>
      <c r="N118" s="11"/>
      <c r="O118" s="11"/>
      <c r="P118" s="11"/>
      <c r="Q118" s="11"/>
      <c r="R118" s="11"/>
      <c r="S118" s="11"/>
      <c r="T118" s="11"/>
      <c r="U118" s="11">
        <f>$B118</f>
        <v>115</v>
      </c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>
        <f>$D118</f>
        <v>62</v>
      </c>
      <c r="AR118" s="11"/>
      <c r="AS118" s="11"/>
      <c r="AT118" s="11"/>
      <c r="AU118" s="11"/>
      <c r="AV118" s="11"/>
      <c r="AW118" s="11"/>
      <c r="AX118" s="11"/>
      <c r="AY118" s="11"/>
      <c r="AZ118" s="11"/>
      <c r="BA118" s="11"/>
      <c r="BB118" s="11"/>
    </row>
    <row r="119" spans="1:54" ht="15.9" customHeight="1" x14ac:dyDescent="0.3">
      <c r="A119" s="40">
        <v>130</v>
      </c>
      <c r="B119" s="40">
        <v>116</v>
      </c>
      <c r="C119" s="40"/>
      <c r="D119" s="40"/>
      <c r="E119" s="40">
        <v>9</v>
      </c>
      <c r="F119" s="47" t="s">
        <v>502</v>
      </c>
      <c r="G119" s="48" t="s">
        <v>175</v>
      </c>
      <c r="H119" s="48" t="s">
        <v>355</v>
      </c>
      <c r="I119" s="40" t="s">
        <v>65</v>
      </c>
      <c r="J119" s="40" t="s">
        <v>40</v>
      </c>
      <c r="K119" s="40" t="s">
        <v>0</v>
      </c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>
        <f>$B119</f>
        <v>116</v>
      </c>
      <c r="AB119" s="11"/>
      <c r="AC119" s="11"/>
      <c r="AD119" s="11"/>
      <c r="AE119" s="11"/>
      <c r="AF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  <c r="AT119" s="11"/>
      <c r="AU119" s="11"/>
      <c r="AV119" s="11"/>
      <c r="AW119" s="11"/>
      <c r="AX119" s="11"/>
      <c r="AY119" s="11"/>
      <c r="AZ119" s="11"/>
      <c r="BA119" s="11"/>
      <c r="BB119" s="11"/>
    </row>
    <row r="120" spans="1:54" ht="15.9" customHeight="1" x14ac:dyDescent="0.3">
      <c r="A120" s="40">
        <v>131</v>
      </c>
      <c r="B120" s="40">
        <v>117</v>
      </c>
      <c r="C120" s="40">
        <v>42</v>
      </c>
      <c r="D120" s="40">
        <v>63</v>
      </c>
      <c r="E120" s="40">
        <v>556</v>
      </c>
      <c r="F120" s="47" t="s">
        <v>502</v>
      </c>
      <c r="G120" s="48" t="s">
        <v>257</v>
      </c>
      <c r="H120" s="48" t="s">
        <v>671</v>
      </c>
      <c r="I120" s="40" t="s">
        <v>218</v>
      </c>
      <c r="J120" s="40" t="s">
        <v>39</v>
      </c>
      <c r="K120" s="40" t="s">
        <v>0</v>
      </c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>
        <f>$B120</f>
        <v>117</v>
      </c>
      <c r="Y120" s="11"/>
      <c r="Z120" s="11"/>
      <c r="AA120" s="11"/>
      <c r="AB120" s="11"/>
      <c r="AC120" s="11"/>
      <c r="AD120" s="11"/>
      <c r="AE120" s="11"/>
      <c r="AF120" s="11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  <c r="AT120" s="11">
        <f>$D120</f>
        <v>63</v>
      </c>
      <c r="AU120" s="11"/>
      <c r="AV120" s="11"/>
      <c r="AW120" s="11"/>
      <c r="AX120" s="11"/>
      <c r="AY120" s="11"/>
      <c r="AZ120" s="11"/>
      <c r="BA120" s="11"/>
      <c r="BB120" s="11"/>
    </row>
    <row r="121" spans="1:54" ht="15.9" customHeight="1" x14ac:dyDescent="0.3">
      <c r="A121" s="40">
        <v>133</v>
      </c>
      <c r="B121" s="40">
        <v>118</v>
      </c>
      <c r="C121" s="40">
        <v>3</v>
      </c>
      <c r="D121" s="40">
        <v>64</v>
      </c>
      <c r="E121" s="40">
        <v>923</v>
      </c>
      <c r="F121" s="47" t="s">
        <v>672</v>
      </c>
      <c r="G121" s="48" t="s">
        <v>185</v>
      </c>
      <c r="H121" s="48" t="s">
        <v>673</v>
      </c>
      <c r="I121" s="40" t="s">
        <v>242</v>
      </c>
      <c r="J121" s="40" t="s">
        <v>38</v>
      </c>
      <c r="K121" s="40" t="s">
        <v>0</v>
      </c>
      <c r="L121" s="11"/>
      <c r="M121" s="11"/>
      <c r="N121" s="11"/>
      <c r="O121" s="11"/>
      <c r="P121" s="11"/>
      <c r="Q121" s="11"/>
      <c r="R121" s="11"/>
      <c r="S121" s="11">
        <f>$B121</f>
        <v>118</v>
      </c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H121" s="11"/>
      <c r="AI121" s="11"/>
      <c r="AJ121" s="11"/>
      <c r="AK121" s="11"/>
      <c r="AL121" s="11"/>
      <c r="AM121" s="11"/>
      <c r="AN121" s="11"/>
      <c r="AO121" s="11">
        <f>$D121</f>
        <v>64</v>
      </c>
      <c r="AP121" s="11"/>
      <c r="AQ121" s="11"/>
      <c r="AR121" s="11"/>
      <c r="AS121" s="11"/>
      <c r="AT121" s="11"/>
      <c r="AU121" s="11"/>
      <c r="AV121" s="11"/>
      <c r="AW121" s="11"/>
      <c r="AX121" s="11"/>
      <c r="AY121" s="11"/>
      <c r="AZ121" s="11"/>
      <c r="BA121" s="11"/>
      <c r="BB121" s="11"/>
    </row>
    <row r="122" spans="1:54" ht="15.9" customHeight="1" x14ac:dyDescent="0.3">
      <c r="A122" s="40">
        <v>134</v>
      </c>
      <c r="B122" s="40">
        <v>119</v>
      </c>
      <c r="C122" s="40">
        <v>4</v>
      </c>
      <c r="D122" s="40">
        <v>65</v>
      </c>
      <c r="E122" s="40">
        <v>1522</v>
      </c>
      <c r="F122" s="47" t="s">
        <v>674</v>
      </c>
      <c r="G122" s="48" t="s">
        <v>94</v>
      </c>
      <c r="H122" s="48" t="s">
        <v>675</v>
      </c>
      <c r="I122" s="40" t="s">
        <v>242</v>
      </c>
      <c r="J122" s="40" t="s">
        <v>35</v>
      </c>
      <c r="K122" s="40" t="s">
        <v>0</v>
      </c>
      <c r="L122" s="11">
        <f>$B122</f>
        <v>119</v>
      </c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H122" s="11">
        <f>$D122</f>
        <v>65</v>
      </c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  <c r="AS122" s="11"/>
      <c r="AT122" s="11"/>
      <c r="AU122" s="11"/>
      <c r="AV122" s="11"/>
      <c r="AW122" s="11"/>
      <c r="AX122" s="11"/>
      <c r="AY122" s="11"/>
      <c r="AZ122" s="11"/>
      <c r="BA122" s="11"/>
      <c r="BB122" s="11"/>
    </row>
    <row r="123" spans="1:54" ht="15.9" customHeight="1" x14ac:dyDescent="0.3">
      <c r="A123" s="40">
        <v>135</v>
      </c>
      <c r="B123" s="40">
        <v>120</v>
      </c>
      <c r="C123" s="40">
        <v>43</v>
      </c>
      <c r="D123" s="40">
        <v>66</v>
      </c>
      <c r="E123" s="40">
        <v>1099</v>
      </c>
      <c r="F123" s="47" t="s">
        <v>676</v>
      </c>
      <c r="G123" s="48" t="s">
        <v>677</v>
      </c>
      <c r="H123" s="48" t="s">
        <v>678</v>
      </c>
      <c r="I123" s="40" t="s">
        <v>218</v>
      </c>
      <c r="J123" s="40" t="s">
        <v>106</v>
      </c>
      <c r="K123" s="40" t="s">
        <v>0</v>
      </c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>
        <f>$B123</f>
        <v>120</v>
      </c>
      <c r="AF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  <c r="AV123" s="11"/>
      <c r="AW123" s="11"/>
      <c r="AX123" s="11"/>
      <c r="AY123" s="11"/>
      <c r="AZ123" s="11"/>
      <c r="BA123" s="11">
        <f>$D123</f>
        <v>66</v>
      </c>
      <c r="BB123" s="11"/>
    </row>
    <row r="124" spans="1:54" ht="15.9" customHeight="1" x14ac:dyDescent="0.3">
      <c r="A124" s="40">
        <v>137</v>
      </c>
      <c r="B124" s="40">
        <v>121</v>
      </c>
      <c r="C124" s="40">
        <v>44</v>
      </c>
      <c r="D124" s="40">
        <v>67</v>
      </c>
      <c r="E124" s="40">
        <v>1149</v>
      </c>
      <c r="F124" s="47" t="s">
        <v>679</v>
      </c>
      <c r="G124" s="48" t="s">
        <v>186</v>
      </c>
      <c r="H124" s="48" t="s">
        <v>680</v>
      </c>
      <c r="I124" s="40" t="s">
        <v>218</v>
      </c>
      <c r="J124" s="40" t="s">
        <v>37</v>
      </c>
      <c r="K124" s="40" t="s">
        <v>0</v>
      </c>
      <c r="L124" s="11"/>
      <c r="M124" s="11"/>
      <c r="N124" s="11"/>
      <c r="O124" s="11"/>
      <c r="P124" s="11"/>
      <c r="Q124" s="11"/>
      <c r="R124" s="11">
        <f>$B124</f>
        <v>121</v>
      </c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H124" s="11"/>
      <c r="AI124" s="11"/>
      <c r="AJ124" s="11"/>
      <c r="AK124" s="11"/>
      <c r="AL124" s="11"/>
      <c r="AM124" s="11"/>
      <c r="AN124" s="11">
        <f>$D124</f>
        <v>67</v>
      </c>
      <c r="AO124" s="11"/>
      <c r="AP124" s="11"/>
      <c r="AQ124" s="11"/>
      <c r="AR124" s="11"/>
      <c r="AS124" s="11"/>
      <c r="AT124" s="11"/>
      <c r="AU124" s="11"/>
      <c r="AV124" s="11"/>
      <c r="AW124" s="11"/>
      <c r="AX124" s="11"/>
      <c r="AY124" s="11"/>
      <c r="AZ124" s="11"/>
      <c r="BA124" s="11"/>
      <c r="BB124" s="11"/>
    </row>
    <row r="125" spans="1:54" ht="15.9" customHeight="1" x14ac:dyDescent="0.3">
      <c r="A125" s="40">
        <v>138</v>
      </c>
      <c r="B125" s="40">
        <v>122</v>
      </c>
      <c r="C125" s="40">
        <v>20</v>
      </c>
      <c r="D125" s="40">
        <v>68</v>
      </c>
      <c r="E125" s="40">
        <v>1472</v>
      </c>
      <c r="F125" s="47" t="s">
        <v>681</v>
      </c>
      <c r="G125" s="48" t="s">
        <v>222</v>
      </c>
      <c r="H125" s="48" t="s">
        <v>682</v>
      </c>
      <c r="I125" s="40" t="s">
        <v>225</v>
      </c>
      <c r="J125" s="40" t="s">
        <v>36</v>
      </c>
      <c r="K125" s="40" t="s">
        <v>0</v>
      </c>
      <c r="L125" s="11"/>
      <c r="M125" s="11">
        <f>$B125</f>
        <v>122</v>
      </c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H125" s="11"/>
      <c r="AI125" s="11">
        <f>$D125</f>
        <v>68</v>
      </c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  <c r="AT125" s="11"/>
      <c r="AU125" s="11"/>
      <c r="AV125" s="11"/>
      <c r="AW125" s="11"/>
      <c r="AX125" s="11"/>
      <c r="AY125" s="11"/>
      <c r="AZ125" s="11"/>
      <c r="BA125" s="11"/>
      <c r="BB125" s="11"/>
    </row>
    <row r="126" spans="1:54" ht="15.9" customHeight="1" x14ac:dyDescent="0.3">
      <c r="A126" s="40">
        <v>139</v>
      </c>
      <c r="B126" s="40">
        <v>123</v>
      </c>
      <c r="C126" s="40">
        <v>45</v>
      </c>
      <c r="D126" s="40">
        <v>69</v>
      </c>
      <c r="E126" s="40">
        <v>1841</v>
      </c>
      <c r="F126" s="47" t="s">
        <v>683</v>
      </c>
      <c r="G126" s="48" t="s">
        <v>382</v>
      </c>
      <c r="H126" s="48" t="s">
        <v>383</v>
      </c>
      <c r="I126" s="40" t="s">
        <v>218</v>
      </c>
      <c r="J126" s="40" t="s">
        <v>69</v>
      </c>
      <c r="K126" s="40" t="s">
        <v>0</v>
      </c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>
        <f>$B126</f>
        <v>123</v>
      </c>
      <c r="X126" s="11"/>
      <c r="Y126" s="11"/>
      <c r="Z126" s="11"/>
      <c r="AA126" s="11"/>
      <c r="AB126" s="11"/>
      <c r="AC126" s="11"/>
      <c r="AD126" s="11"/>
      <c r="AE126" s="11"/>
      <c r="AF126" s="11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>
        <f>$D126</f>
        <v>69</v>
      </c>
      <c r="AT126" s="11"/>
      <c r="AU126" s="11"/>
      <c r="AV126" s="11"/>
      <c r="AW126" s="11"/>
      <c r="AX126" s="11"/>
      <c r="AY126" s="11"/>
      <c r="AZ126" s="11"/>
      <c r="BA126" s="11"/>
      <c r="BB126" s="11"/>
    </row>
    <row r="127" spans="1:54" ht="15.9" customHeight="1" x14ac:dyDescent="0.3">
      <c r="A127" s="40">
        <v>140</v>
      </c>
      <c r="B127" s="40">
        <v>124</v>
      </c>
      <c r="C127" s="40"/>
      <c r="D127" s="40"/>
      <c r="E127" s="40">
        <v>136</v>
      </c>
      <c r="F127" s="47" t="s">
        <v>503</v>
      </c>
      <c r="G127" s="48" t="s">
        <v>195</v>
      </c>
      <c r="H127" s="48" t="s">
        <v>504</v>
      </c>
      <c r="I127" s="40" t="s">
        <v>65</v>
      </c>
      <c r="J127" s="40" t="s">
        <v>40</v>
      </c>
      <c r="K127" s="40" t="s">
        <v>0</v>
      </c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>
        <f>$B127</f>
        <v>124</v>
      </c>
      <c r="AB127" s="11"/>
      <c r="AC127" s="11"/>
      <c r="AD127" s="11"/>
      <c r="AE127" s="11"/>
      <c r="AF127" s="11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  <c r="AT127" s="11"/>
      <c r="AU127" s="11"/>
      <c r="AV127" s="11"/>
      <c r="AW127" s="11"/>
      <c r="AX127" s="11"/>
      <c r="AY127" s="11"/>
      <c r="AZ127" s="11"/>
      <c r="BA127" s="11"/>
      <c r="BB127" s="11"/>
    </row>
    <row r="128" spans="1:54" ht="15.9" customHeight="1" x14ac:dyDescent="0.3">
      <c r="A128" s="40">
        <v>142</v>
      </c>
      <c r="B128" s="40">
        <v>125</v>
      </c>
      <c r="C128" s="40">
        <v>46</v>
      </c>
      <c r="D128" s="40">
        <v>70</v>
      </c>
      <c r="E128" s="40">
        <v>1775</v>
      </c>
      <c r="F128" s="47" t="s">
        <v>684</v>
      </c>
      <c r="G128" s="48" t="s">
        <v>685</v>
      </c>
      <c r="H128" s="48" t="s">
        <v>686</v>
      </c>
      <c r="I128" s="40" t="s">
        <v>218</v>
      </c>
      <c r="J128" s="40" t="s">
        <v>75</v>
      </c>
      <c r="K128" s="40" t="s">
        <v>0</v>
      </c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>
        <f>$B128</f>
        <v>125</v>
      </c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>
        <f>$D128</f>
        <v>70</v>
      </c>
      <c r="AS128" s="11"/>
      <c r="AT128" s="11"/>
      <c r="AU128" s="11"/>
      <c r="AV128" s="11"/>
      <c r="AW128" s="11"/>
      <c r="AX128" s="11"/>
      <c r="AY128" s="11"/>
      <c r="AZ128" s="11"/>
      <c r="BA128" s="11"/>
      <c r="BB128" s="11"/>
    </row>
    <row r="129" spans="1:54" ht="15.9" customHeight="1" x14ac:dyDescent="0.3">
      <c r="A129" s="40">
        <v>143</v>
      </c>
      <c r="B129" s="40">
        <v>126</v>
      </c>
      <c r="C129" s="40">
        <v>21</v>
      </c>
      <c r="D129" s="40">
        <v>71</v>
      </c>
      <c r="E129" s="40">
        <v>420</v>
      </c>
      <c r="F129" s="47" t="s">
        <v>687</v>
      </c>
      <c r="G129" s="48" t="s">
        <v>179</v>
      </c>
      <c r="H129" s="48" t="s">
        <v>147</v>
      </c>
      <c r="I129" s="40" t="s">
        <v>225</v>
      </c>
      <c r="J129" s="40" t="s">
        <v>27</v>
      </c>
      <c r="K129" s="40" t="s">
        <v>0</v>
      </c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>
        <f>$B129</f>
        <v>126</v>
      </c>
      <c r="AE129" s="11"/>
      <c r="AF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/>
      <c r="AY129" s="11"/>
      <c r="AZ129" s="11">
        <f>$D129</f>
        <v>71</v>
      </c>
      <c r="BA129" s="11"/>
      <c r="BB129" s="11"/>
    </row>
    <row r="130" spans="1:54" ht="15.9" customHeight="1" x14ac:dyDescent="0.3">
      <c r="A130" s="40">
        <v>144</v>
      </c>
      <c r="B130" s="40">
        <v>127</v>
      </c>
      <c r="C130" s="40">
        <v>22</v>
      </c>
      <c r="D130" s="40">
        <v>72</v>
      </c>
      <c r="E130" s="40">
        <v>2196</v>
      </c>
      <c r="F130" s="47" t="s">
        <v>688</v>
      </c>
      <c r="G130" s="48" t="s">
        <v>189</v>
      </c>
      <c r="H130" s="48" t="s">
        <v>689</v>
      </c>
      <c r="I130" s="40" t="s">
        <v>225</v>
      </c>
      <c r="J130" s="40" t="s">
        <v>54</v>
      </c>
      <c r="K130" s="40" t="s">
        <v>0</v>
      </c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>
        <f>$B130</f>
        <v>127</v>
      </c>
      <c r="AC130" s="11"/>
      <c r="AD130" s="11"/>
      <c r="AE130" s="11"/>
      <c r="AF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11"/>
      <c r="AX130" s="11">
        <f>$D130</f>
        <v>72</v>
      </c>
      <c r="AY130" s="11"/>
      <c r="AZ130" s="11"/>
      <c r="BA130" s="11"/>
      <c r="BB130" s="11"/>
    </row>
    <row r="131" spans="1:54" ht="15.9" customHeight="1" x14ac:dyDescent="0.3">
      <c r="A131" s="40">
        <v>145</v>
      </c>
      <c r="B131" s="40">
        <v>128</v>
      </c>
      <c r="C131" s="40">
        <v>23</v>
      </c>
      <c r="D131" s="40">
        <v>73</v>
      </c>
      <c r="E131" s="40">
        <v>1310</v>
      </c>
      <c r="F131" s="47" t="s">
        <v>690</v>
      </c>
      <c r="G131" s="48" t="s">
        <v>281</v>
      </c>
      <c r="H131" s="48" t="s">
        <v>691</v>
      </c>
      <c r="I131" s="40" t="s">
        <v>225</v>
      </c>
      <c r="J131" s="40" t="s">
        <v>26</v>
      </c>
      <c r="K131" s="40" t="s">
        <v>0</v>
      </c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>
        <f>$B131</f>
        <v>128</v>
      </c>
      <c r="AA131" s="11"/>
      <c r="AB131" s="11"/>
      <c r="AC131" s="11"/>
      <c r="AD131" s="11"/>
      <c r="AE131" s="11"/>
      <c r="AF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>
        <f>$D131</f>
        <v>73</v>
      </c>
      <c r="AW131" s="11"/>
      <c r="AX131" s="11"/>
      <c r="AY131" s="11"/>
      <c r="AZ131" s="11"/>
      <c r="BA131" s="11"/>
      <c r="BB131" s="11"/>
    </row>
    <row r="132" spans="1:54" ht="15.9" customHeight="1" x14ac:dyDescent="0.3">
      <c r="A132" s="40">
        <v>146</v>
      </c>
      <c r="B132" s="40">
        <v>129</v>
      </c>
      <c r="C132" s="40">
        <v>24</v>
      </c>
      <c r="D132" s="40">
        <v>74</v>
      </c>
      <c r="E132" s="40">
        <v>330</v>
      </c>
      <c r="F132" s="47" t="s">
        <v>692</v>
      </c>
      <c r="G132" s="48" t="s">
        <v>94</v>
      </c>
      <c r="H132" s="48" t="s">
        <v>105</v>
      </c>
      <c r="I132" s="40" t="s">
        <v>225</v>
      </c>
      <c r="J132" s="40" t="s">
        <v>27</v>
      </c>
      <c r="K132" s="40" t="s">
        <v>0</v>
      </c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>
        <f>$B132</f>
        <v>129</v>
      </c>
      <c r="AE132" s="11"/>
      <c r="AF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>
        <f>$D132</f>
        <v>74</v>
      </c>
      <c r="BA132" s="11"/>
      <c r="BB132" s="11"/>
    </row>
    <row r="133" spans="1:54" ht="15.9" customHeight="1" x14ac:dyDescent="0.3">
      <c r="A133" s="40">
        <v>147</v>
      </c>
      <c r="B133" s="40">
        <v>130</v>
      </c>
      <c r="C133" s="40"/>
      <c r="D133" s="40"/>
      <c r="E133" s="40">
        <v>1154</v>
      </c>
      <c r="F133" s="47" t="s">
        <v>505</v>
      </c>
      <c r="G133" s="48" t="s">
        <v>191</v>
      </c>
      <c r="H133" s="48" t="s">
        <v>196</v>
      </c>
      <c r="I133" s="40" t="s">
        <v>65</v>
      </c>
      <c r="J133" s="40" t="s">
        <v>37</v>
      </c>
      <c r="K133" s="40" t="s">
        <v>0</v>
      </c>
      <c r="L133" s="11"/>
      <c r="M133" s="11"/>
      <c r="N133" s="11"/>
      <c r="O133" s="11"/>
      <c r="P133" s="11"/>
      <c r="Q133" s="11"/>
      <c r="R133" s="11">
        <f>$B133</f>
        <v>130</v>
      </c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</row>
    <row r="134" spans="1:54" ht="15.9" customHeight="1" x14ac:dyDescent="0.3">
      <c r="A134" s="40">
        <v>148</v>
      </c>
      <c r="B134" s="40">
        <v>131</v>
      </c>
      <c r="C134" s="40">
        <v>47</v>
      </c>
      <c r="D134" s="40">
        <v>75</v>
      </c>
      <c r="E134" s="40">
        <v>557</v>
      </c>
      <c r="F134" s="47" t="s">
        <v>693</v>
      </c>
      <c r="G134" s="48" t="s">
        <v>214</v>
      </c>
      <c r="H134" s="48" t="s">
        <v>230</v>
      </c>
      <c r="I134" s="40" t="s">
        <v>218</v>
      </c>
      <c r="J134" s="40" t="s">
        <v>39</v>
      </c>
      <c r="K134" s="40" t="s">
        <v>0</v>
      </c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>
        <f>$B134</f>
        <v>131</v>
      </c>
      <c r="Y134" s="11"/>
      <c r="Z134" s="11"/>
      <c r="AA134" s="11"/>
      <c r="AB134" s="11"/>
      <c r="AC134" s="11"/>
      <c r="AD134" s="11"/>
      <c r="AE134" s="11"/>
      <c r="AF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>
        <f>$D134</f>
        <v>75</v>
      </c>
      <c r="AU134" s="11"/>
      <c r="AV134" s="11"/>
      <c r="AW134" s="11"/>
      <c r="AX134" s="11"/>
      <c r="AY134" s="11"/>
      <c r="AZ134" s="11"/>
      <c r="BA134" s="11"/>
      <c r="BB134" s="11"/>
    </row>
    <row r="135" spans="1:54" ht="15.9" customHeight="1" x14ac:dyDescent="0.3">
      <c r="A135" s="40">
        <v>149</v>
      </c>
      <c r="B135" s="40">
        <v>132</v>
      </c>
      <c r="C135" s="40">
        <v>48</v>
      </c>
      <c r="D135" s="40">
        <v>76</v>
      </c>
      <c r="E135" s="40">
        <v>512</v>
      </c>
      <c r="F135" s="47" t="s">
        <v>694</v>
      </c>
      <c r="G135" s="48" t="s">
        <v>178</v>
      </c>
      <c r="H135" s="48" t="s">
        <v>154</v>
      </c>
      <c r="I135" s="40" t="s">
        <v>218</v>
      </c>
      <c r="J135" s="40" t="s">
        <v>39</v>
      </c>
      <c r="K135" s="40" t="s">
        <v>0</v>
      </c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>
        <f>$B135</f>
        <v>132</v>
      </c>
      <c r="Y135" s="11"/>
      <c r="Z135" s="11"/>
      <c r="AA135" s="11"/>
      <c r="AB135" s="11"/>
      <c r="AC135" s="11"/>
      <c r="AD135" s="11"/>
      <c r="AE135" s="11"/>
      <c r="AF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>
        <f>$D135</f>
        <v>76</v>
      </c>
      <c r="AU135" s="11"/>
      <c r="AV135" s="11"/>
      <c r="AW135" s="11"/>
      <c r="AX135" s="11"/>
      <c r="AY135" s="11"/>
      <c r="AZ135" s="11"/>
      <c r="BA135" s="11"/>
      <c r="BB135" s="11"/>
    </row>
    <row r="136" spans="1:54" ht="15.9" customHeight="1" x14ac:dyDescent="0.3">
      <c r="A136" s="40">
        <v>150</v>
      </c>
      <c r="B136" s="40">
        <v>133</v>
      </c>
      <c r="C136" s="40"/>
      <c r="D136" s="40"/>
      <c r="E136" s="40">
        <v>931</v>
      </c>
      <c r="F136" s="47" t="s">
        <v>506</v>
      </c>
      <c r="G136" s="48" t="s">
        <v>359</v>
      </c>
      <c r="H136" s="48" t="s">
        <v>122</v>
      </c>
      <c r="I136" s="40" t="s">
        <v>65</v>
      </c>
      <c r="J136" s="40" t="s">
        <v>38</v>
      </c>
      <c r="K136" s="40" t="s">
        <v>0</v>
      </c>
      <c r="L136" s="11"/>
      <c r="M136" s="11"/>
      <c r="N136" s="11"/>
      <c r="O136" s="11"/>
      <c r="P136" s="11"/>
      <c r="Q136" s="11"/>
      <c r="R136" s="11"/>
      <c r="S136" s="11">
        <f>$B136</f>
        <v>133</v>
      </c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</row>
    <row r="137" spans="1:54" ht="15.9" customHeight="1" x14ac:dyDescent="0.3">
      <c r="A137" s="40">
        <v>151</v>
      </c>
      <c r="B137" s="40">
        <v>134</v>
      </c>
      <c r="C137" s="40"/>
      <c r="D137" s="40"/>
      <c r="E137" s="40">
        <v>1003</v>
      </c>
      <c r="F137" s="47" t="s">
        <v>507</v>
      </c>
      <c r="G137" s="48" t="s">
        <v>189</v>
      </c>
      <c r="H137" s="48" t="s">
        <v>192</v>
      </c>
      <c r="I137" s="40" t="s">
        <v>65</v>
      </c>
      <c r="J137" s="40" t="s">
        <v>115</v>
      </c>
      <c r="K137" s="40" t="s">
        <v>0</v>
      </c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>
        <f>$B137</f>
        <v>134</v>
      </c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</row>
    <row r="138" spans="1:54" ht="15.9" customHeight="1" x14ac:dyDescent="0.3">
      <c r="A138" s="40">
        <v>152</v>
      </c>
      <c r="B138" s="40">
        <v>135</v>
      </c>
      <c r="C138" s="40"/>
      <c r="D138" s="40"/>
      <c r="E138" s="40">
        <v>94</v>
      </c>
      <c r="F138" s="47" t="s">
        <v>508</v>
      </c>
      <c r="G138" s="48" t="s">
        <v>509</v>
      </c>
      <c r="H138" s="48" t="s">
        <v>336</v>
      </c>
      <c r="I138" s="40" t="s">
        <v>65</v>
      </c>
      <c r="J138" s="40" t="s">
        <v>40</v>
      </c>
      <c r="K138" s="40" t="s">
        <v>0</v>
      </c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>
        <f>$B138</f>
        <v>135</v>
      </c>
      <c r="AB138" s="11"/>
      <c r="AC138" s="11"/>
      <c r="AD138" s="11"/>
      <c r="AE138" s="11"/>
      <c r="AF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</row>
    <row r="139" spans="1:54" ht="15.9" customHeight="1" x14ac:dyDescent="0.3">
      <c r="A139" s="40">
        <v>153</v>
      </c>
      <c r="B139" s="40">
        <v>136</v>
      </c>
      <c r="C139" s="40">
        <v>25</v>
      </c>
      <c r="D139" s="40">
        <v>77</v>
      </c>
      <c r="E139" s="40">
        <v>1319</v>
      </c>
      <c r="F139" s="47" t="s">
        <v>695</v>
      </c>
      <c r="G139" s="48" t="s">
        <v>243</v>
      </c>
      <c r="H139" s="48" t="s">
        <v>696</v>
      </c>
      <c r="I139" s="40" t="s">
        <v>225</v>
      </c>
      <c r="J139" s="40" t="s">
        <v>26</v>
      </c>
      <c r="K139" s="40" t="s">
        <v>0</v>
      </c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>
        <f>$B139</f>
        <v>136</v>
      </c>
      <c r="AA139" s="11"/>
      <c r="AB139" s="11"/>
      <c r="AC139" s="11"/>
      <c r="AD139" s="11"/>
      <c r="AE139" s="11"/>
      <c r="AF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>
        <f>$D139</f>
        <v>77</v>
      </c>
      <c r="AW139" s="11"/>
      <c r="AX139" s="11"/>
      <c r="AY139" s="11"/>
      <c r="AZ139" s="11"/>
      <c r="BA139" s="11"/>
      <c r="BB139" s="11"/>
    </row>
    <row r="140" spans="1:54" ht="15.9" customHeight="1" x14ac:dyDescent="0.3">
      <c r="A140" s="40">
        <v>154</v>
      </c>
      <c r="B140" s="40">
        <v>137</v>
      </c>
      <c r="C140" s="40"/>
      <c r="D140" s="40"/>
      <c r="E140" s="40">
        <v>1844</v>
      </c>
      <c r="F140" s="47" t="s">
        <v>510</v>
      </c>
      <c r="G140" s="48" t="s">
        <v>224</v>
      </c>
      <c r="H140" s="48" t="s">
        <v>511</v>
      </c>
      <c r="I140" s="40" t="s">
        <v>65</v>
      </c>
      <c r="J140" s="40" t="s">
        <v>69</v>
      </c>
      <c r="K140" s="40" t="s">
        <v>0</v>
      </c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>
        <f>$B140</f>
        <v>137</v>
      </c>
      <c r="X140" s="11"/>
      <c r="Y140" s="11"/>
      <c r="Z140" s="11"/>
      <c r="AA140" s="11"/>
      <c r="AB140" s="11"/>
      <c r="AC140" s="11"/>
      <c r="AD140" s="11"/>
      <c r="AE140" s="11"/>
      <c r="AF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</row>
    <row r="141" spans="1:54" ht="15.9" customHeight="1" x14ac:dyDescent="0.3">
      <c r="A141" s="40">
        <v>155</v>
      </c>
      <c r="B141" s="40">
        <v>138</v>
      </c>
      <c r="C141" s="40">
        <v>49</v>
      </c>
      <c r="D141" s="40">
        <v>78</v>
      </c>
      <c r="E141" s="40">
        <v>1827</v>
      </c>
      <c r="F141" s="47" t="s">
        <v>697</v>
      </c>
      <c r="G141" s="48" t="s">
        <v>698</v>
      </c>
      <c r="H141" s="48" t="s">
        <v>699</v>
      </c>
      <c r="I141" s="40" t="s">
        <v>218</v>
      </c>
      <c r="J141" s="40" t="s">
        <v>69</v>
      </c>
      <c r="K141" s="40" t="s">
        <v>0</v>
      </c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>
        <f>$B141</f>
        <v>138</v>
      </c>
      <c r="X141" s="11"/>
      <c r="Y141" s="11"/>
      <c r="Z141" s="11"/>
      <c r="AA141" s="11"/>
      <c r="AB141" s="11"/>
      <c r="AC141" s="11"/>
      <c r="AD141" s="11"/>
      <c r="AE141" s="11"/>
      <c r="AF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>
        <f>$D141</f>
        <v>78</v>
      </c>
      <c r="AT141" s="11"/>
      <c r="AU141" s="11"/>
      <c r="AV141" s="11"/>
      <c r="AW141" s="11"/>
      <c r="AX141" s="11"/>
      <c r="AY141" s="11"/>
      <c r="AZ141" s="11"/>
      <c r="BA141" s="11"/>
      <c r="BB141" s="11"/>
    </row>
    <row r="142" spans="1:54" ht="15.9" customHeight="1" x14ac:dyDescent="0.3">
      <c r="A142" s="40">
        <v>156</v>
      </c>
      <c r="B142" s="40">
        <v>139</v>
      </c>
      <c r="C142" s="40">
        <v>50</v>
      </c>
      <c r="D142" s="40">
        <v>79</v>
      </c>
      <c r="E142" s="40">
        <v>789</v>
      </c>
      <c r="F142" s="47" t="s">
        <v>700</v>
      </c>
      <c r="G142" s="48" t="s">
        <v>210</v>
      </c>
      <c r="H142" s="48" t="s">
        <v>701</v>
      </c>
      <c r="I142" s="40" t="s">
        <v>218</v>
      </c>
      <c r="J142" s="40" t="s">
        <v>38</v>
      </c>
      <c r="K142" s="40" t="s">
        <v>0</v>
      </c>
      <c r="L142" s="11"/>
      <c r="M142" s="11"/>
      <c r="N142" s="11"/>
      <c r="O142" s="11"/>
      <c r="P142" s="11"/>
      <c r="Q142" s="11"/>
      <c r="R142" s="11"/>
      <c r="S142" s="11">
        <f>$B142</f>
        <v>139</v>
      </c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H142" s="11"/>
      <c r="AI142" s="11"/>
      <c r="AJ142" s="11"/>
      <c r="AK142" s="11"/>
      <c r="AL142" s="11"/>
      <c r="AM142" s="11"/>
      <c r="AN142" s="11"/>
      <c r="AO142" s="11">
        <f>$D142</f>
        <v>79</v>
      </c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</row>
    <row r="143" spans="1:54" ht="15.9" customHeight="1" x14ac:dyDescent="0.3">
      <c r="A143" s="40">
        <v>158</v>
      </c>
      <c r="B143" s="40">
        <v>140</v>
      </c>
      <c r="C143" s="40"/>
      <c r="D143" s="40"/>
      <c r="E143" s="40">
        <v>1900</v>
      </c>
      <c r="F143" s="47" t="s">
        <v>512</v>
      </c>
      <c r="G143" s="48" t="s">
        <v>191</v>
      </c>
      <c r="H143" s="48" t="s">
        <v>513</v>
      </c>
      <c r="I143" s="40" t="s">
        <v>65</v>
      </c>
      <c r="J143" s="40" t="s">
        <v>411</v>
      </c>
      <c r="K143" s="40" t="s">
        <v>0</v>
      </c>
      <c r="L143" s="11"/>
      <c r="M143" s="11"/>
      <c r="N143" s="11"/>
      <c r="O143" s="11">
        <f>$B143</f>
        <v>140</v>
      </c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</row>
    <row r="144" spans="1:54" ht="15.9" customHeight="1" x14ac:dyDescent="0.3">
      <c r="A144" s="40">
        <v>159</v>
      </c>
      <c r="B144" s="40">
        <v>141</v>
      </c>
      <c r="C144" s="40">
        <v>51</v>
      </c>
      <c r="D144" s="40">
        <v>80</v>
      </c>
      <c r="E144" s="40">
        <v>1903</v>
      </c>
      <c r="F144" s="47" t="s">
        <v>702</v>
      </c>
      <c r="G144" s="48" t="s">
        <v>275</v>
      </c>
      <c r="H144" s="48" t="s">
        <v>100</v>
      </c>
      <c r="I144" s="40" t="s">
        <v>218</v>
      </c>
      <c r="J144" s="40" t="s">
        <v>411</v>
      </c>
      <c r="K144" s="40" t="s">
        <v>0</v>
      </c>
      <c r="L144" s="11"/>
      <c r="M144" s="11"/>
      <c r="N144" s="11"/>
      <c r="O144" s="11">
        <f>$B144</f>
        <v>141</v>
      </c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H144" s="11"/>
      <c r="AI144" s="11"/>
      <c r="AJ144" s="11"/>
      <c r="AK144" s="11">
        <f>$D144</f>
        <v>80</v>
      </c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  <c r="BB144" s="11"/>
    </row>
    <row r="145" spans="1:54" ht="15.9" customHeight="1" x14ac:dyDescent="0.3">
      <c r="A145" s="40">
        <v>160</v>
      </c>
      <c r="B145" s="40">
        <v>142</v>
      </c>
      <c r="C145" s="40">
        <v>52</v>
      </c>
      <c r="D145" s="40">
        <v>81</v>
      </c>
      <c r="E145" s="40">
        <v>1094</v>
      </c>
      <c r="F145" s="47" t="s">
        <v>703</v>
      </c>
      <c r="G145" s="48" t="s">
        <v>704</v>
      </c>
      <c r="H145" s="48" t="s">
        <v>705</v>
      </c>
      <c r="I145" s="40" t="s">
        <v>218</v>
      </c>
      <c r="J145" s="40" t="s">
        <v>106</v>
      </c>
      <c r="K145" s="40" t="s">
        <v>0</v>
      </c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>
        <f>$B145</f>
        <v>142</v>
      </c>
      <c r="AF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>
        <f>$D145</f>
        <v>81</v>
      </c>
      <c r="BB145" s="11"/>
    </row>
    <row r="146" spans="1:54" ht="15.9" customHeight="1" x14ac:dyDescent="0.3">
      <c r="A146" s="40">
        <v>161</v>
      </c>
      <c r="B146" s="40">
        <v>143</v>
      </c>
      <c r="C146" s="40">
        <v>26</v>
      </c>
      <c r="D146" s="40">
        <v>82</v>
      </c>
      <c r="E146" s="40">
        <v>1955</v>
      </c>
      <c r="F146" s="47" t="s">
        <v>706</v>
      </c>
      <c r="G146" s="48" t="s">
        <v>173</v>
      </c>
      <c r="H146" s="48" t="s">
        <v>707</v>
      </c>
      <c r="I146" s="40" t="s">
        <v>225</v>
      </c>
      <c r="J146" s="40" t="s">
        <v>51</v>
      </c>
      <c r="K146" s="40" t="s">
        <v>0</v>
      </c>
      <c r="L146" s="11"/>
      <c r="M146" s="11"/>
      <c r="N146" s="11"/>
      <c r="O146" s="11"/>
      <c r="P146" s="11">
        <f>$B146</f>
        <v>143</v>
      </c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H146" s="11"/>
      <c r="AI146" s="11"/>
      <c r="AJ146" s="11"/>
      <c r="AK146" s="11"/>
      <c r="AL146" s="11">
        <f>$D146</f>
        <v>82</v>
      </c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  <c r="BB146" s="11"/>
    </row>
    <row r="147" spans="1:54" ht="15.9" customHeight="1" x14ac:dyDescent="0.3">
      <c r="A147" s="40">
        <v>162</v>
      </c>
      <c r="B147" s="40">
        <v>144</v>
      </c>
      <c r="C147" s="40">
        <v>53</v>
      </c>
      <c r="D147" s="40">
        <v>83</v>
      </c>
      <c r="E147" s="40">
        <v>17</v>
      </c>
      <c r="F147" s="47" t="s">
        <v>708</v>
      </c>
      <c r="G147" s="48" t="s">
        <v>199</v>
      </c>
      <c r="H147" s="48" t="s">
        <v>237</v>
      </c>
      <c r="I147" s="40" t="s">
        <v>218</v>
      </c>
      <c r="J147" s="40" t="s">
        <v>40</v>
      </c>
      <c r="K147" s="40" t="s">
        <v>0</v>
      </c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>
        <f>$B147</f>
        <v>144</v>
      </c>
      <c r="AB147" s="11"/>
      <c r="AC147" s="11"/>
      <c r="AD147" s="11"/>
      <c r="AE147" s="11"/>
      <c r="AF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>
        <f>$D147</f>
        <v>83</v>
      </c>
      <c r="AX147" s="11"/>
      <c r="AY147" s="11"/>
      <c r="AZ147" s="11"/>
      <c r="BA147" s="11"/>
      <c r="BB147" s="11"/>
    </row>
    <row r="148" spans="1:54" ht="15.9" customHeight="1" x14ac:dyDescent="0.3">
      <c r="A148" s="40">
        <v>163</v>
      </c>
      <c r="B148" s="40">
        <v>145</v>
      </c>
      <c r="C148" s="40">
        <v>54</v>
      </c>
      <c r="D148" s="40">
        <v>84</v>
      </c>
      <c r="E148" s="40">
        <v>1831</v>
      </c>
      <c r="F148" s="47" t="s">
        <v>709</v>
      </c>
      <c r="G148" s="48" t="s">
        <v>187</v>
      </c>
      <c r="H148" s="48" t="s">
        <v>710</v>
      </c>
      <c r="I148" s="40" t="s">
        <v>218</v>
      </c>
      <c r="J148" s="40" t="s">
        <v>69</v>
      </c>
      <c r="K148" s="40" t="s">
        <v>0</v>
      </c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>
        <f>$B148</f>
        <v>145</v>
      </c>
      <c r="X148" s="11"/>
      <c r="Y148" s="11"/>
      <c r="Z148" s="11"/>
      <c r="AA148" s="11"/>
      <c r="AB148" s="11"/>
      <c r="AC148" s="11"/>
      <c r="AD148" s="11"/>
      <c r="AE148" s="11"/>
      <c r="AF148" s="11"/>
      <c r="AH148" s="11"/>
      <c r="AI148" s="11"/>
      <c r="AJ148" s="11"/>
      <c r="AK148" s="11"/>
      <c r="AL148" s="11"/>
      <c r="AM148" s="11"/>
      <c r="AN148" s="11"/>
      <c r="AO148" s="11"/>
      <c r="AP148" s="11"/>
      <c r="AQ148" s="11"/>
      <c r="AR148" s="11"/>
      <c r="AS148" s="11">
        <f>$D148</f>
        <v>84</v>
      </c>
      <c r="AT148" s="11"/>
      <c r="AU148" s="11"/>
      <c r="AV148" s="11"/>
      <c r="AW148" s="11"/>
      <c r="AX148" s="11"/>
      <c r="AY148" s="11"/>
      <c r="AZ148" s="11"/>
      <c r="BA148" s="11"/>
      <c r="BB148" s="11"/>
    </row>
    <row r="149" spans="1:54" ht="15.9" customHeight="1" x14ac:dyDescent="0.3">
      <c r="A149" s="40">
        <v>164</v>
      </c>
      <c r="B149" s="40">
        <v>146</v>
      </c>
      <c r="C149" s="40">
        <v>55</v>
      </c>
      <c r="D149" s="40">
        <v>85</v>
      </c>
      <c r="E149" s="40">
        <v>1649</v>
      </c>
      <c r="F149" s="47" t="s">
        <v>711</v>
      </c>
      <c r="G149" s="48" t="s">
        <v>189</v>
      </c>
      <c r="H149" s="48" t="s">
        <v>248</v>
      </c>
      <c r="I149" s="40" t="s">
        <v>218</v>
      </c>
      <c r="J149" s="40" t="s">
        <v>286</v>
      </c>
      <c r="K149" s="40" t="s">
        <v>0</v>
      </c>
      <c r="L149" s="11"/>
      <c r="M149" s="11"/>
      <c r="N149" s="11"/>
      <c r="O149" s="11"/>
      <c r="P149" s="11"/>
      <c r="Q149" s="11"/>
      <c r="R149" s="11"/>
      <c r="S149" s="11"/>
      <c r="T149" s="11">
        <f>$B149</f>
        <v>146</v>
      </c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H149" s="11"/>
      <c r="AI149" s="11"/>
      <c r="AJ149" s="11"/>
      <c r="AK149" s="11"/>
      <c r="AL149" s="11"/>
      <c r="AM149" s="11"/>
      <c r="AN149" s="11"/>
      <c r="AO149" s="11"/>
      <c r="AP149" s="11">
        <f>$D149</f>
        <v>85</v>
      </c>
      <c r="AQ149" s="11"/>
      <c r="AR149" s="11"/>
      <c r="AS149" s="11"/>
      <c r="AT149" s="11"/>
      <c r="AU149" s="11"/>
      <c r="AV149" s="11"/>
      <c r="AW149" s="11"/>
      <c r="AX149" s="11"/>
      <c r="AY149" s="11"/>
      <c r="AZ149" s="11"/>
      <c r="BA149" s="11"/>
      <c r="BB149" s="11"/>
    </row>
    <row r="150" spans="1:54" ht="15.9" customHeight="1" x14ac:dyDescent="0.3">
      <c r="A150" s="40">
        <v>166</v>
      </c>
      <c r="B150" s="40">
        <v>147</v>
      </c>
      <c r="C150" s="40">
        <v>2</v>
      </c>
      <c r="D150" s="40"/>
      <c r="E150" s="40">
        <v>2212</v>
      </c>
      <c r="F150" s="47" t="s">
        <v>566</v>
      </c>
      <c r="G150" s="48" t="s">
        <v>567</v>
      </c>
      <c r="H150" s="48" t="s">
        <v>568</v>
      </c>
      <c r="I150" s="40" t="s">
        <v>297</v>
      </c>
      <c r="J150" s="40" t="s">
        <v>54</v>
      </c>
      <c r="K150" s="40" t="s">
        <v>0</v>
      </c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>
        <f>$B150</f>
        <v>147</v>
      </c>
      <c r="AC150" s="11"/>
      <c r="AD150" s="11"/>
      <c r="AE150" s="11"/>
      <c r="AF150" s="11"/>
      <c r="AH150" s="11"/>
      <c r="AI150" s="11"/>
      <c r="AJ150" s="11"/>
      <c r="AK150" s="11"/>
      <c r="AL150" s="11"/>
      <c r="AM150" s="11"/>
      <c r="AN150" s="11"/>
      <c r="AO150" s="11"/>
      <c r="AP150" s="11"/>
      <c r="AQ150" s="11"/>
      <c r="AR150" s="11"/>
      <c r="AS150" s="11"/>
      <c r="AT150" s="11"/>
      <c r="AU150" s="11"/>
      <c r="AV150" s="11"/>
      <c r="AW150" s="11"/>
      <c r="AX150" s="11"/>
      <c r="AY150" s="11"/>
      <c r="AZ150" s="11"/>
      <c r="BA150" s="11"/>
      <c r="BB150" s="11"/>
    </row>
    <row r="151" spans="1:54" ht="15.9" customHeight="1" x14ac:dyDescent="0.3">
      <c r="A151" s="40">
        <v>168</v>
      </c>
      <c r="B151" s="40">
        <v>148</v>
      </c>
      <c r="C151" s="40"/>
      <c r="D151" s="40"/>
      <c r="E151" s="40">
        <v>1793</v>
      </c>
      <c r="F151" s="47" t="s">
        <v>514</v>
      </c>
      <c r="G151" s="48" t="s">
        <v>515</v>
      </c>
      <c r="H151" s="48" t="s">
        <v>516</v>
      </c>
      <c r="I151" s="40" t="s">
        <v>65</v>
      </c>
      <c r="J151" s="40" t="s">
        <v>75</v>
      </c>
      <c r="K151" s="40" t="s">
        <v>0</v>
      </c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>
        <f>$B151</f>
        <v>148</v>
      </c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  <c r="AV151" s="11"/>
      <c r="AW151" s="11"/>
      <c r="AX151" s="11"/>
      <c r="AY151" s="11"/>
      <c r="AZ151" s="11"/>
      <c r="BA151" s="11"/>
      <c r="BB151" s="11"/>
    </row>
    <row r="152" spans="1:54" ht="15.9" customHeight="1" x14ac:dyDescent="0.3">
      <c r="A152" s="40">
        <v>169</v>
      </c>
      <c r="B152" s="40">
        <v>149</v>
      </c>
      <c r="C152" s="40">
        <v>27</v>
      </c>
      <c r="D152" s="40">
        <v>86</v>
      </c>
      <c r="E152" s="40">
        <v>2250</v>
      </c>
      <c r="F152" s="47" t="s">
        <v>712</v>
      </c>
      <c r="G152" s="48" t="s">
        <v>174</v>
      </c>
      <c r="H152" s="48" t="s">
        <v>713</v>
      </c>
      <c r="I152" s="40" t="s">
        <v>225</v>
      </c>
      <c r="J152" s="40" t="s">
        <v>411</v>
      </c>
      <c r="K152" s="40" t="s">
        <v>0</v>
      </c>
      <c r="L152" s="11"/>
      <c r="M152" s="11"/>
      <c r="N152" s="11"/>
      <c r="O152" s="11">
        <f>$B152</f>
        <v>149</v>
      </c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H152" s="11"/>
      <c r="AI152" s="11"/>
      <c r="AJ152" s="11"/>
      <c r="AK152" s="11">
        <f>$D152</f>
        <v>86</v>
      </c>
      <c r="AL152" s="11"/>
      <c r="AM152" s="11"/>
      <c r="AN152" s="11"/>
      <c r="AO152" s="11"/>
      <c r="AP152" s="11"/>
      <c r="AQ152" s="11"/>
      <c r="AR152" s="11"/>
      <c r="AS152" s="11"/>
      <c r="AT152" s="11"/>
      <c r="AU152" s="11"/>
      <c r="AV152" s="11"/>
      <c r="AW152" s="11"/>
      <c r="AX152" s="11"/>
      <c r="AY152" s="11"/>
      <c r="AZ152" s="11"/>
      <c r="BA152" s="11"/>
      <c r="BB152" s="11"/>
    </row>
    <row r="153" spans="1:54" ht="15.9" customHeight="1" x14ac:dyDescent="0.3">
      <c r="A153" s="40">
        <v>172</v>
      </c>
      <c r="B153" s="40">
        <v>150</v>
      </c>
      <c r="C153" s="40">
        <v>56</v>
      </c>
      <c r="D153" s="40">
        <v>87</v>
      </c>
      <c r="E153" s="40">
        <v>1657</v>
      </c>
      <c r="F153" s="47" t="s">
        <v>714</v>
      </c>
      <c r="G153" s="48" t="s">
        <v>123</v>
      </c>
      <c r="H153" s="48" t="s">
        <v>245</v>
      </c>
      <c r="I153" s="40" t="s">
        <v>218</v>
      </c>
      <c r="J153" s="40" t="s">
        <v>286</v>
      </c>
      <c r="K153" s="40" t="s">
        <v>0</v>
      </c>
      <c r="L153" s="11"/>
      <c r="M153" s="11"/>
      <c r="N153" s="11"/>
      <c r="O153" s="11"/>
      <c r="P153" s="11"/>
      <c r="Q153" s="11"/>
      <c r="R153" s="11"/>
      <c r="S153" s="11"/>
      <c r="T153" s="11">
        <f>$B153</f>
        <v>150</v>
      </c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H153" s="11"/>
      <c r="AI153" s="11"/>
      <c r="AJ153" s="11"/>
      <c r="AK153" s="11"/>
      <c r="AL153" s="11"/>
      <c r="AM153" s="11"/>
      <c r="AN153" s="11"/>
      <c r="AO153" s="11"/>
      <c r="AP153" s="11">
        <f>$D153</f>
        <v>87</v>
      </c>
      <c r="AQ153" s="11"/>
      <c r="AR153" s="11"/>
      <c r="AS153" s="11"/>
      <c r="AT153" s="11"/>
      <c r="AU153" s="11"/>
      <c r="AV153" s="11"/>
      <c r="AW153" s="11"/>
      <c r="AX153" s="11"/>
      <c r="AY153" s="11"/>
      <c r="AZ153" s="11"/>
      <c r="BA153" s="11"/>
      <c r="BB153" s="11"/>
    </row>
    <row r="154" spans="1:54" ht="15.9" customHeight="1" x14ac:dyDescent="0.3">
      <c r="A154" s="40">
        <v>173</v>
      </c>
      <c r="B154" s="40">
        <v>151</v>
      </c>
      <c r="C154" s="40">
        <v>28</v>
      </c>
      <c r="D154" s="40">
        <v>88</v>
      </c>
      <c r="E154" s="40">
        <v>1906</v>
      </c>
      <c r="F154" s="47" t="s">
        <v>715</v>
      </c>
      <c r="G154" s="48" t="s">
        <v>200</v>
      </c>
      <c r="H154" s="48" t="s">
        <v>386</v>
      </c>
      <c r="I154" s="40" t="s">
        <v>225</v>
      </c>
      <c r="J154" s="40" t="s">
        <v>411</v>
      </c>
      <c r="K154" s="40" t="s">
        <v>0</v>
      </c>
      <c r="L154" s="11"/>
      <c r="M154" s="11"/>
      <c r="N154" s="11"/>
      <c r="O154" s="11">
        <f>$B154</f>
        <v>151</v>
      </c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H154" s="11"/>
      <c r="AI154" s="11"/>
      <c r="AJ154" s="11"/>
      <c r="AK154" s="11">
        <f>$D154</f>
        <v>88</v>
      </c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  <c r="AV154" s="11"/>
      <c r="AW154" s="11"/>
      <c r="AX154" s="11"/>
      <c r="AY154" s="11"/>
      <c r="AZ154" s="11"/>
      <c r="BA154" s="11"/>
      <c r="BB154" s="11"/>
    </row>
    <row r="155" spans="1:54" ht="15.9" customHeight="1" x14ac:dyDescent="0.3">
      <c r="A155" s="40">
        <v>174</v>
      </c>
      <c r="B155" s="40">
        <v>152</v>
      </c>
      <c r="C155" s="40">
        <v>5</v>
      </c>
      <c r="D155" s="40">
        <v>89</v>
      </c>
      <c r="E155" s="40">
        <v>1327</v>
      </c>
      <c r="F155" s="47" t="s">
        <v>716</v>
      </c>
      <c r="G155" s="48" t="s">
        <v>167</v>
      </c>
      <c r="H155" s="48" t="s">
        <v>280</v>
      </c>
      <c r="I155" s="40" t="s">
        <v>242</v>
      </c>
      <c r="J155" s="40" t="s">
        <v>26</v>
      </c>
      <c r="K155" s="40" t="s">
        <v>0</v>
      </c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>
        <f>$B155</f>
        <v>152</v>
      </c>
      <c r="AA155" s="11"/>
      <c r="AB155" s="11"/>
      <c r="AC155" s="11"/>
      <c r="AD155" s="11"/>
      <c r="AE155" s="11"/>
      <c r="AF155" s="11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  <c r="AV155" s="11">
        <f>$D155</f>
        <v>89</v>
      </c>
      <c r="AW155" s="11"/>
      <c r="AX155" s="11"/>
      <c r="AY155" s="11"/>
      <c r="AZ155" s="11"/>
      <c r="BA155" s="11"/>
      <c r="BB155" s="11"/>
    </row>
    <row r="156" spans="1:54" ht="15.9" customHeight="1" x14ac:dyDescent="0.3">
      <c r="A156" s="40">
        <v>177</v>
      </c>
      <c r="B156" s="40">
        <v>153</v>
      </c>
      <c r="C156" s="40"/>
      <c r="D156" s="40"/>
      <c r="E156" s="40">
        <v>1802</v>
      </c>
      <c r="F156" s="47" t="s">
        <v>517</v>
      </c>
      <c r="G156" s="48" t="s">
        <v>202</v>
      </c>
      <c r="H156" s="48" t="s">
        <v>518</v>
      </c>
      <c r="I156" s="40" t="s">
        <v>65</v>
      </c>
      <c r="J156" s="40" t="s">
        <v>75</v>
      </c>
      <c r="K156" s="40" t="s">
        <v>0</v>
      </c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>
        <f>$B156</f>
        <v>153</v>
      </c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  <c r="AV156" s="11"/>
      <c r="AW156" s="11"/>
      <c r="AX156" s="11"/>
      <c r="AY156" s="11"/>
      <c r="AZ156" s="11"/>
      <c r="BA156" s="11"/>
      <c r="BB156" s="11"/>
    </row>
    <row r="157" spans="1:54" ht="15.9" customHeight="1" x14ac:dyDescent="0.3">
      <c r="A157" s="40">
        <v>178</v>
      </c>
      <c r="B157" s="40">
        <v>154</v>
      </c>
      <c r="C157" s="40">
        <v>57</v>
      </c>
      <c r="D157" s="40">
        <v>90</v>
      </c>
      <c r="E157" s="40">
        <v>1004</v>
      </c>
      <c r="F157" s="47" t="s">
        <v>519</v>
      </c>
      <c r="G157" s="48" t="s">
        <v>175</v>
      </c>
      <c r="H157" s="48" t="s">
        <v>516</v>
      </c>
      <c r="I157" s="40" t="s">
        <v>218</v>
      </c>
      <c r="J157" s="40" t="s">
        <v>115</v>
      </c>
      <c r="K157" s="40" t="s">
        <v>0</v>
      </c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>
        <f>$B157</f>
        <v>154</v>
      </c>
      <c r="AH157" s="11"/>
      <c r="AI157" s="11"/>
      <c r="AJ157" s="11"/>
      <c r="AK157" s="11"/>
      <c r="AL157" s="11"/>
      <c r="AM157" s="11"/>
      <c r="AN157" s="11"/>
      <c r="AO157" s="11"/>
      <c r="AP157" s="11"/>
      <c r="AQ157" s="11"/>
      <c r="AR157" s="11"/>
      <c r="AS157" s="11"/>
      <c r="AT157" s="11"/>
      <c r="AU157" s="11"/>
      <c r="AV157" s="11"/>
      <c r="AW157" s="11"/>
      <c r="AX157" s="11"/>
      <c r="AY157" s="11"/>
      <c r="AZ157" s="11"/>
      <c r="BA157" s="11"/>
      <c r="BB157" s="11">
        <f>$D157</f>
        <v>90</v>
      </c>
    </row>
    <row r="158" spans="1:54" ht="15.9" customHeight="1" x14ac:dyDescent="0.3">
      <c r="A158" s="40">
        <v>179</v>
      </c>
      <c r="B158" s="40">
        <v>155</v>
      </c>
      <c r="C158" s="40"/>
      <c r="D158" s="40"/>
      <c r="E158" s="40">
        <v>741</v>
      </c>
      <c r="F158" s="47" t="s">
        <v>519</v>
      </c>
      <c r="G158" s="48" t="s">
        <v>520</v>
      </c>
      <c r="H158" s="48" t="s">
        <v>108</v>
      </c>
      <c r="I158" s="40" t="s">
        <v>65</v>
      </c>
      <c r="J158" s="40" t="s">
        <v>25</v>
      </c>
      <c r="K158" s="40" t="s">
        <v>0</v>
      </c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>
        <f>$B158</f>
        <v>155</v>
      </c>
      <c r="Z158" s="11"/>
      <c r="AA158" s="11"/>
      <c r="AB158" s="11"/>
      <c r="AC158" s="11"/>
      <c r="AD158" s="11"/>
      <c r="AE158" s="11"/>
      <c r="AF158" s="11"/>
      <c r="AH158" s="11"/>
      <c r="AI158" s="11"/>
      <c r="AJ158" s="11"/>
      <c r="AK158" s="11"/>
      <c r="AL158" s="11"/>
      <c r="AM158" s="11"/>
      <c r="AN158" s="11"/>
      <c r="AO158" s="11"/>
      <c r="AP158" s="11"/>
      <c r="AQ158" s="11"/>
      <c r="AR158" s="11"/>
      <c r="AS158" s="11"/>
      <c r="AT158" s="11"/>
      <c r="AU158" s="11"/>
      <c r="AV158" s="11"/>
      <c r="AW158" s="11"/>
      <c r="AX158" s="11"/>
      <c r="AY158" s="11"/>
      <c r="AZ158" s="11"/>
      <c r="BA158" s="11"/>
      <c r="BB158" s="11"/>
    </row>
    <row r="159" spans="1:54" ht="15.9" customHeight="1" x14ac:dyDescent="0.3">
      <c r="A159" s="40">
        <v>180</v>
      </c>
      <c r="B159" s="40">
        <v>156</v>
      </c>
      <c r="C159" s="40">
        <v>58</v>
      </c>
      <c r="D159" s="40">
        <v>91</v>
      </c>
      <c r="E159" s="40">
        <v>670</v>
      </c>
      <c r="F159" s="47" t="s">
        <v>717</v>
      </c>
      <c r="G159" s="48" t="s">
        <v>179</v>
      </c>
      <c r="H159" s="48" t="s">
        <v>718</v>
      </c>
      <c r="I159" s="40" t="s">
        <v>218</v>
      </c>
      <c r="J159" s="40" t="s">
        <v>25</v>
      </c>
      <c r="K159" s="40" t="s">
        <v>0</v>
      </c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>
        <f>$B159</f>
        <v>156</v>
      </c>
      <c r="Z159" s="11"/>
      <c r="AA159" s="11"/>
      <c r="AB159" s="11"/>
      <c r="AC159" s="11"/>
      <c r="AD159" s="11"/>
      <c r="AE159" s="11"/>
      <c r="AF159" s="11"/>
      <c r="AH159" s="11"/>
      <c r="AI159" s="11"/>
      <c r="AJ159" s="11"/>
      <c r="AK159" s="11"/>
      <c r="AL159" s="11"/>
      <c r="AM159" s="11"/>
      <c r="AN159" s="11"/>
      <c r="AO159" s="11"/>
      <c r="AP159" s="11"/>
      <c r="AQ159" s="11"/>
      <c r="AR159" s="11"/>
      <c r="AS159" s="11"/>
      <c r="AT159" s="11"/>
      <c r="AU159" s="11">
        <f>$D159</f>
        <v>91</v>
      </c>
      <c r="AV159" s="11"/>
      <c r="AW159" s="11"/>
      <c r="AX159" s="11"/>
      <c r="AY159" s="11"/>
      <c r="AZ159" s="11"/>
      <c r="BA159" s="11"/>
      <c r="BB159" s="11"/>
    </row>
    <row r="160" spans="1:54" ht="15.9" customHeight="1" x14ac:dyDescent="0.3">
      <c r="A160" s="40">
        <v>182</v>
      </c>
      <c r="B160" s="40">
        <v>157</v>
      </c>
      <c r="C160" s="40">
        <v>29</v>
      </c>
      <c r="D160" s="40">
        <v>92</v>
      </c>
      <c r="E160" s="40">
        <v>1092</v>
      </c>
      <c r="F160" s="47" t="s">
        <v>521</v>
      </c>
      <c r="G160" s="48" t="s">
        <v>206</v>
      </c>
      <c r="H160" s="48" t="s">
        <v>719</v>
      </c>
      <c r="I160" s="40" t="s">
        <v>225</v>
      </c>
      <c r="J160" s="40" t="s">
        <v>106</v>
      </c>
      <c r="K160" s="40" t="s">
        <v>0</v>
      </c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>
        <f>$B160</f>
        <v>157</v>
      </c>
      <c r="AF160" s="11"/>
      <c r="AH160" s="11"/>
      <c r="AI160" s="11"/>
      <c r="AJ160" s="11"/>
      <c r="AK160" s="11"/>
      <c r="AL160" s="11"/>
      <c r="AM160" s="11"/>
      <c r="AN160" s="11"/>
      <c r="AO160" s="11"/>
      <c r="AP160" s="11"/>
      <c r="AQ160" s="11"/>
      <c r="AR160" s="11"/>
      <c r="AS160" s="11"/>
      <c r="AT160" s="11"/>
      <c r="AU160" s="11"/>
      <c r="AV160" s="11"/>
      <c r="AW160" s="11"/>
      <c r="AX160" s="11"/>
      <c r="AY160" s="11"/>
      <c r="AZ160" s="11"/>
      <c r="BA160" s="11">
        <f>$D160</f>
        <v>92</v>
      </c>
      <c r="BB160" s="11"/>
    </row>
    <row r="161" spans="1:54" ht="15.9" customHeight="1" x14ac:dyDescent="0.3">
      <c r="A161" s="40">
        <v>183</v>
      </c>
      <c r="B161" s="40">
        <v>158</v>
      </c>
      <c r="C161" s="40"/>
      <c r="D161" s="40"/>
      <c r="E161" s="40">
        <v>1014</v>
      </c>
      <c r="F161" s="47" t="s">
        <v>521</v>
      </c>
      <c r="G161" s="48" t="s">
        <v>178</v>
      </c>
      <c r="H161" s="48" t="s">
        <v>522</v>
      </c>
      <c r="I161" s="40" t="s">
        <v>65</v>
      </c>
      <c r="J161" s="40" t="s">
        <v>115</v>
      </c>
      <c r="K161" s="40" t="s">
        <v>0</v>
      </c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>
        <f>$B161</f>
        <v>158</v>
      </c>
      <c r="AH161" s="11"/>
      <c r="AI161" s="11"/>
      <c r="AJ161" s="11"/>
      <c r="AK161" s="11"/>
      <c r="AL161" s="11"/>
      <c r="AM161" s="11"/>
      <c r="AN161" s="11"/>
      <c r="AO161" s="11"/>
      <c r="AP161" s="11"/>
      <c r="AQ161" s="11"/>
      <c r="AR161" s="11"/>
      <c r="AS161" s="11"/>
      <c r="AT161" s="11"/>
      <c r="AU161" s="11"/>
      <c r="AV161" s="11"/>
      <c r="AW161" s="11"/>
      <c r="AX161" s="11"/>
      <c r="AY161" s="11"/>
      <c r="AZ161" s="11"/>
      <c r="BA161" s="11"/>
      <c r="BB161" s="11"/>
    </row>
    <row r="162" spans="1:54" ht="15.9" customHeight="1" x14ac:dyDescent="0.3">
      <c r="A162" s="40">
        <v>184</v>
      </c>
      <c r="B162" s="40">
        <v>159</v>
      </c>
      <c r="C162" s="40">
        <v>30</v>
      </c>
      <c r="D162" s="40">
        <v>93</v>
      </c>
      <c r="E162" s="40">
        <v>1919</v>
      </c>
      <c r="F162" s="47" t="s">
        <v>720</v>
      </c>
      <c r="G162" s="48" t="s">
        <v>275</v>
      </c>
      <c r="H162" s="48" t="s">
        <v>95</v>
      </c>
      <c r="I162" s="40" t="s">
        <v>225</v>
      </c>
      <c r="J162" s="40" t="s">
        <v>411</v>
      </c>
      <c r="K162" s="40" t="s">
        <v>0</v>
      </c>
      <c r="L162" s="11"/>
      <c r="M162" s="11"/>
      <c r="N162" s="11"/>
      <c r="O162" s="11">
        <f>$B162</f>
        <v>159</v>
      </c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H162" s="11"/>
      <c r="AI162" s="11"/>
      <c r="AJ162" s="11"/>
      <c r="AK162" s="11">
        <f>$D162</f>
        <v>93</v>
      </c>
      <c r="AL162" s="11"/>
      <c r="AM162" s="11"/>
      <c r="AN162" s="11"/>
      <c r="AO162" s="11"/>
      <c r="AP162" s="11"/>
      <c r="AQ162" s="11"/>
      <c r="AR162" s="11"/>
      <c r="AS162" s="11"/>
      <c r="AT162" s="11"/>
      <c r="AU162" s="11"/>
      <c r="AV162" s="11"/>
      <c r="AW162" s="11"/>
      <c r="AX162" s="11"/>
      <c r="AY162" s="11"/>
      <c r="AZ162" s="11"/>
      <c r="BA162" s="11"/>
      <c r="BB162" s="11"/>
    </row>
    <row r="163" spans="1:54" ht="15.9" customHeight="1" x14ac:dyDescent="0.3">
      <c r="A163" s="40">
        <v>188</v>
      </c>
      <c r="B163" s="40">
        <v>160</v>
      </c>
      <c r="C163" s="40">
        <v>31</v>
      </c>
      <c r="D163" s="40">
        <v>94</v>
      </c>
      <c r="E163" s="40">
        <v>991</v>
      </c>
      <c r="F163" s="47" t="s">
        <v>721</v>
      </c>
      <c r="G163" s="48" t="s">
        <v>259</v>
      </c>
      <c r="H163" s="48" t="s">
        <v>213</v>
      </c>
      <c r="I163" s="40" t="s">
        <v>225</v>
      </c>
      <c r="J163" s="40" t="s">
        <v>115</v>
      </c>
      <c r="K163" s="40" t="s">
        <v>0</v>
      </c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>
        <f>$B163</f>
        <v>160</v>
      </c>
      <c r="AH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  <c r="AT163" s="11"/>
      <c r="AU163" s="11"/>
      <c r="AV163" s="11"/>
      <c r="AW163" s="11"/>
      <c r="AX163" s="11"/>
      <c r="AY163" s="11"/>
      <c r="AZ163" s="11"/>
      <c r="BA163" s="11"/>
      <c r="BB163" s="11">
        <f>$D163</f>
        <v>94</v>
      </c>
    </row>
    <row r="164" spans="1:54" ht="15.9" customHeight="1" x14ac:dyDescent="0.3">
      <c r="A164" s="40">
        <v>189</v>
      </c>
      <c r="B164" s="40">
        <v>161</v>
      </c>
      <c r="C164" s="40">
        <v>59</v>
      </c>
      <c r="D164" s="40">
        <v>95</v>
      </c>
      <c r="E164" s="40">
        <v>55</v>
      </c>
      <c r="F164" s="47" t="s">
        <v>722</v>
      </c>
      <c r="G164" s="48" t="s">
        <v>169</v>
      </c>
      <c r="H164" s="48" t="s">
        <v>723</v>
      </c>
      <c r="I164" s="40" t="s">
        <v>218</v>
      </c>
      <c r="J164" s="40" t="s">
        <v>40</v>
      </c>
      <c r="K164" s="40" t="s">
        <v>0</v>
      </c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>
        <f>$B164</f>
        <v>161</v>
      </c>
      <c r="AB164" s="11"/>
      <c r="AC164" s="11"/>
      <c r="AD164" s="11"/>
      <c r="AE164" s="11"/>
      <c r="AF164" s="11"/>
      <c r="AH164" s="11"/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11"/>
      <c r="AV164" s="11"/>
      <c r="AW164" s="11">
        <f>$D164</f>
        <v>95</v>
      </c>
      <c r="AX164" s="11"/>
      <c r="AY164" s="11"/>
      <c r="AZ164" s="11"/>
      <c r="BA164" s="11"/>
      <c r="BB164" s="11"/>
    </row>
    <row r="165" spans="1:54" ht="15.9" customHeight="1" x14ac:dyDescent="0.3">
      <c r="A165" s="40">
        <v>191</v>
      </c>
      <c r="B165" s="40">
        <v>162</v>
      </c>
      <c r="C165" s="40">
        <v>60</v>
      </c>
      <c r="D165" s="40">
        <v>96</v>
      </c>
      <c r="E165" s="40">
        <v>428</v>
      </c>
      <c r="F165" s="47" t="s">
        <v>523</v>
      </c>
      <c r="G165" s="48" t="s">
        <v>243</v>
      </c>
      <c r="H165" s="48" t="s">
        <v>387</v>
      </c>
      <c r="I165" s="40" t="s">
        <v>218</v>
      </c>
      <c r="J165" s="40" t="s">
        <v>27</v>
      </c>
      <c r="K165" s="40" t="s">
        <v>0</v>
      </c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>
        <f>$B165</f>
        <v>162</v>
      </c>
      <c r="AE165" s="11"/>
      <c r="AF165" s="11"/>
      <c r="AH165" s="11"/>
      <c r="AI165" s="11"/>
      <c r="AJ165" s="11"/>
      <c r="AK165" s="11"/>
      <c r="AL165" s="11"/>
      <c r="AM165" s="11"/>
      <c r="AN165" s="11"/>
      <c r="AO165" s="11"/>
      <c r="AP165" s="11"/>
      <c r="AQ165" s="11"/>
      <c r="AR165" s="11"/>
      <c r="AS165" s="11"/>
      <c r="AT165" s="11"/>
      <c r="AU165" s="11"/>
      <c r="AV165" s="11"/>
      <c r="AW165" s="11"/>
      <c r="AX165" s="11"/>
      <c r="AY165" s="11"/>
      <c r="AZ165" s="11">
        <f>$D165</f>
        <v>96</v>
      </c>
      <c r="BA165" s="11"/>
      <c r="BB165" s="11"/>
    </row>
    <row r="166" spans="1:54" ht="15.9" customHeight="1" x14ac:dyDescent="0.3">
      <c r="A166" s="40">
        <v>192</v>
      </c>
      <c r="B166" s="40">
        <v>163</v>
      </c>
      <c r="C166" s="40"/>
      <c r="D166" s="40"/>
      <c r="E166" s="40">
        <v>2065</v>
      </c>
      <c r="F166" s="47" t="s">
        <v>523</v>
      </c>
      <c r="G166" s="48" t="s">
        <v>186</v>
      </c>
      <c r="H166" s="48" t="s">
        <v>524</v>
      </c>
      <c r="I166" s="40" t="s">
        <v>65</v>
      </c>
      <c r="J166" s="40" t="s">
        <v>63</v>
      </c>
      <c r="K166" s="40" t="s">
        <v>0</v>
      </c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>
        <f>$B166</f>
        <v>163</v>
      </c>
      <c r="AD166" s="11"/>
      <c r="AE166" s="11"/>
      <c r="AF166" s="11"/>
      <c r="AH166" s="11"/>
      <c r="AI166" s="11"/>
      <c r="AJ166" s="11"/>
      <c r="AK166" s="11"/>
      <c r="AL166" s="11"/>
      <c r="AM166" s="11"/>
      <c r="AN166" s="11"/>
      <c r="AO166" s="11"/>
      <c r="AP166" s="11"/>
      <c r="AQ166" s="11"/>
      <c r="AR166" s="11"/>
      <c r="AS166" s="11"/>
      <c r="AT166" s="11"/>
      <c r="AU166" s="11"/>
      <c r="AV166" s="11"/>
      <c r="AW166" s="11"/>
      <c r="AX166" s="11"/>
      <c r="AY166" s="11"/>
      <c r="AZ166" s="11"/>
      <c r="BA166" s="11"/>
      <c r="BB166" s="11"/>
    </row>
    <row r="167" spans="1:54" ht="15.9" customHeight="1" x14ac:dyDescent="0.3">
      <c r="A167" s="40">
        <v>193</v>
      </c>
      <c r="B167" s="40">
        <v>164</v>
      </c>
      <c r="C167" s="40">
        <v>32</v>
      </c>
      <c r="D167" s="40">
        <v>97</v>
      </c>
      <c r="E167" s="40">
        <v>638</v>
      </c>
      <c r="F167" s="47" t="s">
        <v>724</v>
      </c>
      <c r="G167" s="48" t="s">
        <v>725</v>
      </c>
      <c r="H167" s="48" t="s">
        <v>726</v>
      </c>
      <c r="I167" s="40" t="s">
        <v>225</v>
      </c>
      <c r="J167" s="40" t="s">
        <v>25</v>
      </c>
      <c r="K167" s="40" t="s">
        <v>0</v>
      </c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>
        <f>$B167</f>
        <v>164</v>
      </c>
      <c r="Z167" s="11"/>
      <c r="AA167" s="11"/>
      <c r="AB167" s="11"/>
      <c r="AC167" s="11"/>
      <c r="AD167" s="11"/>
      <c r="AE167" s="11"/>
      <c r="AF167" s="11"/>
      <c r="AH167" s="11"/>
      <c r="AI167" s="11"/>
      <c r="AJ167" s="11"/>
      <c r="AK167" s="11"/>
      <c r="AL167" s="11"/>
      <c r="AM167" s="11"/>
      <c r="AN167" s="11"/>
      <c r="AO167" s="11"/>
      <c r="AP167" s="11"/>
      <c r="AQ167" s="11"/>
      <c r="AR167" s="11"/>
      <c r="AS167" s="11"/>
      <c r="AT167" s="11"/>
      <c r="AU167" s="11">
        <f>$D167</f>
        <v>97</v>
      </c>
      <c r="AV167" s="11"/>
      <c r="AW167" s="11"/>
      <c r="AX167" s="11"/>
      <c r="AY167" s="11"/>
      <c r="AZ167" s="11"/>
      <c r="BA167" s="11"/>
      <c r="BB167" s="11"/>
    </row>
    <row r="168" spans="1:54" ht="15.9" customHeight="1" x14ac:dyDescent="0.3">
      <c r="A168" s="40">
        <v>195</v>
      </c>
      <c r="B168" s="40">
        <v>165</v>
      </c>
      <c r="C168" s="40"/>
      <c r="D168" s="40"/>
      <c r="E168" s="40">
        <v>1951</v>
      </c>
      <c r="F168" s="47" t="s">
        <v>525</v>
      </c>
      <c r="G168" s="48" t="s">
        <v>189</v>
      </c>
      <c r="H168" s="48" t="s">
        <v>362</v>
      </c>
      <c r="I168" s="40" t="s">
        <v>65</v>
      </c>
      <c r="J168" s="40" t="s">
        <v>51</v>
      </c>
      <c r="K168" s="40" t="s">
        <v>0</v>
      </c>
      <c r="L168" s="11"/>
      <c r="M168" s="11"/>
      <c r="N168" s="11"/>
      <c r="O168" s="11"/>
      <c r="P168" s="11">
        <f>$B168</f>
        <v>165</v>
      </c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  <c r="AV168" s="11"/>
      <c r="AW168" s="11"/>
      <c r="AX168" s="11"/>
      <c r="AY168" s="11"/>
      <c r="AZ168" s="11"/>
      <c r="BA168" s="11"/>
      <c r="BB168" s="11"/>
    </row>
    <row r="169" spans="1:54" ht="15.9" customHeight="1" x14ac:dyDescent="0.3">
      <c r="A169" s="40">
        <v>196</v>
      </c>
      <c r="B169" s="40">
        <v>166</v>
      </c>
      <c r="C169" s="40">
        <v>33</v>
      </c>
      <c r="D169" s="40">
        <v>98</v>
      </c>
      <c r="E169" s="40">
        <v>2026</v>
      </c>
      <c r="F169" s="47" t="s">
        <v>727</v>
      </c>
      <c r="G169" s="48" t="s">
        <v>275</v>
      </c>
      <c r="H169" s="48" t="s">
        <v>728</v>
      </c>
      <c r="I169" s="40" t="s">
        <v>225</v>
      </c>
      <c r="J169" s="40" t="s">
        <v>63</v>
      </c>
      <c r="K169" s="40" t="s">
        <v>0</v>
      </c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>
        <f>$B169</f>
        <v>166</v>
      </c>
      <c r="AD169" s="11"/>
      <c r="AE169" s="11"/>
      <c r="AF169" s="11"/>
      <c r="AH169" s="11"/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  <c r="AV169" s="11"/>
      <c r="AW169" s="11"/>
      <c r="AX169" s="11"/>
      <c r="AY169" s="11">
        <f>$D169</f>
        <v>98</v>
      </c>
      <c r="AZ169" s="11"/>
      <c r="BA169" s="11"/>
      <c r="BB169" s="11"/>
    </row>
    <row r="170" spans="1:54" ht="15.9" customHeight="1" x14ac:dyDescent="0.3">
      <c r="A170" s="40">
        <v>197</v>
      </c>
      <c r="B170" s="40">
        <v>167</v>
      </c>
      <c r="C170" s="40"/>
      <c r="D170" s="40"/>
      <c r="E170" s="40">
        <v>1292</v>
      </c>
      <c r="F170" s="47" t="s">
        <v>526</v>
      </c>
      <c r="G170" s="48" t="s">
        <v>527</v>
      </c>
      <c r="H170" s="48" t="s">
        <v>528</v>
      </c>
      <c r="I170" s="40" t="s">
        <v>65</v>
      </c>
      <c r="J170" s="40" t="s">
        <v>26</v>
      </c>
      <c r="K170" s="40" t="s">
        <v>0</v>
      </c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>
        <f>$B170</f>
        <v>167</v>
      </c>
      <c r="AA170" s="11"/>
      <c r="AB170" s="11"/>
      <c r="AC170" s="11"/>
      <c r="AD170" s="11"/>
      <c r="AE170" s="11"/>
      <c r="AF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  <c r="AV170" s="11"/>
      <c r="AW170" s="11"/>
      <c r="AX170" s="11"/>
      <c r="AY170" s="11"/>
      <c r="AZ170" s="11"/>
      <c r="BA170" s="11"/>
      <c r="BB170" s="11"/>
    </row>
    <row r="171" spans="1:54" ht="15.9" customHeight="1" x14ac:dyDescent="0.3">
      <c r="A171" s="40">
        <v>198</v>
      </c>
      <c r="B171" s="40">
        <v>168</v>
      </c>
      <c r="C171" s="40">
        <v>61</v>
      </c>
      <c r="D171" s="40">
        <v>99</v>
      </c>
      <c r="E171" s="40">
        <v>464</v>
      </c>
      <c r="F171" s="47" t="s">
        <v>729</v>
      </c>
      <c r="G171" s="48" t="s">
        <v>173</v>
      </c>
      <c r="H171" s="48" t="s">
        <v>208</v>
      </c>
      <c r="I171" s="40" t="s">
        <v>218</v>
      </c>
      <c r="J171" s="40" t="s">
        <v>27</v>
      </c>
      <c r="K171" s="40" t="s">
        <v>0</v>
      </c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>
        <f>$B171</f>
        <v>168</v>
      </c>
      <c r="AE171" s="11"/>
      <c r="AF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  <c r="AV171" s="11"/>
      <c r="AW171" s="11"/>
      <c r="AX171" s="11"/>
      <c r="AY171" s="11"/>
      <c r="AZ171" s="11">
        <f>$D171</f>
        <v>99</v>
      </c>
      <c r="BA171" s="11"/>
      <c r="BB171" s="11"/>
    </row>
    <row r="172" spans="1:54" ht="15.9" customHeight="1" x14ac:dyDescent="0.3">
      <c r="A172" s="40">
        <v>199</v>
      </c>
      <c r="B172" s="40">
        <v>169</v>
      </c>
      <c r="C172" s="40">
        <v>34</v>
      </c>
      <c r="D172" s="40">
        <v>100</v>
      </c>
      <c r="E172" s="40">
        <v>1806</v>
      </c>
      <c r="F172" s="47" t="s">
        <v>729</v>
      </c>
      <c r="G172" s="48" t="s">
        <v>94</v>
      </c>
      <c r="H172" s="48" t="s">
        <v>730</v>
      </c>
      <c r="I172" s="40" t="s">
        <v>225</v>
      </c>
      <c r="J172" s="40" t="s">
        <v>75</v>
      </c>
      <c r="K172" s="40" t="s">
        <v>0</v>
      </c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>
        <f>$B172</f>
        <v>169</v>
      </c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H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>
        <f>$D172</f>
        <v>100</v>
      </c>
      <c r="AS172" s="11"/>
      <c r="AT172" s="11"/>
      <c r="AU172" s="11"/>
      <c r="AV172" s="11"/>
      <c r="AW172" s="11"/>
      <c r="AX172" s="11"/>
      <c r="AY172" s="11"/>
      <c r="AZ172" s="11"/>
      <c r="BA172" s="11"/>
      <c r="BB172" s="11"/>
    </row>
    <row r="173" spans="1:54" ht="15.9" customHeight="1" x14ac:dyDescent="0.3">
      <c r="A173" s="40">
        <v>201</v>
      </c>
      <c r="B173" s="40">
        <v>170</v>
      </c>
      <c r="C173" s="40"/>
      <c r="D173" s="40"/>
      <c r="E173" s="40">
        <v>241</v>
      </c>
      <c r="F173" s="47" t="s">
        <v>529</v>
      </c>
      <c r="G173" s="48" t="s">
        <v>530</v>
      </c>
      <c r="H173" s="48" t="s">
        <v>334</v>
      </c>
      <c r="I173" s="40" t="s">
        <v>65</v>
      </c>
      <c r="J173" s="40" t="s">
        <v>40</v>
      </c>
      <c r="K173" s="40" t="s">
        <v>0</v>
      </c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>
        <f>$B173</f>
        <v>170</v>
      </c>
      <c r="AB173" s="11"/>
      <c r="AC173" s="11"/>
      <c r="AD173" s="11"/>
      <c r="AE173" s="11"/>
      <c r="AF173" s="11"/>
      <c r="AH173" s="11"/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  <c r="AT173" s="11"/>
      <c r="AU173" s="11"/>
      <c r="AV173" s="11"/>
      <c r="AW173" s="11"/>
      <c r="AX173" s="11"/>
      <c r="AY173" s="11"/>
      <c r="AZ173" s="11"/>
      <c r="BA173" s="11"/>
      <c r="BB173" s="11"/>
    </row>
    <row r="174" spans="1:54" ht="15.9" customHeight="1" x14ac:dyDescent="0.3">
      <c r="A174" s="40">
        <v>202</v>
      </c>
      <c r="B174" s="40">
        <v>171</v>
      </c>
      <c r="C174" s="40">
        <v>6</v>
      </c>
      <c r="D174" s="40">
        <v>101</v>
      </c>
      <c r="E174" s="40">
        <v>29</v>
      </c>
      <c r="F174" s="47" t="s">
        <v>731</v>
      </c>
      <c r="G174" s="48" t="s">
        <v>393</v>
      </c>
      <c r="H174" s="48" t="s">
        <v>215</v>
      </c>
      <c r="I174" s="40" t="s">
        <v>242</v>
      </c>
      <c r="J174" s="40" t="s">
        <v>40</v>
      </c>
      <c r="K174" s="40" t="s">
        <v>0</v>
      </c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>
        <f>$B174</f>
        <v>171</v>
      </c>
      <c r="AB174" s="11"/>
      <c r="AC174" s="11"/>
      <c r="AD174" s="11"/>
      <c r="AE174" s="11"/>
      <c r="AF174" s="11"/>
      <c r="AH174" s="11"/>
      <c r="AI174" s="11"/>
      <c r="AJ174" s="11"/>
      <c r="AK174" s="11"/>
      <c r="AL174" s="11"/>
      <c r="AM174" s="11"/>
      <c r="AN174" s="11"/>
      <c r="AO174" s="11"/>
      <c r="AP174" s="11"/>
      <c r="AQ174" s="11"/>
      <c r="AR174" s="11"/>
      <c r="AS174" s="11"/>
      <c r="AT174" s="11"/>
      <c r="AU174" s="11"/>
      <c r="AV174" s="11"/>
      <c r="AW174" s="11">
        <f>$D174</f>
        <v>101</v>
      </c>
      <c r="AX174" s="11"/>
      <c r="AY174" s="11"/>
      <c r="AZ174" s="11"/>
      <c r="BA174" s="11"/>
      <c r="BB174" s="11"/>
    </row>
    <row r="175" spans="1:54" ht="15.9" customHeight="1" x14ac:dyDescent="0.3">
      <c r="A175" s="40">
        <v>204</v>
      </c>
      <c r="B175" s="40">
        <v>172</v>
      </c>
      <c r="C175" s="40">
        <v>35</v>
      </c>
      <c r="D175" s="40">
        <v>102</v>
      </c>
      <c r="E175" s="40">
        <v>442</v>
      </c>
      <c r="F175" s="47" t="s">
        <v>732</v>
      </c>
      <c r="G175" s="48" t="s">
        <v>250</v>
      </c>
      <c r="H175" s="48" t="s">
        <v>251</v>
      </c>
      <c r="I175" s="40" t="s">
        <v>225</v>
      </c>
      <c r="J175" s="40" t="s">
        <v>27</v>
      </c>
      <c r="K175" s="40" t="s">
        <v>0</v>
      </c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>
        <f>$B175</f>
        <v>172</v>
      </c>
      <c r="AE175" s="11"/>
      <c r="AF175" s="11"/>
      <c r="AH175" s="11"/>
      <c r="AI175" s="11"/>
      <c r="AJ175" s="11"/>
      <c r="AK175" s="11"/>
      <c r="AL175" s="11"/>
      <c r="AM175" s="11"/>
      <c r="AN175" s="11"/>
      <c r="AO175" s="11"/>
      <c r="AP175" s="11"/>
      <c r="AQ175" s="11"/>
      <c r="AR175" s="11"/>
      <c r="AS175" s="11"/>
      <c r="AT175" s="11"/>
      <c r="AU175" s="11"/>
      <c r="AV175" s="11"/>
      <c r="AW175" s="11"/>
      <c r="AX175" s="11"/>
      <c r="AY175" s="11"/>
      <c r="AZ175" s="11">
        <f>$D175</f>
        <v>102</v>
      </c>
      <c r="BA175" s="11"/>
      <c r="BB175" s="11"/>
    </row>
    <row r="176" spans="1:54" ht="15.9" customHeight="1" x14ac:dyDescent="0.3">
      <c r="A176" s="40">
        <v>205</v>
      </c>
      <c r="B176" s="40">
        <v>173</v>
      </c>
      <c r="C176" s="40">
        <v>62</v>
      </c>
      <c r="D176" s="40">
        <v>103</v>
      </c>
      <c r="E176" s="40">
        <v>1789</v>
      </c>
      <c r="F176" s="47" t="s">
        <v>733</v>
      </c>
      <c r="G176" s="48" t="s">
        <v>734</v>
      </c>
      <c r="H176" s="48" t="s">
        <v>735</v>
      </c>
      <c r="I176" s="40" t="s">
        <v>218</v>
      </c>
      <c r="J176" s="40" t="s">
        <v>75</v>
      </c>
      <c r="K176" s="40" t="s">
        <v>0</v>
      </c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>
        <f>$B176</f>
        <v>173</v>
      </c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H176" s="11"/>
      <c r="AI176" s="11"/>
      <c r="AJ176" s="11"/>
      <c r="AK176" s="11"/>
      <c r="AL176" s="11"/>
      <c r="AM176" s="11"/>
      <c r="AN176" s="11"/>
      <c r="AO176" s="11"/>
      <c r="AP176" s="11"/>
      <c r="AQ176" s="11"/>
      <c r="AR176" s="11">
        <f>$D176</f>
        <v>103</v>
      </c>
      <c r="AS176" s="11"/>
      <c r="AT176" s="11"/>
      <c r="AU176" s="11"/>
      <c r="AV176" s="11"/>
      <c r="AW176" s="11"/>
      <c r="AX176" s="11"/>
      <c r="AY176" s="11"/>
      <c r="AZ176" s="11"/>
      <c r="BA176" s="11"/>
      <c r="BB176" s="11"/>
    </row>
    <row r="177" spans="1:54" ht="15.9" customHeight="1" x14ac:dyDescent="0.3">
      <c r="A177" s="40">
        <v>206</v>
      </c>
      <c r="B177" s="40">
        <v>174</v>
      </c>
      <c r="C177" s="40"/>
      <c r="D177" s="40"/>
      <c r="E177" s="40">
        <v>35</v>
      </c>
      <c r="F177" s="47" t="s">
        <v>531</v>
      </c>
      <c r="G177" s="48" t="s">
        <v>193</v>
      </c>
      <c r="H177" s="48" t="s">
        <v>532</v>
      </c>
      <c r="I177" s="40" t="s">
        <v>65</v>
      </c>
      <c r="J177" s="40" t="s">
        <v>40</v>
      </c>
      <c r="K177" s="40" t="s">
        <v>0</v>
      </c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>
        <f>$B177</f>
        <v>174</v>
      </c>
      <c r="AB177" s="11"/>
      <c r="AC177" s="11"/>
      <c r="AD177" s="11"/>
      <c r="AE177" s="11"/>
      <c r="AF177" s="11"/>
      <c r="AH177" s="11"/>
      <c r="AI177" s="11"/>
      <c r="AJ177" s="11"/>
      <c r="AK177" s="11"/>
      <c r="AL177" s="11"/>
      <c r="AM177" s="11"/>
      <c r="AN177" s="11"/>
      <c r="AO177" s="11"/>
      <c r="AP177" s="11"/>
      <c r="AQ177" s="11"/>
      <c r="AR177" s="11"/>
      <c r="AS177" s="11"/>
      <c r="AT177" s="11"/>
      <c r="AU177" s="11"/>
      <c r="AV177" s="11"/>
      <c r="AW177" s="11"/>
      <c r="AX177" s="11"/>
      <c r="AY177" s="11"/>
      <c r="AZ177" s="11"/>
      <c r="BA177" s="11"/>
      <c r="BB177" s="11"/>
    </row>
    <row r="178" spans="1:54" ht="15.9" customHeight="1" x14ac:dyDescent="0.3">
      <c r="A178" s="40">
        <v>207</v>
      </c>
      <c r="B178" s="40">
        <v>175</v>
      </c>
      <c r="C178" s="40">
        <v>63</v>
      </c>
      <c r="D178" s="40">
        <v>104</v>
      </c>
      <c r="E178" s="40">
        <v>869</v>
      </c>
      <c r="F178" s="47" t="s">
        <v>736</v>
      </c>
      <c r="G178" s="48" t="s">
        <v>239</v>
      </c>
      <c r="H178" s="48" t="s">
        <v>737</v>
      </c>
      <c r="I178" s="40" t="s">
        <v>218</v>
      </c>
      <c r="J178" s="40" t="s">
        <v>38</v>
      </c>
      <c r="K178" s="40" t="s">
        <v>0</v>
      </c>
      <c r="L178" s="11"/>
      <c r="M178" s="11"/>
      <c r="N178" s="11"/>
      <c r="O178" s="11"/>
      <c r="P178" s="11"/>
      <c r="Q178" s="11"/>
      <c r="R178" s="11"/>
      <c r="S178" s="11">
        <f>$B178</f>
        <v>175</v>
      </c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H178" s="11"/>
      <c r="AI178" s="11"/>
      <c r="AJ178" s="11"/>
      <c r="AK178" s="11"/>
      <c r="AL178" s="11"/>
      <c r="AM178" s="11"/>
      <c r="AN178" s="11"/>
      <c r="AO178" s="11">
        <f>$D178</f>
        <v>104</v>
      </c>
      <c r="AP178" s="11"/>
      <c r="AQ178" s="11"/>
      <c r="AR178" s="11"/>
      <c r="AS178" s="11"/>
      <c r="AT178" s="11"/>
      <c r="AU178" s="11"/>
      <c r="AV178" s="11"/>
      <c r="AW178" s="11"/>
      <c r="AX178" s="11"/>
      <c r="AY178" s="11"/>
      <c r="AZ178" s="11"/>
      <c r="BA178" s="11"/>
      <c r="BB178" s="11"/>
    </row>
    <row r="179" spans="1:54" ht="15.9" customHeight="1" x14ac:dyDescent="0.3">
      <c r="A179" s="40">
        <v>208</v>
      </c>
      <c r="B179" s="40">
        <v>176</v>
      </c>
      <c r="C179" s="40">
        <v>64</v>
      </c>
      <c r="D179" s="40">
        <v>105</v>
      </c>
      <c r="E179" s="40">
        <v>1763</v>
      </c>
      <c r="F179" s="47" t="s">
        <v>738</v>
      </c>
      <c r="G179" s="48" t="s">
        <v>212</v>
      </c>
      <c r="H179" s="48" t="s">
        <v>391</v>
      </c>
      <c r="I179" s="40" t="s">
        <v>218</v>
      </c>
      <c r="J179" s="40" t="s">
        <v>75</v>
      </c>
      <c r="K179" s="40" t="s">
        <v>0</v>
      </c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>
        <f>$B179</f>
        <v>176</v>
      </c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H179" s="11"/>
      <c r="AI179" s="11"/>
      <c r="AJ179" s="11"/>
      <c r="AK179" s="11"/>
      <c r="AL179" s="11"/>
      <c r="AM179" s="11"/>
      <c r="AN179" s="11"/>
      <c r="AO179" s="11"/>
      <c r="AP179" s="11"/>
      <c r="AQ179" s="11"/>
      <c r="AR179" s="11">
        <f>$D179</f>
        <v>105</v>
      </c>
      <c r="AS179" s="11"/>
      <c r="AT179" s="11"/>
      <c r="AU179" s="11"/>
      <c r="AV179" s="11"/>
      <c r="AW179" s="11"/>
      <c r="AX179" s="11"/>
      <c r="AY179" s="11"/>
      <c r="AZ179" s="11"/>
      <c r="BA179" s="11"/>
      <c r="BB179" s="11"/>
    </row>
    <row r="180" spans="1:54" ht="15.9" customHeight="1" x14ac:dyDescent="0.3">
      <c r="A180" s="40">
        <v>209</v>
      </c>
      <c r="B180" s="40">
        <v>177</v>
      </c>
      <c r="C180" s="40">
        <v>65</v>
      </c>
      <c r="D180" s="40">
        <v>106</v>
      </c>
      <c r="E180" s="40">
        <v>1673</v>
      </c>
      <c r="F180" s="47" t="s">
        <v>739</v>
      </c>
      <c r="G180" s="48" t="s">
        <v>740</v>
      </c>
      <c r="H180" s="48" t="s">
        <v>741</v>
      </c>
      <c r="I180" s="40" t="s">
        <v>218</v>
      </c>
      <c r="J180" s="40" t="s">
        <v>286</v>
      </c>
      <c r="K180" s="40" t="s">
        <v>0</v>
      </c>
      <c r="L180" s="11"/>
      <c r="M180" s="11"/>
      <c r="N180" s="11"/>
      <c r="O180" s="11"/>
      <c r="P180" s="11"/>
      <c r="Q180" s="11"/>
      <c r="R180" s="11"/>
      <c r="S180" s="11"/>
      <c r="T180" s="11">
        <f>$B180</f>
        <v>177</v>
      </c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H180" s="11"/>
      <c r="AI180" s="11"/>
      <c r="AJ180" s="11"/>
      <c r="AK180" s="11"/>
      <c r="AL180" s="11"/>
      <c r="AM180" s="11"/>
      <c r="AN180" s="11"/>
      <c r="AO180" s="11"/>
      <c r="AP180" s="11">
        <f>$D180</f>
        <v>106</v>
      </c>
      <c r="AQ180" s="11"/>
      <c r="AR180" s="11"/>
      <c r="AS180" s="11"/>
      <c r="AT180" s="11"/>
      <c r="AU180" s="11"/>
      <c r="AV180" s="11"/>
      <c r="AW180" s="11"/>
      <c r="AX180" s="11"/>
      <c r="AY180" s="11"/>
      <c r="AZ180" s="11"/>
      <c r="BA180" s="11"/>
      <c r="BB180" s="11"/>
    </row>
    <row r="181" spans="1:54" ht="15.9" customHeight="1" x14ac:dyDescent="0.3">
      <c r="A181" s="40">
        <v>211</v>
      </c>
      <c r="B181" s="40">
        <v>178</v>
      </c>
      <c r="C181" s="40">
        <v>66</v>
      </c>
      <c r="D181" s="40">
        <v>107</v>
      </c>
      <c r="E181" s="40">
        <v>694</v>
      </c>
      <c r="F181" s="47" t="s">
        <v>742</v>
      </c>
      <c r="G181" s="48" t="s">
        <v>94</v>
      </c>
      <c r="H181" s="48" t="s">
        <v>743</v>
      </c>
      <c r="I181" s="40" t="s">
        <v>218</v>
      </c>
      <c r="J181" s="40" t="s">
        <v>25</v>
      </c>
      <c r="K181" s="40" t="s">
        <v>0</v>
      </c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>
        <f>$B181</f>
        <v>178</v>
      </c>
      <c r="Z181" s="11"/>
      <c r="AA181" s="11"/>
      <c r="AB181" s="11"/>
      <c r="AC181" s="11"/>
      <c r="AD181" s="11"/>
      <c r="AE181" s="11"/>
      <c r="AF181" s="11"/>
      <c r="AH181" s="11"/>
      <c r="AI181" s="11"/>
      <c r="AJ181" s="11"/>
      <c r="AK181" s="11"/>
      <c r="AL181" s="11"/>
      <c r="AM181" s="11"/>
      <c r="AN181" s="11"/>
      <c r="AO181" s="11"/>
      <c r="AP181" s="11"/>
      <c r="AQ181" s="11"/>
      <c r="AR181" s="11"/>
      <c r="AS181" s="11"/>
      <c r="AT181" s="11"/>
      <c r="AU181" s="11">
        <f>$D181</f>
        <v>107</v>
      </c>
      <c r="AV181" s="11"/>
      <c r="AW181" s="11"/>
      <c r="AX181" s="11"/>
      <c r="AY181" s="11"/>
      <c r="AZ181" s="11"/>
      <c r="BA181" s="11"/>
      <c r="BB181" s="11"/>
    </row>
    <row r="182" spans="1:54" ht="15.9" customHeight="1" x14ac:dyDescent="0.3">
      <c r="A182" s="40">
        <v>212</v>
      </c>
      <c r="B182" s="40">
        <v>179</v>
      </c>
      <c r="C182" s="40">
        <v>36</v>
      </c>
      <c r="D182" s="40">
        <v>108</v>
      </c>
      <c r="E182" s="40">
        <v>551</v>
      </c>
      <c r="F182" s="47" t="s">
        <v>744</v>
      </c>
      <c r="G182" s="48" t="s">
        <v>206</v>
      </c>
      <c r="H182" s="48" t="s">
        <v>745</v>
      </c>
      <c r="I182" s="40" t="s">
        <v>225</v>
      </c>
      <c r="J182" s="40" t="s">
        <v>39</v>
      </c>
      <c r="K182" s="40" t="s">
        <v>0</v>
      </c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>
        <f>$B182</f>
        <v>179</v>
      </c>
      <c r="Y182" s="11"/>
      <c r="Z182" s="11"/>
      <c r="AA182" s="11"/>
      <c r="AB182" s="11"/>
      <c r="AC182" s="11"/>
      <c r="AD182" s="11"/>
      <c r="AE182" s="11"/>
      <c r="AF182" s="11"/>
      <c r="AH182" s="11"/>
      <c r="AI182" s="11"/>
      <c r="AJ182" s="11"/>
      <c r="AK182" s="11"/>
      <c r="AL182" s="11"/>
      <c r="AM182" s="11"/>
      <c r="AN182" s="11"/>
      <c r="AO182" s="11"/>
      <c r="AP182" s="11"/>
      <c r="AQ182" s="11"/>
      <c r="AR182" s="11"/>
      <c r="AS182" s="11"/>
      <c r="AT182" s="11">
        <f>$D182</f>
        <v>108</v>
      </c>
      <c r="AU182" s="11"/>
      <c r="AV182" s="11"/>
      <c r="AW182" s="11"/>
      <c r="AX182" s="11"/>
      <c r="AY182" s="11"/>
      <c r="AZ182" s="11"/>
      <c r="BA182" s="11"/>
      <c r="BB182" s="11"/>
    </row>
    <row r="183" spans="1:54" ht="15.9" customHeight="1" x14ac:dyDescent="0.3">
      <c r="A183" s="40">
        <v>213</v>
      </c>
      <c r="B183" s="40">
        <v>180</v>
      </c>
      <c r="C183" s="40">
        <v>7</v>
      </c>
      <c r="D183" s="40">
        <v>109</v>
      </c>
      <c r="E183" s="40">
        <v>588</v>
      </c>
      <c r="F183" s="47" t="s">
        <v>746</v>
      </c>
      <c r="G183" s="48" t="s">
        <v>168</v>
      </c>
      <c r="H183" s="48" t="s">
        <v>747</v>
      </c>
      <c r="I183" s="40" t="s">
        <v>242</v>
      </c>
      <c r="J183" s="40" t="s">
        <v>39</v>
      </c>
      <c r="K183" s="40" t="s">
        <v>0</v>
      </c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>
        <f>$B183</f>
        <v>180</v>
      </c>
      <c r="Y183" s="11"/>
      <c r="Z183" s="11"/>
      <c r="AA183" s="11"/>
      <c r="AB183" s="11"/>
      <c r="AC183" s="11"/>
      <c r="AD183" s="11"/>
      <c r="AE183" s="11"/>
      <c r="AF183" s="11"/>
      <c r="AH183" s="11"/>
      <c r="AI183" s="11"/>
      <c r="AJ183" s="11"/>
      <c r="AK183" s="11"/>
      <c r="AL183" s="11"/>
      <c r="AM183" s="11"/>
      <c r="AN183" s="11"/>
      <c r="AO183" s="11"/>
      <c r="AP183" s="11"/>
      <c r="AQ183" s="11"/>
      <c r="AR183" s="11"/>
      <c r="AS183" s="11"/>
      <c r="AT183" s="11">
        <f>$D183</f>
        <v>109</v>
      </c>
      <c r="AU183" s="11"/>
      <c r="AV183" s="11"/>
      <c r="AW183" s="11"/>
      <c r="AX183" s="11"/>
      <c r="AY183" s="11"/>
      <c r="AZ183" s="11"/>
      <c r="BA183" s="11"/>
      <c r="BB183" s="11"/>
    </row>
    <row r="184" spans="1:54" ht="15.9" customHeight="1" x14ac:dyDescent="0.3">
      <c r="A184" s="40">
        <v>214</v>
      </c>
      <c r="B184" s="40">
        <v>181</v>
      </c>
      <c r="C184" s="40"/>
      <c r="D184" s="40"/>
      <c r="E184" s="40">
        <v>2251</v>
      </c>
      <c r="F184" s="47" t="s">
        <v>533</v>
      </c>
      <c r="G184" s="48" t="s">
        <v>356</v>
      </c>
      <c r="H184" s="48" t="s">
        <v>95</v>
      </c>
      <c r="I184" s="40" t="s">
        <v>65</v>
      </c>
      <c r="J184" s="40" t="s">
        <v>411</v>
      </c>
      <c r="K184" s="40" t="s">
        <v>0</v>
      </c>
      <c r="L184" s="11"/>
      <c r="M184" s="11"/>
      <c r="N184" s="11"/>
      <c r="O184" s="11">
        <f>$B184</f>
        <v>181</v>
      </c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H184" s="11"/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/>
      <c r="AT184" s="11"/>
      <c r="AU184" s="11"/>
      <c r="AV184" s="11"/>
      <c r="AW184" s="11"/>
      <c r="AX184" s="11"/>
      <c r="AY184" s="11"/>
      <c r="AZ184" s="11"/>
      <c r="BA184" s="11"/>
      <c r="BB184" s="11"/>
    </row>
    <row r="185" spans="1:54" ht="15.9" customHeight="1" x14ac:dyDescent="0.3">
      <c r="A185" s="40">
        <v>215</v>
      </c>
      <c r="B185" s="40">
        <v>182</v>
      </c>
      <c r="C185" s="40">
        <v>67</v>
      </c>
      <c r="D185" s="40">
        <v>110</v>
      </c>
      <c r="E185" s="40">
        <v>1926</v>
      </c>
      <c r="F185" s="47" t="s">
        <v>748</v>
      </c>
      <c r="G185" s="48" t="s">
        <v>142</v>
      </c>
      <c r="H185" s="48" t="s">
        <v>749</v>
      </c>
      <c r="I185" s="40" t="s">
        <v>218</v>
      </c>
      <c r="J185" s="40" t="s">
        <v>411</v>
      </c>
      <c r="K185" s="40" t="s">
        <v>0</v>
      </c>
      <c r="L185" s="11"/>
      <c r="M185" s="11"/>
      <c r="N185" s="11"/>
      <c r="O185" s="11">
        <f>$B185</f>
        <v>182</v>
      </c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H185" s="11"/>
      <c r="AI185" s="11"/>
      <c r="AJ185" s="11"/>
      <c r="AK185" s="11">
        <f>$D185</f>
        <v>110</v>
      </c>
      <c r="AL185" s="11"/>
      <c r="AM185" s="11"/>
      <c r="AN185" s="11"/>
      <c r="AO185" s="11"/>
      <c r="AP185" s="11"/>
      <c r="AQ185" s="11"/>
      <c r="AR185" s="11"/>
      <c r="AS185" s="11"/>
      <c r="AT185" s="11"/>
      <c r="AU185" s="11"/>
      <c r="AV185" s="11"/>
      <c r="AW185" s="11"/>
      <c r="AX185" s="11"/>
      <c r="AY185" s="11"/>
      <c r="AZ185" s="11"/>
      <c r="BA185" s="11"/>
      <c r="BB185" s="11"/>
    </row>
    <row r="186" spans="1:54" ht="15.9" customHeight="1" x14ac:dyDescent="0.3">
      <c r="A186" s="40">
        <v>216</v>
      </c>
      <c r="B186" s="40">
        <v>183</v>
      </c>
      <c r="C186" s="40" t="s">
        <v>1310</v>
      </c>
      <c r="D186" s="40">
        <v>111</v>
      </c>
      <c r="E186" s="40">
        <v>2160</v>
      </c>
      <c r="F186" s="47" t="s">
        <v>957</v>
      </c>
      <c r="G186" s="48" t="s">
        <v>176</v>
      </c>
      <c r="H186" s="48" t="s">
        <v>330</v>
      </c>
      <c r="I186" s="40" t="s">
        <v>225</v>
      </c>
      <c r="J186" s="40" t="s">
        <v>23</v>
      </c>
      <c r="K186" s="40" t="s">
        <v>0</v>
      </c>
      <c r="L186" s="11"/>
      <c r="M186" s="11"/>
      <c r="N186" s="11">
        <f>$B186</f>
        <v>183</v>
      </c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H186" s="11"/>
      <c r="AI186" s="11"/>
      <c r="AJ186" s="11">
        <f>$D186</f>
        <v>111</v>
      </c>
      <c r="AK186" s="11"/>
      <c r="AL186" s="11"/>
      <c r="AM186" s="11"/>
      <c r="AN186" s="11"/>
      <c r="AO186" s="11"/>
      <c r="AP186" s="11"/>
      <c r="AQ186" s="11"/>
      <c r="AR186" s="11"/>
      <c r="AS186" s="11"/>
      <c r="AT186" s="11"/>
      <c r="AU186" s="11"/>
      <c r="AV186" s="11"/>
      <c r="AW186" s="11"/>
      <c r="AX186" s="11"/>
      <c r="AY186" s="11"/>
      <c r="AZ186" s="11"/>
      <c r="BA186" s="11"/>
      <c r="BB186" s="11"/>
    </row>
    <row r="187" spans="1:54" ht="15.9" customHeight="1" x14ac:dyDescent="0.3">
      <c r="A187" s="40">
        <v>217</v>
      </c>
      <c r="B187" s="40">
        <v>184</v>
      </c>
      <c r="C187" s="40">
        <v>68</v>
      </c>
      <c r="D187" s="40">
        <v>112</v>
      </c>
      <c r="E187" s="40">
        <v>1783</v>
      </c>
      <c r="F187" s="47" t="s">
        <v>750</v>
      </c>
      <c r="G187" s="48" t="s">
        <v>214</v>
      </c>
      <c r="H187" s="48" t="s">
        <v>751</v>
      </c>
      <c r="I187" s="40" t="s">
        <v>218</v>
      </c>
      <c r="J187" s="40" t="s">
        <v>75</v>
      </c>
      <c r="K187" s="40" t="s">
        <v>0</v>
      </c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>
        <f>$B187</f>
        <v>184</v>
      </c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H187" s="11"/>
      <c r="AI187" s="11"/>
      <c r="AJ187" s="11"/>
      <c r="AK187" s="11"/>
      <c r="AL187" s="11"/>
      <c r="AM187" s="11"/>
      <c r="AN187" s="11"/>
      <c r="AO187" s="11"/>
      <c r="AP187" s="11"/>
      <c r="AQ187" s="11"/>
      <c r="AR187" s="11">
        <f>$D187</f>
        <v>112</v>
      </c>
      <c r="AS187" s="11"/>
      <c r="AT187" s="11"/>
      <c r="AU187" s="11"/>
      <c r="AV187" s="11"/>
      <c r="AW187" s="11"/>
      <c r="AX187" s="11"/>
      <c r="AY187" s="11"/>
      <c r="AZ187" s="11"/>
      <c r="BA187" s="11"/>
      <c r="BB187" s="11"/>
    </row>
    <row r="188" spans="1:54" ht="15.9" customHeight="1" x14ac:dyDescent="0.3">
      <c r="A188" s="40">
        <v>219</v>
      </c>
      <c r="B188" s="40">
        <v>185</v>
      </c>
      <c r="C188" s="40"/>
      <c r="D188" s="40"/>
      <c r="E188" s="40">
        <v>1669</v>
      </c>
      <c r="F188" s="47" t="s">
        <v>534</v>
      </c>
      <c r="G188" s="48" t="s">
        <v>535</v>
      </c>
      <c r="H188" s="48" t="s">
        <v>394</v>
      </c>
      <c r="I188" s="40" t="s">
        <v>65</v>
      </c>
      <c r="J188" s="40" t="s">
        <v>286</v>
      </c>
      <c r="K188" s="40" t="s">
        <v>0</v>
      </c>
      <c r="L188" s="11"/>
      <c r="M188" s="11"/>
      <c r="N188" s="11"/>
      <c r="O188" s="11"/>
      <c r="P188" s="11"/>
      <c r="Q188" s="11"/>
      <c r="R188" s="11"/>
      <c r="S188" s="11"/>
      <c r="T188" s="11">
        <f>$B188</f>
        <v>185</v>
      </c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H188" s="11"/>
      <c r="AI188" s="11"/>
      <c r="AJ188" s="11"/>
      <c r="AK188" s="11"/>
      <c r="AL188" s="11"/>
      <c r="AM188" s="11"/>
      <c r="AN188" s="11"/>
      <c r="AO188" s="11"/>
      <c r="AP188" s="11"/>
      <c r="AQ188" s="11"/>
      <c r="AR188" s="11"/>
      <c r="AS188" s="11"/>
      <c r="AT188" s="11"/>
      <c r="AU188" s="11"/>
      <c r="AV188" s="11"/>
      <c r="AW188" s="11"/>
      <c r="AX188" s="11"/>
      <c r="AY188" s="11"/>
      <c r="AZ188" s="11"/>
      <c r="BA188" s="11"/>
      <c r="BB188" s="11"/>
    </row>
    <row r="189" spans="1:54" ht="15.9" customHeight="1" x14ac:dyDescent="0.3">
      <c r="A189" s="40">
        <v>220</v>
      </c>
      <c r="B189" s="40">
        <v>186</v>
      </c>
      <c r="C189" s="40">
        <v>8</v>
      </c>
      <c r="D189" s="40">
        <v>113</v>
      </c>
      <c r="E189" s="40">
        <v>575</v>
      </c>
      <c r="F189" s="47" t="s">
        <v>752</v>
      </c>
      <c r="G189" s="48" t="s">
        <v>173</v>
      </c>
      <c r="H189" s="48" t="s">
        <v>67</v>
      </c>
      <c r="I189" s="40" t="s">
        <v>242</v>
      </c>
      <c r="J189" s="40" t="s">
        <v>39</v>
      </c>
      <c r="K189" s="40" t="s">
        <v>0</v>
      </c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>
        <f>$B189</f>
        <v>186</v>
      </c>
      <c r="Y189" s="11"/>
      <c r="Z189" s="11"/>
      <c r="AA189" s="11"/>
      <c r="AB189" s="11"/>
      <c r="AC189" s="11"/>
      <c r="AD189" s="11"/>
      <c r="AE189" s="11"/>
      <c r="AF189" s="11"/>
      <c r="AH189" s="11"/>
      <c r="AI189" s="11"/>
      <c r="AJ189" s="11"/>
      <c r="AK189" s="11"/>
      <c r="AL189" s="11"/>
      <c r="AM189" s="11"/>
      <c r="AN189" s="11"/>
      <c r="AO189" s="11"/>
      <c r="AP189" s="11"/>
      <c r="AQ189" s="11"/>
      <c r="AR189" s="11"/>
      <c r="AS189" s="11"/>
      <c r="AT189" s="11">
        <f>$D189</f>
        <v>113</v>
      </c>
      <c r="AU189" s="11"/>
      <c r="AV189" s="11"/>
      <c r="AW189" s="11"/>
      <c r="AX189" s="11"/>
      <c r="AY189" s="11"/>
      <c r="AZ189" s="11"/>
      <c r="BA189" s="11"/>
      <c r="BB189" s="11"/>
    </row>
    <row r="190" spans="1:54" ht="15.9" customHeight="1" x14ac:dyDescent="0.3">
      <c r="A190" s="40">
        <v>221</v>
      </c>
      <c r="B190" s="40">
        <v>187</v>
      </c>
      <c r="C190" s="40">
        <v>37</v>
      </c>
      <c r="D190" s="40">
        <v>114</v>
      </c>
      <c r="E190" s="40">
        <v>460</v>
      </c>
      <c r="F190" s="47" t="s">
        <v>752</v>
      </c>
      <c r="G190" s="48" t="s">
        <v>169</v>
      </c>
      <c r="H190" s="48" t="s">
        <v>240</v>
      </c>
      <c r="I190" s="40" t="s">
        <v>225</v>
      </c>
      <c r="J190" s="40" t="s">
        <v>27</v>
      </c>
      <c r="K190" s="40" t="s">
        <v>0</v>
      </c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>
        <f>$B190</f>
        <v>187</v>
      </c>
      <c r="AE190" s="11"/>
      <c r="AF190" s="11"/>
      <c r="AH190" s="11"/>
      <c r="AI190" s="11"/>
      <c r="AJ190" s="11"/>
      <c r="AK190" s="11"/>
      <c r="AL190" s="11"/>
      <c r="AM190" s="11"/>
      <c r="AN190" s="11"/>
      <c r="AO190" s="11"/>
      <c r="AP190" s="11"/>
      <c r="AQ190" s="11"/>
      <c r="AR190" s="11"/>
      <c r="AS190" s="11"/>
      <c r="AT190" s="11"/>
      <c r="AU190" s="11"/>
      <c r="AV190" s="11"/>
      <c r="AW190" s="11"/>
      <c r="AX190" s="11"/>
      <c r="AY190" s="11"/>
      <c r="AZ190" s="11">
        <f>$D190</f>
        <v>114</v>
      </c>
      <c r="BA190" s="11"/>
      <c r="BB190" s="11"/>
    </row>
    <row r="191" spans="1:54" ht="15.9" customHeight="1" x14ac:dyDescent="0.3">
      <c r="A191" s="40">
        <v>222</v>
      </c>
      <c r="B191" s="40">
        <v>188</v>
      </c>
      <c r="C191" s="40"/>
      <c r="D191" s="40"/>
      <c r="E191" s="40">
        <v>882</v>
      </c>
      <c r="F191" s="47" t="s">
        <v>536</v>
      </c>
      <c r="G191" s="48" t="s">
        <v>142</v>
      </c>
      <c r="H191" s="48" t="s">
        <v>537</v>
      </c>
      <c r="I191" s="40" t="s">
        <v>65</v>
      </c>
      <c r="J191" s="40" t="s">
        <v>38</v>
      </c>
      <c r="K191" s="40" t="s">
        <v>0</v>
      </c>
      <c r="L191" s="11"/>
      <c r="M191" s="11"/>
      <c r="N191" s="11"/>
      <c r="O191" s="11"/>
      <c r="P191" s="11"/>
      <c r="Q191" s="11"/>
      <c r="R191" s="11"/>
      <c r="S191" s="11">
        <f>$B191</f>
        <v>188</v>
      </c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H191" s="11"/>
      <c r="AI191" s="11"/>
      <c r="AJ191" s="11"/>
      <c r="AK191" s="11"/>
      <c r="AL191" s="11"/>
      <c r="AM191" s="11"/>
      <c r="AN191" s="11"/>
      <c r="AO191" s="11"/>
      <c r="AP191" s="11"/>
      <c r="AQ191" s="11"/>
      <c r="AR191" s="11"/>
      <c r="AS191" s="11"/>
      <c r="AT191" s="11"/>
      <c r="AU191" s="11"/>
      <c r="AV191" s="11"/>
      <c r="AW191" s="11"/>
      <c r="AX191" s="11"/>
      <c r="AY191" s="11"/>
      <c r="AZ191" s="11"/>
      <c r="BA191" s="11"/>
      <c r="BB191" s="11"/>
    </row>
    <row r="192" spans="1:54" ht="15.9" customHeight="1" x14ac:dyDescent="0.3">
      <c r="A192" s="40">
        <v>223</v>
      </c>
      <c r="B192" s="40">
        <v>189</v>
      </c>
      <c r="C192" s="40">
        <v>38</v>
      </c>
      <c r="D192" s="40">
        <v>115</v>
      </c>
      <c r="E192" s="40">
        <v>641</v>
      </c>
      <c r="F192" s="47" t="s">
        <v>753</v>
      </c>
      <c r="G192" s="48" t="s">
        <v>226</v>
      </c>
      <c r="H192" s="48" t="s">
        <v>108</v>
      </c>
      <c r="I192" s="40" t="s">
        <v>225</v>
      </c>
      <c r="J192" s="40" t="s">
        <v>25</v>
      </c>
      <c r="K192" s="40" t="s">
        <v>0</v>
      </c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>
        <f>$B192</f>
        <v>189</v>
      </c>
      <c r="Z192" s="11"/>
      <c r="AA192" s="11"/>
      <c r="AB192" s="11"/>
      <c r="AC192" s="11"/>
      <c r="AD192" s="11"/>
      <c r="AE192" s="11"/>
      <c r="AF192" s="11"/>
      <c r="AH192" s="11"/>
      <c r="AI192" s="11"/>
      <c r="AJ192" s="11"/>
      <c r="AK192" s="11"/>
      <c r="AL192" s="11"/>
      <c r="AM192" s="11"/>
      <c r="AN192" s="11"/>
      <c r="AO192" s="11"/>
      <c r="AP192" s="11"/>
      <c r="AQ192" s="11"/>
      <c r="AR192" s="11"/>
      <c r="AS192" s="11"/>
      <c r="AT192" s="11"/>
      <c r="AU192" s="11">
        <f>$D192</f>
        <v>115</v>
      </c>
      <c r="AV192" s="11"/>
      <c r="AW192" s="11"/>
      <c r="AX192" s="11"/>
      <c r="AY192" s="11"/>
      <c r="AZ192" s="11"/>
      <c r="BA192" s="11"/>
      <c r="BB192" s="11"/>
    </row>
    <row r="193" spans="1:54" ht="15.9" customHeight="1" x14ac:dyDescent="0.3">
      <c r="A193" s="40">
        <v>224</v>
      </c>
      <c r="B193" s="40">
        <v>190</v>
      </c>
      <c r="C193" s="40"/>
      <c r="D193" s="40"/>
      <c r="E193" s="40">
        <v>1894</v>
      </c>
      <c r="F193" s="47" t="s">
        <v>538</v>
      </c>
      <c r="G193" s="48" t="s">
        <v>539</v>
      </c>
      <c r="H193" s="48" t="s">
        <v>540</v>
      </c>
      <c r="I193" s="40" t="s">
        <v>65</v>
      </c>
      <c r="J193" s="40" t="s">
        <v>411</v>
      </c>
      <c r="K193" s="40" t="s">
        <v>0</v>
      </c>
      <c r="L193" s="11"/>
      <c r="M193" s="11"/>
      <c r="N193" s="11"/>
      <c r="O193" s="11">
        <f>$B193</f>
        <v>190</v>
      </c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H193" s="11"/>
      <c r="AI193" s="11"/>
      <c r="AJ193" s="11"/>
      <c r="AK193" s="11"/>
      <c r="AL193" s="11"/>
      <c r="AM193" s="11"/>
      <c r="AN193" s="11"/>
      <c r="AO193" s="11"/>
      <c r="AP193" s="11"/>
      <c r="AQ193" s="11"/>
      <c r="AR193" s="11"/>
      <c r="AS193" s="11"/>
      <c r="AT193" s="11"/>
      <c r="AU193" s="11"/>
      <c r="AV193" s="11"/>
      <c r="AW193" s="11"/>
      <c r="AX193" s="11"/>
      <c r="AY193" s="11"/>
      <c r="AZ193" s="11"/>
      <c r="BA193" s="11"/>
      <c r="BB193" s="11"/>
    </row>
    <row r="194" spans="1:54" ht="15.9" customHeight="1" x14ac:dyDescent="0.3">
      <c r="A194" s="40">
        <v>225</v>
      </c>
      <c r="B194" s="40">
        <v>191</v>
      </c>
      <c r="C194" s="40"/>
      <c r="D194" s="40"/>
      <c r="E194" s="40">
        <v>2010</v>
      </c>
      <c r="F194" s="47" t="s">
        <v>541</v>
      </c>
      <c r="G194" s="48" t="s">
        <v>542</v>
      </c>
      <c r="H194" s="48" t="s">
        <v>543</v>
      </c>
      <c r="I194" s="40" t="s">
        <v>65</v>
      </c>
      <c r="J194" s="40" t="s">
        <v>63</v>
      </c>
      <c r="K194" s="40" t="s">
        <v>0</v>
      </c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>
        <f>$B194</f>
        <v>191</v>
      </c>
      <c r="AD194" s="11"/>
      <c r="AE194" s="11"/>
      <c r="AF194" s="11"/>
      <c r="AH194" s="11"/>
      <c r="AI194" s="11"/>
      <c r="AJ194" s="11"/>
      <c r="AK194" s="11"/>
      <c r="AL194" s="11"/>
      <c r="AM194" s="11"/>
      <c r="AN194" s="11"/>
      <c r="AO194" s="11"/>
      <c r="AP194" s="11"/>
      <c r="AQ194" s="11"/>
      <c r="AR194" s="11"/>
      <c r="AS194" s="11"/>
      <c r="AT194" s="11"/>
      <c r="AU194" s="11"/>
      <c r="AV194" s="11"/>
      <c r="AW194" s="11"/>
      <c r="AX194" s="11"/>
      <c r="AY194" s="11"/>
      <c r="AZ194" s="11"/>
      <c r="BA194" s="11"/>
      <c r="BB194" s="11"/>
    </row>
    <row r="195" spans="1:54" ht="15.9" customHeight="1" x14ac:dyDescent="0.3">
      <c r="A195" s="40">
        <v>227</v>
      </c>
      <c r="B195" s="40">
        <v>192</v>
      </c>
      <c r="C195" s="40">
        <v>39</v>
      </c>
      <c r="D195" s="40">
        <v>116</v>
      </c>
      <c r="E195" s="40">
        <v>2203</v>
      </c>
      <c r="F195" s="47" t="s">
        <v>541</v>
      </c>
      <c r="G195" s="48" t="s">
        <v>94</v>
      </c>
      <c r="H195" s="48" t="s">
        <v>1306</v>
      </c>
      <c r="I195" s="40" t="s">
        <v>225</v>
      </c>
      <c r="J195" s="40" t="s">
        <v>54</v>
      </c>
      <c r="K195" s="40" t="s">
        <v>0</v>
      </c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>
        <f>$B195</f>
        <v>192</v>
      </c>
      <c r="AC195" s="11"/>
      <c r="AD195" s="11"/>
      <c r="AE195" s="11"/>
      <c r="AF195" s="11"/>
      <c r="AH195" s="11"/>
      <c r="AI195" s="11"/>
      <c r="AJ195" s="11"/>
      <c r="AK195" s="11"/>
      <c r="AL195" s="11"/>
      <c r="AM195" s="11"/>
      <c r="AN195" s="11"/>
      <c r="AO195" s="11"/>
      <c r="AP195" s="11"/>
      <c r="AQ195" s="11"/>
      <c r="AR195" s="11"/>
      <c r="AS195" s="11"/>
      <c r="AT195" s="11"/>
      <c r="AU195" s="11"/>
      <c r="AV195" s="11"/>
      <c r="AW195" s="11"/>
      <c r="AX195" s="11">
        <f>$D195</f>
        <v>116</v>
      </c>
      <c r="AY195" s="11"/>
      <c r="AZ195" s="11"/>
      <c r="BA195" s="11"/>
      <c r="BB195" s="11"/>
    </row>
    <row r="196" spans="1:54" ht="15.9" customHeight="1" x14ac:dyDescent="0.3">
      <c r="A196" s="40">
        <v>228</v>
      </c>
      <c r="B196" s="40">
        <v>193</v>
      </c>
      <c r="C196" s="40">
        <v>40</v>
      </c>
      <c r="D196" s="40">
        <v>117</v>
      </c>
      <c r="E196" s="40">
        <v>922</v>
      </c>
      <c r="F196" s="47" t="s">
        <v>755</v>
      </c>
      <c r="G196" s="48" t="s">
        <v>259</v>
      </c>
      <c r="H196" s="48" t="s">
        <v>392</v>
      </c>
      <c r="I196" s="40" t="s">
        <v>225</v>
      </c>
      <c r="J196" s="40" t="s">
        <v>38</v>
      </c>
      <c r="K196" s="40" t="s">
        <v>0</v>
      </c>
      <c r="L196" s="11"/>
      <c r="M196" s="11"/>
      <c r="N196" s="11"/>
      <c r="O196" s="11"/>
      <c r="P196" s="11"/>
      <c r="Q196" s="11"/>
      <c r="R196" s="11"/>
      <c r="S196" s="11">
        <f>$B196</f>
        <v>193</v>
      </c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H196" s="11"/>
      <c r="AI196" s="11"/>
      <c r="AJ196" s="11"/>
      <c r="AK196" s="11"/>
      <c r="AL196" s="11"/>
      <c r="AM196" s="11"/>
      <c r="AN196" s="11"/>
      <c r="AO196" s="11">
        <f>$D196</f>
        <v>117</v>
      </c>
      <c r="AP196" s="11"/>
      <c r="AQ196" s="11"/>
      <c r="AR196" s="11"/>
      <c r="AS196" s="11"/>
      <c r="AT196" s="11"/>
      <c r="AU196" s="11"/>
      <c r="AV196" s="11"/>
      <c r="AW196" s="11"/>
      <c r="AX196" s="11"/>
      <c r="AY196" s="11"/>
      <c r="AZ196" s="11"/>
      <c r="BA196" s="11"/>
      <c r="BB196" s="11"/>
    </row>
    <row r="197" spans="1:54" ht="15.9" customHeight="1" x14ac:dyDescent="0.3">
      <c r="A197" s="40">
        <v>229</v>
      </c>
      <c r="B197" s="40">
        <v>194</v>
      </c>
      <c r="C197" s="40">
        <v>69</v>
      </c>
      <c r="D197" s="40">
        <v>118</v>
      </c>
      <c r="E197" s="40">
        <v>1675</v>
      </c>
      <c r="F197" s="47" t="s">
        <v>756</v>
      </c>
      <c r="G197" s="48" t="s">
        <v>205</v>
      </c>
      <c r="H197" s="48" t="s">
        <v>400</v>
      </c>
      <c r="I197" s="40" t="s">
        <v>218</v>
      </c>
      <c r="J197" s="40" t="s">
        <v>286</v>
      </c>
      <c r="K197" s="40" t="s">
        <v>0</v>
      </c>
      <c r="L197" s="11"/>
      <c r="M197" s="11"/>
      <c r="N197" s="11"/>
      <c r="O197" s="11"/>
      <c r="P197" s="11"/>
      <c r="Q197" s="11"/>
      <c r="R197" s="11"/>
      <c r="S197" s="11"/>
      <c r="T197" s="11">
        <f>$B197</f>
        <v>194</v>
      </c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H197" s="11"/>
      <c r="AI197" s="11"/>
      <c r="AJ197" s="11"/>
      <c r="AK197" s="11"/>
      <c r="AL197" s="11"/>
      <c r="AM197" s="11"/>
      <c r="AN197" s="11"/>
      <c r="AO197" s="11"/>
      <c r="AP197" s="11">
        <f>$D197</f>
        <v>118</v>
      </c>
      <c r="AQ197" s="11"/>
      <c r="AR197" s="11"/>
      <c r="AS197" s="11"/>
      <c r="AT197" s="11"/>
      <c r="AU197" s="11"/>
      <c r="AV197" s="11"/>
      <c r="AW197" s="11"/>
      <c r="AX197" s="11"/>
      <c r="AY197" s="11"/>
      <c r="AZ197" s="11"/>
      <c r="BA197" s="11"/>
      <c r="BB197" s="11"/>
    </row>
    <row r="198" spans="1:54" ht="15.9" customHeight="1" x14ac:dyDescent="0.3">
      <c r="A198" s="40">
        <v>230</v>
      </c>
      <c r="B198" s="40">
        <v>195</v>
      </c>
      <c r="C198" s="40">
        <v>41</v>
      </c>
      <c r="D198" s="40">
        <v>119</v>
      </c>
      <c r="E198" s="40">
        <v>997</v>
      </c>
      <c r="F198" s="47" t="s">
        <v>757</v>
      </c>
      <c r="G198" s="48" t="s">
        <v>94</v>
      </c>
      <c r="H198" s="48" t="s">
        <v>128</v>
      </c>
      <c r="I198" s="40" t="s">
        <v>225</v>
      </c>
      <c r="J198" s="40" t="s">
        <v>115</v>
      </c>
      <c r="K198" s="40" t="s">
        <v>0</v>
      </c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>
        <f>$B198</f>
        <v>195</v>
      </c>
      <c r="AH198" s="11"/>
      <c r="AI198" s="11"/>
      <c r="AJ198" s="11"/>
      <c r="AK198" s="11"/>
      <c r="AL198" s="11"/>
      <c r="AM198" s="11"/>
      <c r="AN198" s="11"/>
      <c r="AO198" s="11"/>
      <c r="AP198" s="11"/>
      <c r="AQ198" s="11"/>
      <c r="AR198" s="11"/>
      <c r="AS198" s="11"/>
      <c r="AT198" s="11"/>
      <c r="AU198" s="11"/>
      <c r="AV198" s="11"/>
      <c r="AW198" s="11"/>
      <c r="AX198" s="11"/>
      <c r="AY198" s="11"/>
      <c r="AZ198" s="11"/>
      <c r="BA198" s="11"/>
      <c r="BB198" s="11">
        <f>$D198</f>
        <v>119</v>
      </c>
    </row>
    <row r="199" spans="1:54" ht="15.9" customHeight="1" x14ac:dyDescent="0.3">
      <c r="A199" s="40">
        <v>231</v>
      </c>
      <c r="B199" s="40">
        <v>196</v>
      </c>
      <c r="C199" s="40">
        <v>70</v>
      </c>
      <c r="D199" s="40">
        <v>120</v>
      </c>
      <c r="E199" s="40">
        <v>46</v>
      </c>
      <c r="F199" s="47" t="s">
        <v>758</v>
      </c>
      <c r="G199" s="48" t="s">
        <v>704</v>
      </c>
      <c r="H199" s="48" t="s">
        <v>759</v>
      </c>
      <c r="I199" s="40" t="s">
        <v>218</v>
      </c>
      <c r="J199" s="40" t="s">
        <v>40</v>
      </c>
      <c r="K199" s="40" t="s">
        <v>0</v>
      </c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>
        <f>$B199</f>
        <v>196</v>
      </c>
      <c r="AB199" s="11"/>
      <c r="AC199" s="11"/>
      <c r="AD199" s="11"/>
      <c r="AE199" s="11"/>
      <c r="AF199" s="11"/>
      <c r="AH199" s="11"/>
      <c r="AI199" s="11"/>
      <c r="AJ199" s="11"/>
      <c r="AK199" s="11"/>
      <c r="AL199" s="11"/>
      <c r="AM199" s="11"/>
      <c r="AN199" s="11"/>
      <c r="AO199" s="11"/>
      <c r="AP199" s="11"/>
      <c r="AQ199" s="11"/>
      <c r="AR199" s="11"/>
      <c r="AS199" s="11"/>
      <c r="AT199" s="11"/>
      <c r="AU199" s="11"/>
      <c r="AV199" s="11"/>
      <c r="AW199" s="11">
        <f>$D199</f>
        <v>120</v>
      </c>
      <c r="AX199" s="11"/>
      <c r="AY199" s="11"/>
      <c r="AZ199" s="11"/>
      <c r="BA199" s="11"/>
      <c r="BB199" s="11"/>
    </row>
    <row r="200" spans="1:54" ht="15.9" customHeight="1" x14ac:dyDescent="0.3">
      <c r="A200" s="40">
        <v>232</v>
      </c>
      <c r="B200" s="40">
        <v>197</v>
      </c>
      <c r="C200" s="40">
        <v>71</v>
      </c>
      <c r="D200" s="40">
        <v>121</v>
      </c>
      <c r="E200" s="40">
        <v>1077</v>
      </c>
      <c r="F200" s="47" t="s">
        <v>760</v>
      </c>
      <c r="G200" s="48" t="s">
        <v>241</v>
      </c>
      <c r="H200" s="48" t="s">
        <v>761</v>
      </c>
      <c r="I200" s="40" t="s">
        <v>218</v>
      </c>
      <c r="J200" s="40" t="s">
        <v>106</v>
      </c>
      <c r="K200" s="40" t="s">
        <v>0</v>
      </c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>
        <f>$B200</f>
        <v>197</v>
      </c>
      <c r="AF200" s="11"/>
      <c r="AH200" s="11"/>
      <c r="AI200" s="11"/>
      <c r="AJ200" s="11"/>
      <c r="AK200" s="11"/>
      <c r="AL200" s="11"/>
      <c r="AM200" s="11"/>
      <c r="AN200" s="11"/>
      <c r="AO200" s="11"/>
      <c r="AP200" s="11"/>
      <c r="AQ200" s="11"/>
      <c r="AR200" s="11"/>
      <c r="AS200" s="11"/>
      <c r="AT200" s="11"/>
      <c r="AU200" s="11"/>
      <c r="AV200" s="11"/>
      <c r="AW200" s="11"/>
      <c r="AX200" s="11"/>
      <c r="AY200" s="11"/>
      <c r="AZ200" s="11"/>
      <c r="BA200" s="11">
        <f>$D200</f>
        <v>121</v>
      </c>
      <c r="BB200" s="11"/>
    </row>
    <row r="201" spans="1:54" ht="15.9" customHeight="1" x14ac:dyDescent="0.3">
      <c r="A201" s="40">
        <v>233</v>
      </c>
      <c r="B201" s="40">
        <v>198</v>
      </c>
      <c r="C201" s="40">
        <v>42</v>
      </c>
      <c r="D201" s="40">
        <v>122</v>
      </c>
      <c r="E201" s="40">
        <v>1824</v>
      </c>
      <c r="F201" s="47" t="s">
        <v>762</v>
      </c>
      <c r="G201" s="48" t="s">
        <v>206</v>
      </c>
      <c r="H201" s="48" t="s">
        <v>108</v>
      </c>
      <c r="I201" s="40" t="s">
        <v>225</v>
      </c>
      <c r="J201" s="40" t="s">
        <v>69</v>
      </c>
      <c r="K201" s="40" t="s">
        <v>0</v>
      </c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>
        <f>$B201</f>
        <v>198</v>
      </c>
      <c r="X201" s="11"/>
      <c r="Y201" s="11"/>
      <c r="Z201" s="11"/>
      <c r="AA201" s="11"/>
      <c r="AB201" s="11"/>
      <c r="AC201" s="11"/>
      <c r="AD201" s="11"/>
      <c r="AE201" s="11"/>
      <c r="AF201" s="11"/>
      <c r="AH201" s="11"/>
      <c r="AI201" s="11"/>
      <c r="AJ201" s="11"/>
      <c r="AK201" s="11"/>
      <c r="AL201" s="11"/>
      <c r="AM201" s="11"/>
      <c r="AN201" s="11"/>
      <c r="AO201" s="11"/>
      <c r="AP201" s="11"/>
      <c r="AQ201" s="11"/>
      <c r="AR201" s="11"/>
      <c r="AS201" s="11">
        <f>$D201</f>
        <v>122</v>
      </c>
      <c r="AT201" s="11"/>
      <c r="AU201" s="11"/>
      <c r="AV201" s="11"/>
      <c r="AW201" s="11"/>
      <c r="AX201" s="11"/>
      <c r="AY201" s="11"/>
      <c r="AZ201" s="11"/>
      <c r="BA201" s="11"/>
      <c r="BB201" s="11"/>
    </row>
    <row r="202" spans="1:54" ht="15.9" customHeight="1" x14ac:dyDescent="0.3">
      <c r="A202" s="40">
        <v>235</v>
      </c>
      <c r="B202" s="40">
        <v>199</v>
      </c>
      <c r="C202" s="40">
        <v>43</v>
      </c>
      <c r="D202" s="40">
        <v>123</v>
      </c>
      <c r="E202" s="40">
        <v>1162</v>
      </c>
      <c r="F202" s="47" t="s">
        <v>763</v>
      </c>
      <c r="G202" s="48" t="s">
        <v>204</v>
      </c>
      <c r="H202" s="48" t="s">
        <v>263</v>
      </c>
      <c r="I202" s="40" t="s">
        <v>225</v>
      </c>
      <c r="J202" s="40" t="s">
        <v>37</v>
      </c>
      <c r="K202" s="40" t="s">
        <v>0</v>
      </c>
      <c r="L202" s="11"/>
      <c r="M202" s="11"/>
      <c r="N202" s="11"/>
      <c r="O202" s="11"/>
      <c r="P202" s="11"/>
      <c r="Q202" s="11"/>
      <c r="R202" s="11">
        <f>$B202</f>
        <v>199</v>
      </c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H202" s="11"/>
      <c r="AI202" s="11"/>
      <c r="AJ202" s="11"/>
      <c r="AK202" s="11"/>
      <c r="AL202" s="11"/>
      <c r="AM202" s="11"/>
      <c r="AN202" s="11">
        <f>$D202</f>
        <v>123</v>
      </c>
      <c r="AO202" s="11"/>
      <c r="AP202" s="11"/>
      <c r="AQ202" s="11"/>
      <c r="AR202" s="11"/>
      <c r="AS202" s="11"/>
      <c r="AT202" s="11"/>
      <c r="AU202" s="11"/>
      <c r="AV202" s="11"/>
      <c r="AW202" s="11"/>
      <c r="AX202" s="11"/>
      <c r="AY202" s="11"/>
      <c r="AZ202" s="11"/>
      <c r="BA202" s="11"/>
      <c r="BB202" s="11"/>
    </row>
    <row r="203" spans="1:54" ht="15.9" customHeight="1" x14ac:dyDescent="0.3">
      <c r="A203" s="40">
        <v>236</v>
      </c>
      <c r="B203" s="40">
        <v>200</v>
      </c>
      <c r="C203" s="40"/>
      <c r="D203" s="40"/>
      <c r="E203" s="40">
        <v>1924</v>
      </c>
      <c r="F203" s="47" t="s">
        <v>544</v>
      </c>
      <c r="G203" s="48" t="s">
        <v>206</v>
      </c>
      <c r="H203" s="48" t="s">
        <v>545</v>
      </c>
      <c r="I203" s="40" t="s">
        <v>65</v>
      </c>
      <c r="J203" s="40" t="s">
        <v>411</v>
      </c>
      <c r="K203" s="40" t="s">
        <v>0</v>
      </c>
      <c r="L203" s="11"/>
      <c r="M203" s="11"/>
      <c r="N203" s="11"/>
      <c r="O203" s="11">
        <f>$B203</f>
        <v>200</v>
      </c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H203" s="11"/>
      <c r="AI203" s="11"/>
      <c r="AJ203" s="11"/>
      <c r="AK203" s="11"/>
      <c r="AL203" s="11"/>
      <c r="AM203" s="11"/>
      <c r="AN203" s="11"/>
      <c r="AO203" s="11"/>
      <c r="AP203" s="11"/>
      <c r="AQ203" s="11"/>
      <c r="AR203" s="11"/>
      <c r="AS203" s="11"/>
      <c r="AT203" s="11"/>
      <c r="AU203" s="11"/>
      <c r="AV203" s="11"/>
      <c r="AW203" s="11"/>
      <c r="AX203" s="11"/>
      <c r="AY203" s="11"/>
      <c r="AZ203" s="11"/>
      <c r="BA203" s="11"/>
      <c r="BB203" s="11"/>
    </row>
    <row r="204" spans="1:54" ht="15.9" customHeight="1" x14ac:dyDescent="0.3">
      <c r="A204" s="40">
        <v>237</v>
      </c>
      <c r="B204" s="40">
        <v>201</v>
      </c>
      <c r="C204" s="40">
        <v>72</v>
      </c>
      <c r="D204" s="40">
        <v>124</v>
      </c>
      <c r="E204" s="40">
        <v>1976</v>
      </c>
      <c r="F204" s="47" t="s">
        <v>764</v>
      </c>
      <c r="G204" s="48" t="s">
        <v>765</v>
      </c>
      <c r="H204" s="48" t="s">
        <v>766</v>
      </c>
      <c r="I204" s="40" t="s">
        <v>218</v>
      </c>
      <c r="J204" s="40" t="s">
        <v>51</v>
      </c>
      <c r="K204" s="40" t="s">
        <v>0</v>
      </c>
      <c r="L204" s="11"/>
      <c r="M204" s="11"/>
      <c r="N204" s="11"/>
      <c r="O204" s="11"/>
      <c r="P204" s="11">
        <f>$B204</f>
        <v>201</v>
      </c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H204" s="11"/>
      <c r="AI204" s="11"/>
      <c r="AJ204" s="11"/>
      <c r="AK204" s="11"/>
      <c r="AL204" s="11">
        <f>$D204</f>
        <v>124</v>
      </c>
      <c r="AM204" s="11"/>
      <c r="AN204" s="11"/>
      <c r="AO204" s="11"/>
      <c r="AP204" s="11"/>
      <c r="AQ204" s="11"/>
      <c r="AR204" s="11"/>
      <c r="AS204" s="11"/>
      <c r="AT204" s="11"/>
      <c r="AU204" s="11"/>
      <c r="AV204" s="11"/>
      <c r="AW204" s="11"/>
      <c r="AX204" s="11"/>
      <c r="AY204" s="11"/>
      <c r="AZ204" s="11"/>
      <c r="BA204" s="11"/>
      <c r="BB204" s="11"/>
    </row>
    <row r="205" spans="1:54" ht="15.9" customHeight="1" x14ac:dyDescent="0.3">
      <c r="A205" s="40">
        <v>238</v>
      </c>
      <c r="B205" s="40">
        <v>202</v>
      </c>
      <c r="C205" s="40">
        <v>9</v>
      </c>
      <c r="D205" s="40">
        <v>125</v>
      </c>
      <c r="E205" s="40">
        <v>657</v>
      </c>
      <c r="F205" s="47" t="s">
        <v>767</v>
      </c>
      <c r="G205" s="48" t="s">
        <v>212</v>
      </c>
      <c r="H205" s="48" t="s">
        <v>256</v>
      </c>
      <c r="I205" s="40" t="s">
        <v>242</v>
      </c>
      <c r="J205" s="40" t="s">
        <v>25</v>
      </c>
      <c r="K205" s="40" t="s">
        <v>0</v>
      </c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>
        <f>$B205</f>
        <v>202</v>
      </c>
      <c r="Z205" s="11"/>
      <c r="AA205" s="11"/>
      <c r="AB205" s="11"/>
      <c r="AC205" s="11"/>
      <c r="AD205" s="11"/>
      <c r="AE205" s="11"/>
      <c r="AF205" s="11"/>
      <c r="AH205" s="11"/>
      <c r="AI205" s="11"/>
      <c r="AJ205" s="11"/>
      <c r="AK205" s="11"/>
      <c r="AL205" s="11"/>
      <c r="AM205" s="11"/>
      <c r="AN205" s="11"/>
      <c r="AO205" s="11"/>
      <c r="AP205" s="11"/>
      <c r="AQ205" s="11"/>
      <c r="AR205" s="11"/>
      <c r="AS205" s="11"/>
      <c r="AT205" s="11"/>
      <c r="AU205" s="11">
        <f>$D205</f>
        <v>125</v>
      </c>
      <c r="AV205" s="11"/>
      <c r="AW205" s="11"/>
      <c r="AX205" s="11"/>
      <c r="AY205" s="11"/>
      <c r="AZ205" s="11"/>
      <c r="BA205" s="11"/>
      <c r="BB205" s="11"/>
    </row>
    <row r="206" spans="1:54" ht="15.9" customHeight="1" x14ac:dyDescent="0.3">
      <c r="A206" s="40">
        <v>239</v>
      </c>
      <c r="B206" s="40">
        <v>203</v>
      </c>
      <c r="C206" s="40">
        <v>73</v>
      </c>
      <c r="D206" s="40">
        <v>126</v>
      </c>
      <c r="E206" s="40">
        <v>536</v>
      </c>
      <c r="F206" s="47" t="s">
        <v>768</v>
      </c>
      <c r="G206" s="48" t="s">
        <v>182</v>
      </c>
      <c r="H206" s="48" t="s">
        <v>330</v>
      </c>
      <c r="I206" s="40" t="s">
        <v>218</v>
      </c>
      <c r="J206" s="40" t="s">
        <v>39</v>
      </c>
      <c r="K206" s="40" t="s">
        <v>0</v>
      </c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>
        <f>$B206</f>
        <v>203</v>
      </c>
      <c r="Y206" s="11"/>
      <c r="Z206" s="11"/>
      <c r="AA206" s="11"/>
      <c r="AB206" s="11"/>
      <c r="AC206" s="11"/>
      <c r="AD206" s="11"/>
      <c r="AE206" s="11"/>
      <c r="AF206" s="11"/>
      <c r="AH206" s="11"/>
      <c r="AI206" s="11"/>
      <c r="AJ206" s="11"/>
      <c r="AK206" s="11"/>
      <c r="AL206" s="11"/>
      <c r="AM206" s="11"/>
      <c r="AN206" s="11"/>
      <c r="AO206" s="11"/>
      <c r="AP206" s="11"/>
      <c r="AQ206" s="11"/>
      <c r="AR206" s="11"/>
      <c r="AS206" s="11"/>
      <c r="AT206" s="11">
        <f>$D206</f>
        <v>126</v>
      </c>
      <c r="AU206" s="11"/>
      <c r="AV206" s="11"/>
      <c r="AW206" s="11"/>
      <c r="AX206" s="11"/>
      <c r="AY206" s="11"/>
      <c r="AZ206" s="11"/>
      <c r="BA206" s="11"/>
      <c r="BB206" s="11"/>
    </row>
    <row r="207" spans="1:54" ht="15.9" customHeight="1" x14ac:dyDescent="0.3">
      <c r="A207" s="40">
        <v>241</v>
      </c>
      <c r="B207" s="40">
        <v>204</v>
      </c>
      <c r="C207" s="40"/>
      <c r="D207" s="40"/>
      <c r="E207" s="40">
        <v>97</v>
      </c>
      <c r="F207" s="47" t="s">
        <v>546</v>
      </c>
      <c r="G207" s="48" t="s">
        <v>165</v>
      </c>
      <c r="H207" s="48" t="s">
        <v>102</v>
      </c>
      <c r="I207" s="40" t="s">
        <v>65</v>
      </c>
      <c r="J207" s="40" t="s">
        <v>40</v>
      </c>
      <c r="K207" s="40" t="s">
        <v>0</v>
      </c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>
        <f>$B207</f>
        <v>204</v>
      </c>
      <c r="AB207" s="11"/>
      <c r="AC207" s="11"/>
      <c r="AD207" s="11"/>
      <c r="AE207" s="11"/>
      <c r="AF207" s="11"/>
      <c r="AH207" s="11"/>
      <c r="AI207" s="11"/>
      <c r="AJ207" s="11"/>
      <c r="AK207" s="11"/>
      <c r="AL207" s="11"/>
      <c r="AM207" s="11"/>
      <c r="AN207" s="11"/>
      <c r="AO207" s="11"/>
      <c r="AP207" s="11"/>
      <c r="AQ207" s="11"/>
      <c r="AR207" s="11"/>
      <c r="AS207" s="11"/>
      <c r="AT207" s="11"/>
      <c r="AU207" s="11"/>
      <c r="AV207" s="11"/>
      <c r="AW207" s="11"/>
      <c r="AX207" s="11"/>
      <c r="AY207" s="11"/>
      <c r="AZ207" s="11"/>
      <c r="BA207" s="11"/>
      <c r="BB207" s="11"/>
    </row>
    <row r="208" spans="1:54" ht="15.9" customHeight="1" x14ac:dyDescent="0.3">
      <c r="A208" s="40">
        <v>242</v>
      </c>
      <c r="B208" s="40">
        <v>205</v>
      </c>
      <c r="C208" s="40">
        <v>44</v>
      </c>
      <c r="D208" s="40">
        <v>127</v>
      </c>
      <c r="E208" s="40">
        <v>903</v>
      </c>
      <c r="F208" s="47" t="s">
        <v>546</v>
      </c>
      <c r="G208" s="48" t="s">
        <v>123</v>
      </c>
      <c r="H208" s="48" t="s">
        <v>769</v>
      </c>
      <c r="I208" s="40" t="s">
        <v>225</v>
      </c>
      <c r="J208" s="40" t="s">
        <v>38</v>
      </c>
      <c r="K208" s="40" t="s">
        <v>0</v>
      </c>
      <c r="L208" s="11"/>
      <c r="M208" s="11"/>
      <c r="N208" s="11"/>
      <c r="O208" s="11"/>
      <c r="P208" s="11"/>
      <c r="Q208" s="11"/>
      <c r="R208" s="11"/>
      <c r="S208" s="11">
        <f>$B208</f>
        <v>205</v>
      </c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H208" s="11"/>
      <c r="AI208" s="11"/>
      <c r="AJ208" s="11"/>
      <c r="AK208" s="11"/>
      <c r="AL208" s="11"/>
      <c r="AM208" s="11"/>
      <c r="AN208" s="11"/>
      <c r="AO208" s="11">
        <f>$D208</f>
        <v>127</v>
      </c>
      <c r="AP208" s="11"/>
      <c r="AQ208" s="11"/>
      <c r="AR208" s="11"/>
      <c r="AS208" s="11"/>
      <c r="AT208" s="11"/>
      <c r="AU208" s="11"/>
      <c r="AV208" s="11"/>
      <c r="AW208" s="11"/>
      <c r="AX208" s="11"/>
      <c r="AY208" s="11"/>
      <c r="AZ208" s="11"/>
      <c r="BA208" s="11"/>
      <c r="BB208" s="11"/>
    </row>
    <row r="209" spans="1:54" ht="15.9" customHeight="1" x14ac:dyDescent="0.3">
      <c r="A209" s="40">
        <v>243</v>
      </c>
      <c r="B209" s="40">
        <v>206</v>
      </c>
      <c r="C209" s="40"/>
      <c r="D209" s="40"/>
      <c r="E209" s="40">
        <v>120</v>
      </c>
      <c r="F209" s="47" t="s">
        <v>547</v>
      </c>
      <c r="G209" s="48" t="s">
        <v>449</v>
      </c>
      <c r="H209" s="48" t="s">
        <v>548</v>
      </c>
      <c r="I209" s="40" t="s">
        <v>65</v>
      </c>
      <c r="J209" s="40" t="s">
        <v>40</v>
      </c>
      <c r="K209" s="40" t="s">
        <v>0</v>
      </c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>
        <f>$B209</f>
        <v>206</v>
      </c>
      <c r="AB209" s="11"/>
      <c r="AC209" s="11"/>
      <c r="AD209" s="11"/>
      <c r="AE209" s="11"/>
      <c r="AF209" s="11"/>
      <c r="AH209" s="11"/>
      <c r="AI209" s="11"/>
      <c r="AJ209" s="11"/>
      <c r="AK209" s="11"/>
      <c r="AL209" s="11"/>
      <c r="AM209" s="11"/>
      <c r="AN209" s="11"/>
      <c r="AO209" s="11"/>
      <c r="AP209" s="11"/>
      <c r="AQ209" s="11"/>
      <c r="AR209" s="11"/>
      <c r="AS209" s="11"/>
      <c r="AT209" s="11"/>
      <c r="AU209" s="11"/>
      <c r="AV209" s="11"/>
      <c r="AW209" s="11"/>
      <c r="AX209" s="11"/>
      <c r="AY209" s="11"/>
      <c r="AZ209" s="11"/>
      <c r="BA209" s="11"/>
      <c r="BB209" s="11"/>
    </row>
    <row r="210" spans="1:54" ht="15.9" customHeight="1" x14ac:dyDescent="0.3">
      <c r="A210" s="40">
        <v>244</v>
      </c>
      <c r="B210" s="40">
        <v>207</v>
      </c>
      <c r="C210" s="40">
        <v>74</v>
      </c>
      <c r="D210" s="40">
        <v>128</v>
      </c>
      <c r="E210" s="40">
        <v>1332</v>
      </c>
      <c r="F210" s="47" t="s">
        <v>770</v>
      </c>
      <c r="G210" s="48" t="s">
        <v>205</v>
      </c>
      <c r="H210" s="48" t="s">
        <v>771</v>
      </c>
      <c r="I210" s="40" t="s">
        <v>218</v>
      </c>
      <c r="J210" s="40" t="s">
        <v>26</v>
      </c>
      <c r="K210" s="40" t="s">
        <v>0</v>
      </c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>
        <f>$B210</f>
        <v>207</v>
      </c>
      <c r="AA210" s="11"/>
      <c r="AB210" s="11"/>
      <c r="AC210" s="11"/>
      <c r="AD210" s="11"/>
      <c r="AE210" s="11"/>
      <c r="AF210" s="11"/>
      <c r="AH210" s="11"/>
      <c r="AI210" s="11"/>
      <c r="AJ210" s="11"/>
      <c r="AK210" s="11"/>
      <c r="AL210" s="11"/>
      <c r="AM210" s="11"/>
      <c r="AN210" s="11"/>
      <c r="AO210" s="11"/>
      <c r="AP210" s="11"/>
      <c r="AQ210" s="11"/>
      <c r="AR210" s="11"/>
      <c r="AS210" s="11"/>
      <c r="AT210" s="11"/>
      <c r="AU210" s="11"/>
      <c r="AV210" s="11">
        <f>$D210</f>
        <v>128</v>
      </c>
      <c r="AW210" s="11"/>
      <c r="AX210" s="11"/>
      <c r="AY210" s="11"/>
      <c r="AZ210" s="11"/>
      <c r="BA210" s="11"/>
      <c r="BB210" s="11"/>
    </row>
    <row r="211" spans="1:54" ht="15.9" customHeight="1" x14ac:dyDescent="0.3">
      <c r="A211" s="40">
        <v>246</v>
      </c>
      <c r="B211" s="40">
        <v>208</v>
      </c>
      <c r="C211" s="40">
        <v>75</v>
      </c>
      <c r="D211" s="40">
        <v>129</v>
      </c>
      <c r="E211" s="40">
        <v>1843</v>
      </c>
      <c r="F211" s="47" t="s">
        <v>772</v>
      </c>
      <c r="G211" s="48" t="s">
        <v>189</v>
      </c>
      <c r="H211" s="48" t="s">
        <v>271</v>
      </c>
      <c r="I211" s="40" t="s">
        <v>218</v>
      </c>
      <c r="J211" s="40" t="s">
        <v>69</v>
      </c>
      <c r="K211" s="40" t="s">
        <v>0</v>
      </c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>
        <f>$B211</f>
        <v>208</v>
      </c>
      <c r="X211" s="11"/>
      <c r="Y211" s="11"/>
      <c r="Z211" s="11"/>
      <c r="AA211" s="11"/>
      <c r="AB211" s="11"/>
      <c r="AC211" s="11"/>
      <c r="AD211" s="11"/>
      <c r="AE211" s="11"/>
      <c r="AF211" s="11"/>
      <c r="AH211" s="11"/>
      <c r="AI211" s="11"/>
      <c r="AJ211" s="11"/>
      <c r="AK211" s="11"/>
      <c r="AL211" s="11"/>
      <c r="AM211" s="11"/>
      <c r="AN211" s="11"/>
      <c r="AO211" s="11"/>
      <c r="AP211" s="11"/>
      <c r="AQ211" s="11"/>
      <c r="AR211" s="11"/>
      <c r="AS211" s="11">
        <f>$D211</f>
        <v>129</v>
      </c>
      <c r="AT211" s="11"/>
      <c r="AU211" s="11"/>
      <c r="AV211" s="11"/>
      <c r="AW211" s="11"/>
      <c r="AX211" s="11"/>
      <c r="AY211" s="11"/>
      <c r="AZ211" s="11"/>
      <c r="BA211" s="11"/>
      <c r="BB211" s="11"/>
    </row>
    <row r="212" spans="1:54" ht="15.9" customHeight="1" x14ac:dyDescent="0.3">
      <c r="A212" s="40">
        <v>247</v>
      </c>
      <c r="B212" s="40">
        <v>209</v>
      </c>
      <c r="C212" s="40">
        <v>1</v>
      </c>
      <c r="D212" s="40">
        <v>130</v>
      </c>
      <c r="E212" s="40">
        <v>1070</v>
      </c>
      <c r="F212" s="47" t="s">
        <v>773</v>
      </c>
      <c r="G212" s="48" t="s">
        <v>173</v>
      </c>
      <c r="H212" s="48" t="s">
        <v>774</v>
      </c>
      <c r="I212" s="40" t="s">
        <v>267</v>
      </c>
      <c r="J212" s="40" t="s">
        <v>106</v>
      </c>
      <c r="K212" s="40" t="s">
        <v>0</v>
      </c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>
        <f>$B212</f>
        <v>209</v>
      </c>
      <c r="AF212" s="11"/>
      <c r="AH212" s="11"/>
      <c r="AI212" s="11"/>
      <c r="AJ212" s="11"/>
      <c r="AK212" s="11"/>
      <c r="AL212" s="11"/>
      <c r="AM212" s="11"/>
      <c r="AN212" s="11"/>
      <c r="AO212" s="11"/>
      <c r="AP212" s="11"/>
      <c r="AQ212" s="11"/>
      <c r="AR212" s="11"/>
      <c r="AS212" s="11"/>
      <c r="AT212" s="11"/>
      <c r="AU212" s="11"/>
      <c r="AV212" s="11"/>
      <c r="AW212" s="11"/>
      <c r="AX212" s="11"/>
      <c r="AY212" s="11"/>
      <c r="AZ212" s="11"/>
      <c r="BA212" s="11">
        <f>$D212</f>
        <v>130</v>
      </c>
      <c r="BB212" s="11"/>
    </row>
    <row r="213" spans="1:54" ht="15.9" customHeight="1" x14ac:dyDescent="0.3">
      <c r="A213" s="40">
        <v>248</v>
      </c>
      <c r="B213" s="40">
        <v>210</v>
      </c>
      <c r="C213" s="40">
        <v>76</v>
      </c>
      <c r="D213" s="40">
        <v>131</v>
      </c>
      <c r="E213" s="40">
        <v>2122</v>
      </c>
      <c r="F213" s="47" t="s">
        <v>775</v>
      </c>
      <c r="G213" s="48" t="s">
        <v>279</v>
      </c>
      <c r="H213" s="48" t="s">
        <v>181</v>
      </c>
      <c r="I213" s="40" t="s">
        <v>218</v>
      </c>
      <c r="J213" s="40" t="s">
        <v>23</v>
      </c>
      <c r="K213" s="40" t="s">
        <v>0</v>
      </c>
      <c r="L213" s="11"/>
      <c r="M213" s="11"/>
      <c r="N213" s="11">
        <f>$B213</f>
        <v>210</v>
      </c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H213" s="11"/>
      <c r="AI213" s="11"/>
      <c r="AJ213" s="11">
        <f>$D213</f>
        <v>131</v>
      </c>
      <c r="AK213" s="11"/>
      <c r="AL213" s="11"/>
      <c r="AM213" s="11"/>
      <c r="AN213" s="11"/>
      <c r="AO213" s="11"/>
      <c r="AP213" s="11"/>
      <c r="AQ213" s="11"/>
      <c r="AR213" s="11"/>
      <c r="AS213" s="11"/>
      <c r="AT213" s="11"/>
      <c r="AU213" s="11"/>
      <c r="AV213" s="11"/>
      <c r="AW213" s="11"/>
      <c r="AX213" s="11"/>
      <c r="AY213" s="11"/>
      <c r="AZ213" s="11"/>
      <c r="BA213" s="11"/>
      <c r="BB213" s="11"/>
    </row>
    <row r="214" spans="1:54" ht="15.9" customHeight="1" x14ac:dyDescent="0.3">
      <c r="A214" s="40">
        <v>250</v>
      </c>
      <c r="B214" s="40">
        <v>211</v>
      </c>
      <c r="C214" s="40">
        <v>77</v>
      </c>
      <c r="D214" s="40">
        <v>132</v>
      </c>
      <c r="E214" s="40">
        <v>99</v>
      </c>
      <c r="F214" s="47" t="s">
        <v>776</v>
      </c>
      <c r="G214" s="48" t="s">
        <v>187</v>
      </c>
      <c r="H214" s="48" t="s">
        <v>777</v>
      </c>
      <c r="I214" s="40" t="s">
        <v>218</v>
      </c>
      <c r="J214" s="40" t="s">
        <v>40</v>
      </c>
      <c r="K214" s="40" t="s">
        <v>0</v>
      </c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>
        <f>$B214</f>
        <v>211</v>
      </c>
      <c r="AB214" s="11"/>
      <c r="AC214" s="11"/>
      <c r="AD214" s="11"/>
      <c r="AE214" s="11"/>
      <c r="AF214" s="11"/>
      <c r="AH214" s="11"/>
      <c r="AI214" s="11"/>
      <c r="AJ214" s="11"/>
      <c r="AK214" s="11"/>
      <c r="AL214" s="11"/>
      <c r="AM214" s="11"/>
      <c r="AN214" s="11"/>
      <c r="AO214" s="11"/>
      <c r="AP214" s="11"/>
      <c r="AQ214" s="11"/>
      <c r="AR214" s="11"/>
      <c r="AS214" s="11"/>
      <c r="AT214" s="11"/>
      <c r="AU214" s="11"/>
      <c r="AV214" s="11"/>
      <c r="AW214" s="11">
        <f>$D214</f>
        <v>132</v>
      </c>
      <c r="AX214" s="11"/>
      <c r="AY214" s="11"/>
      <c r="AZ214" s="11"/>
      <c r="BA214" s="11"/>
      <c r="BB214" s="11"/>
    </row>
    <row r="215" spans="1:54" ht="15.9" customHeight="1" x14ac:dyDescent="0.3">
      <c r="A215" s="40">
        <v>251</v>
      </c>
      <c r="B215" s="40">
        <v>212</v>
      </c>
      <c r="C215" s="40">
        <v>78</v>
      </c>
      <c r="D215" s="40">
        <v>133</v>
      </c>
      <c r="E215" s="40">
        <v>662</v>
      </c>
      <c r="F215" s="47" t="s">
        <v>778</v>
      </c>
      <c r="G215" s="48" t="s">
        <v>176</v>
      </c>
      <c r="H215" s="48" t="s">
        <v>779</v>
      </c>
      <c r="I215" s="40" t="s">
        <v>218</v>
      </c>
      <c r="J215" s="40" t="s">
        <v>25</v>
      </c>
      <c r="K215" s="40" t="s">
        <v>0</v>
      </c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>
        <f>$B215</f>
        <v>212</v>
      </c>
      <c r="Z215" s="11"/>
      <c r="AA215" s="11"/>
      <c r="AB215" s="11"/>
      <c r="AC215" s="11"/>
      <c r="AD215" s="11"/>
      <c r="AE215" s="11"/>
      <c r="AF215" s="11"/>
      <c r="AH215" s="11"/>
      <c r="AI215" s="11"/>
      <c r="AJ215" s="11"/>
      <c r="AK215" s="11"/>
      <c r="AL215" s="11"/>
      <c r="AM215" s="11"/>
      <c r="AN215" s="11"/>
      <c r="AO215" s="11"/>
      <c r="AP215" s="11"/>
      <c r="AQ215" s="11"/>
      <c r="AR215" s="11"/>
      <c r="AS215" s="11"/>
      <c r="AT215" s="11"/>
      <c r="AU215" s="11">
        <f>$D215</f>
        <v>133</v>
      </c>
      <c r="AV215" s="11"/>
      <c r="AW215" s="11"/>
      <c r="AX215" s="11"/>
      <c r="AY215" s="11"/>
      <c r="AZ215" s="11"/>
      <c r="BA215" s="11"/>
      <c r="BB215" s="11"/>
    </row>
    <row r="216" spans="1:54" ht="15.9" customHeight="1" x14ac:dyDescent="0.3">
      <c r="A216" s="40">
        <v>252</v>
      </c>
      <c r="B216" s="40">
        <v>213</v>
      </c>
      <c r="C216" s="40">
        <v>45</v>
      </c>
      <c r="D216" s="40">
        <v>134</v>
      </c>
      <c r="E216" s="40">
        <v>663</v>
      </c>
      <c r="F216" s="47" t="s">
        <v>780</v>
      </c>
      <c r="G216" s="48" t="s">
        <v>171</v>
      </c>
      <c r="H216" s="48" t="s">
        <v>388</v>
      </c>
      <c r="I216" s="40" t="s">
        <v>225</v>
      </c>
      <c r="J216" s="40" t="s">
        <v>25</v>
      </c>
      <c r="K216" s="40" t="s">
        <v>0</v>
      </c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>
        <f>$B216</f>
        <v>213</v>
      </c>
      <c r="Z216" s="11"/>
      <c r="AA216" s="11"/>
      <c r="AB216" s="11"/>
      <c r="AC216" s="11"/>
      <c r="AD216" s="11"/>
      <c r="AE216" s="11"/>
      <c r="AF216" s="11"/>
      <c r="AH216" s="11"/>
      <c r="AI216" s="11"/>
      <c r="AJ216" s="11"/>
      <c r="AK216" s="11"/>
      <c r="AL216" s="11"/>
      <c r="AM216" s="11"/>
      <c r="AN216" s="11"/>
      <c r="AO216" s="11"/>
      <c r="AP216" s="11"/>
      <c r="AQ216" s="11"/>
      <c r="AR216" s="11"/>
      <c r="AS216" s="11"/>
      <c r="AT216" s="11"/>
      <c r="AU216" s="11">
        <f>$D216</f>
        <v>134</v>
      </c>
      <c r="AV216" s="11"/>
      <c r="AW216" s="11"/>
      <c r="AX216" s="11"/>
      <c r="AY216" s="11"/>
      <c r="AZ216" s="11"/>
      <c r="BA216" s="11"/>
      <c r="BB216" s="11"/>
    </row>
    <row r="217" spans="1:54" ht="15.9" customHeight="1" x14ac:dyDescent="0.3">
      <c r="A217" s="40">
        <v>253</v>
      </c>
      <c r="B217" s="40">
        <v>214</v>
      </c>
      <c r="C217" s="40">
        <v>79</v>
      </c>
      <c r="D217" s="40">
        <v>135</v>
      </c>
      <c r="E217" s="40">
        <v>988</v>
      </c>
      <c r="F217" s="47" t="s">
        <v>781</v>
      </c>
      <c r="G217" s="48" t="s">
        <v>182</v>
      </c>
      <c r="H217" s="48" t="s">
        <v>782</v>
      </c>
      <c r="I217" s="40" t="s">
        <v>218</v>
      </c>
      <c r="J217" s="40" t="s">
        <v>115</v>
      </c>
      <c r="K217" s="40" t="s">
        <v>0</v>
      </c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>
        <f>$B217</f>
        <v>214</v>
      </c>
      <c r="AH217" s="11"/>
      <c r="AI217" s="11"/>
      <c r="AJ217" s="11"/>
      <c r="AK217" s="11"/>
      <c r="AL217" s="11"/>
      <c r="AM217" s="11"/>
      <c r="AN217" s="11"/>
      <c r="AO217" s="11"/>
      <c r="AP217" s="11"/>
      <c r="AQ217" s="11"/>
      <c r="AR217" s="11"/>
      <c r="AS217" s="11"/>
      <c r="AT217" s="11"/>
      <c r="AU217" s="11"/>
      <c r="AV217" s="11"/>
      <c r="AW217" s="11"/>
      <c r="AX217" s="11"/>
      <c r="AY217" s="11"/>
      <c r="AZ217" s="11"/>
      <c r="BA217" s="11"/>
      <c r="BB217" s="11">
        <f>$D217</f>
        <v>135</v>
      </c>
    </row>
    <row r="218" spans="1:54" ht="15.9" customHeight="1" x14ac:dyDescent="0.3">
      <c r="A218" s="40">
        <v>254</v>
      </c>
      <c r="B218" s="40">
        <v>215</v>
      </c>
      <c r="C218" s="40">
        <v>10</v>
      </c>
      <c r="D218" s="40">
        <v>136</v>
      </c>
      <c r="E218" s="40">
        <v>325</v>
      </c>
      <c r="F218" s="47" t="s">
        <v>783</v>
      </c>
      <c r="G218" s="48" t="s">
        <v>178</v>
      </c>
      <c r="H218" s="48" t="s">
        <v>401</v>
      </c>
      <c r="I218" s="40" t="s">
        <v>242</v>
      </c>
      <c r="J218" s="40" t="s">
        <v>27</v>
      </c>
      <c r="K218" s="40" t="s">
        <v>0</v>
      </c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>
        <f>$B218</f>
        <v>215</v>
      </c>
      <c r="AE218" s="11"/>
      <c r="AF218" s="11"/>
      <c r="AH218" s="11"/>
      <c r="AI218" s="11"/>
      <c r="AJ218" s="11"/>
      <c r="AK218" s="11"/>
      <c r="AL218" s="11"/>
      <c r="AM218" s="11"/>
      <c r="AN218" s="11"/>
      <c r="AO218" s="11"/>
      <c r="AP218" s="11"/>
      <c r="AQ218" s="11"/>
      <c r="AR218" s="11"/>
      <c r="AS218" s="11"/>
      <c r="AT218" s="11"/>
      <c r="AU218" s="11"/>
      <c r="AV218" s="11"/>
      <c r="AW218" s="11"/>
      <c r="AX218" s="11"/>
      <c r="AY218" s="11"/>
      <c r="AZ218" s="11">
        <f>$D218</f>
        <v>136</v>
      </c>
      <c r="BA218" s="11"/>
      <c r="BB218" s="11"/>
    </row>
    <row r="219" spans="1:54" ht="15.9" customHeight="1" x14ac:dyDescent="0.3">
      <c r="A219" s="40">
        <v>255</v>
      </c>
      <c r="B219" s="40">
        <v>216</v>
      </c>
      <c r="C219" s="40">
        <v>11</v>
      </c>
      <c r="D219" s="40">
        <v>137</v>
      </c>
      <c r="E219" s="40">
        <v>2004</v>
      </c>
      <c r="F219" s="47" t="s">
        <v>783</v>
      </c>
      <c r="G219" s="48" t="s">
        <v>202</v>
      </c>
      <c r="H219" s="48" t="s">
        <v>784</v>
      </c>
      <c r="I219" s="40" t="s">
        <v>242</v>
      </c>
      <c r="J219" s="40" t="s">
        <v>63</v>
      </c>
      <c r="K219" s="40" t="s">
        <v>0</v>
      </c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>
        <f>$B219</f>
        <v>216</v>
      </c>
      <c r="AD219" s="11"/>
      <c r="AE219" s="11"/>
      <c r="AF219" s="11"/>
      <c r="AH219" s="11"/>
      <c r="AI219" s="11"/>
      <c r="AJ219" s="11"/>
      <c r="AK219" s="11"/>
      <c r="AL219" s="11"/>
      <c r="AM219" s="11"/>
      <c r="AN219" s="11"/>
      <c r="AO219" s="11"/>
      <c r="AP219" s="11"/>
      <c r="AQ219" s="11"/>
      <c r="AR219" s="11"/>
      <c r="AS219" s="11"/>
      <c r="AT219" s="11"/>
      <c r="AU219" s="11"/>
      <c r="AV219" s="11"/>
      <c r="AW219" s="11"/>
      <c r="AX219" s="11"/>
      <c r="AY219" s="11">
        <f>$D219</f>
        <v>137</v>
      </c>
      <c r="AZ219" s="11"/>
      <c r="BA219" s="11"/>
      <c r="BB219" s="11"/>
    </row>
    <row r="220" spans="1:54" ht="15.9" customHeight="1" x14ac:dyDescent="0.3">
      <c r="A220" s="40">
        <v>256</v>
      </c>
      <c r="B220" s="40">
        <v>217</v>
      </c>
      <c r="C220" s="40"/>
      <c r="D220" s="40"/>
      <c r="E220" s="40">
        <v>1671</v>
      </c>
      <c r="F220" s="47" t="s">
        <v>785</v>
      </c>
      <c r="G220" s="48" t="s">
        <v>178</v>
      </c>
      <c r="H220" s="48" t="s">
        <v>1301</v>
      </c>
      <c r="I220" s="40" t="s">
        <v>65</v>
      </c>
      <c r="J220" s="40" t="s">
        <v>286</v>
      </c>
      <c r="K220" s="40" t="s">
        <v>0</v>
      </c>
      <c r="L220" s="11"/>
      <c r="M220" s="11"/>
      <c r="N220" s="11"/>
      <c r="O220" s="11"/>
      <c r="P220" s="11"/>
      <c r="Q220" s="11"/>
      <c r="R220" s="11"/>
      <c r="S220" s="11"/>
      <c r="T220" s="11">
        <f>$B220</f>
        <v>217</v>
      </c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H220" s="11"/>
      <c r="AI220" s="11"/>
      <c r="AJ220" s="11"/>
      <c r="AK220" s="11"/>
      <c r="AL220" s="11"/>
      <c r="AM220" s="11"/>
      <c r="AN220" s="11"/>
      <c r="AO220" s="11"/>
      <c r="AP220" s="11"/>
      <c r="AQ220" s="11"/>
      <c r="AR220" s="11"/>
      <c r="AS220" s="11"/>
      <c r="AT220" s="11"/>
      <c r="AU220" s="11"/>
      <c r="AV220" s="11"/>
      <c r="AW220" s="11"/>
      <c r="AX220" s="11"/>
      <c r="AY220" s="11"/>
      <c r="AZ220" s="11"/>
      <c r="BA220" s="11"/>
      <c r="BB220" s="11"/>
    </row>
    <row r="221" spans="1:54" ht="15.9" customHeight="1" x14ac:dyDescent="0.3">
      <c r="A221" s="40">
        <v>260</v>
      </c>
      <c r="B221" s="40">
        <v>218</v>
      </c>
      <c r="C221" s="40">
        <v>46</v>
      </c>
      <c r="D221" s="40">
        <v>138</v>
      </c>
      <c r="E221" s="40">
        <v>1974</v>
      </c>
      <c r="F221" s="47" t="s">
        <v>786</v>
      </c>
      <c r="G221" s="48" t="s">
        <v>216</v>
      </c>
      <c r="H221" s="48" t="s">
        <v>254</v>
      </c>
      <c r="I221" s="40" t="s">
        <v>225</v>
      </c>
      <c r="J221" s="40" t="s">
        <v>51</v>
      </c>
      <c r="K221" s="40" t="s">
        <v>0</v>
      </c>
      <c r="L221" s="11"/>
      <c r="M221" s="11"/>
      <c r="N221" s="11"/>
      <c r="O221" s="11"/>
      <c r="P221" s="11">
        <f>$B221</f>
        <v>218</v>
      </c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H221" s="11"/>
      <c r="AI221" s="11"/>
      <c r="AJ221" s="11"/>
      <c r="AK221" s="11"/>
      <c r="AL221" s="11">
        <f>$D221</f>
        <v>138</v>
      </c>
      <c r="AM221" s="11"/>
      <c r="AN221" s="11"/>
      <c r="AO221" s="11"/>
      <c r="AP221" s="11"/>
      <c r="AQ221" s="11"/>
      <c r="AR221" s="11"/>
      <c r="AS221" s="11"/>
      <c r="AT221" s="11"/>
      <c r="AU221" s="11"/>
      <c r="AV221" s="11"/>
      <c r="AW221" s="11"/>
      <c r="AX221" s="11"/>
      <c r="AY221" s="11"/>
      <c r="AZ221" s="11"/>
      <c r="BA221" s="11"/>
      <c r="BB221" s="11"/>
    </row>
    <row r="222" spans="1:54" ht="15.9" customHeight="1" x14ac:dyDescent="0.3">
      <c r="A222" s="40">
        <v>264</v>
      </c>
      <c r="B222" s="40">
        <v>219</v>
      </c>
      <c r="C222" s="40">
        <v>12</v>
      </c>
      <c r="D222" s="40">
        <v>139</v>
      </c>
      <c r="E222" s="40">
        <v>896</v>
      </c>
      <c r="F222" s="47" t="s">
        <v>787</v>
      </c>
      <c r="G222" s="48" t="s">
        <v>165</v>
      </c>
      <c r="H222" s="48" t="s">
        <v>788</v>
      </c>
      <c r="I222" s="40" t="s">
        <v>242</v>
      </c>
      <c r="J222" s="40" t="s">
        <v>38</v>
      </c>
      <c r="K222" s="40" t="s">
        <v>0</v>
      </c>
      <c r="L222" s="11"/>
      <c r="M222" s="11"/>
      <c r="N222" s="11"/>
      <c r="O222" s="11"/>
      <c r="P222" s="11"/>
      <c r="Q222" s="11"/>
      <c r="R222" s="11"/>
      <c r="S222" s="11">
        <f>$B222</f>
        <v>219</v>
      </c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H222" s="11"/>
      <c r="AI222" s="11"/>
      <c r="AJ222" s="11"/>
      <c r="AK222" s="11"/>
      <c r="AL222" s="11"/>
      <c r="AM222" s="11"/>
      <c r="AN222" s="11"/>
      <c r="AO222" s="11">
        <f>$D222</f>
        <v>139</v>
      </c>
      <c r="AP222" s="11"/>
      <c r="AQ222" s="11"/>
      <c r="AR222" s="11"/>
      <c r="AS222" s="11"/>
      <c r="AT222" s="11"/>
      <c r="AU222" s="11"/>
      <c r="AV222" s="11"/>
      <c r="AW222" s="11"/>
      <c r="AX222" s="11"/>
      <c r="AY222" s="11"/>
      <c r="AZ222" s="11"/>
      <c r="BA222" s="11"/>
      <c r="BB222" s="11"/>
    </row>
    <row r="223" spans="1:54" ht="15.9" customHeight="1" x14ac:dyDescent="0.3">
      <c r="A223" s="40">
        <v>266</v>
      </c>
      <c r="B223" s="40">
        <v>220</v>
      </c>
      <c r="C223" s="40">
        <v>80</v>
      </c>
      <c r="D223" s="40">
        <v>140</v>
      </c>
      <c r="E223" s="40">
        <v>1100</v>
      </c>
      <c r="F223" s="47" t="s">
        <v>789</v>
      </c>
      <c r="G223" s="48" t="s">
        <v>187</v>
      </c>
      <c r="H223" s="48" t="s">
        <v>790</v>
      </c>
      <c r="I223" s="40" t="s">
        <v>218</v>
      </c>
      <c r="J223" s="40" t="s">
        <v>106</v>
      </c>
      <c r="K223" s="40" t="s">
        <v>0</v>
      </c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>
        <f>$B223</f>
        <v>220</v>
      </c>
      <c r="AF223" s="11"/>
      <c r="AH223" s="11"/>
      <c r="AI223" s="11"/>
      <c r="AJ223" s="11"/>
      <c r="AK223" s="11"/>
      <c r="AL223" s="11"/>
      <c r="AM223" s="11"/>
      <c r="AN223" s="11"/>
      <c r="AO223" s="11"/>
      <c r="AP223" s="11"/>
      <c r="AQ223" s="11"/>
      <c r="AR223" s="11"/>
      <c r="AS223" s="11"/>
      <c r="AT223" s="11"/>
      <c r="AU223" s="11"/>
      <c r="AV223" s="11"/>
      <c r="AW223" s="11"/>
      <c r="AX223" s="11"/>
      <c r="AY223" s="11"/>
      <c r="AZ223" s="11"/>
      <c r="BA223" s="11">
        <f>$D223</f>
        <v>140</v>
      </c>
      <c r="BB223" s="11"/>
    </row>
    <row r="224" spans="1:54" ht="15.9" customHeight="1" x14ac:dyDescent="0.3">
      <c r="A224" s="40">
        <v>268</v>
      </c>
      <c r="B224" s="40">
        <v>221</v>
      </c>
      <c r="C224" s="40"/>
      <c r="D224" s="40"/>
      <c r="E224" s="40">
        <v>1761</v>
      </c>
      <c r="F224" s="47" t="s">
        <v>549</v>
      </c>
      <c r="G224" s="48" t="s">
        <v>197</v>
      </c>
      <c r="H224" s="48" t="s">
        <v>198</v>
      </c>
      <c r="I224" s="40" t="s">
        <v>65</v>
      </c>
      <c r="J224" s="40" t="s">
        <v>75</v>
      </c>
      <c r="K224" s="40" t="s">
        <v>0</v>
      </c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>
        <f>$B224</f>
        <v>221</v>
      </c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H224" s="11"/>
      <c r="AI224" s="11"/>
      <c r="AJ224" s="11"/>
      <c r="AK224" s="11"/>
      <c r="AL224" s="11"/>
      <c r="AM224" s="11"/>
      <c r="AN224" s="11"/>
      <c r="AO224" s="11"/>
      <c r="AP224" s="11"/>
      <c r="AQ224" s="11"/>
      <c r="AR224" s="11"/>
      <c r="AS224" s="11"/>
      <c r="AT224" s="11"/>
      <c r="AU224" s="11"/>
      <c r="AV224" s="11"/>
      <c r="AW224" s="11"/>
      <c r="AX224" s="11"/>
      <c r="AY224" s="11"/>
      <c r="AZ224" s="11"/>
      <c r="BA224" s="11"/>
      <c r="BB224" s="11"/>
    </row>
    <row r="225" spans="1:54" ht="15.9" customHeight="1" x14ac:dyDescent="0.3">
      <c r="A225" s="40">
        <v>269</v>
      </c>
      <c r="B225" s="40">
        <v>222</v>
      </c>
      <c r="C225" s="40">
        <v>81</v>
      </c>
      <c r="D225" s="40">
        <v>141</v>
      </c>
      <c r="E225" s="40">
        <v>239</v>
      </c>
      <c r="F225" s="47" t="s">
        <v>792</v>
      </c>
      <c r="G225" s="48" t="s">
        <v>173</v>
      </c>
      <c r="H225" s="48" t="s">
        <v>283</v>
      </c>
      <c r="I225" s="40" t="s">
        <v>218</v>
      </c>
      <c r="J225" s="40" t="s">
        <v>40</v>
      </c>
      <c r="K225" s="40" t="s">
        <v>0</v>
      </c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>
        <f>$B225</f>
        <v>222</v>
      </c>
      <c r="AB225" s="11"/>
      <c r="AC225" s="11"/>
      <c r="AD225" s="11"/>
      <c r="AE225" s="11"/>
      <c r="AF225" s="11"/>
      <c r="AH225" s="11"/>
      <c r="AI225" s="11"/>
      <c r="AJ225" s="11"/>
      <c r="AK225" s="11"/>
      <c r="AL225" s="11"/>
      <c r="AM225" s="11"/>
      <c r="AN225" s="11"/>
      <c r="AO225" s="11"/>
      <c r="AP225" s="11"/>
      <c r="AQ225" s="11"/>
      <c r="AR225" s="11"/>
      <c r="AS225" s="11"/>
      <c r="AT225" s="11"/>
      <c r="AU225" s="11"/>
      <c r="AV225" s="11"/>
      <c r="AW225" s="11">
        <f>$D225</f>
        <v>141</v>
      </c>
      <c r="AX225" s="11"/>
      <c r="AY225" s="11"/>
      <c r="AZ225" s="11"/>
      <c r="BA225" s="11"/>
      <c r="BB225" s="11"/>
    </row>
    <row r="226" spans="1:54" ht="15.9" customHeight="1" x14ac:dyDescent="0.3">
      <c r="A226" s="40">
        <v>270</v>
      </c>
      <c r="B226" s="40">
        <v>223</v>
      </c>
      <c r="C226" s="40">
        <v>47</v>
      </c>
      <c r="D226" s="40">
        <v>142</v>
      </c>
      <c r="E226" s="40">
        <v>333</v>
      </c>
      <c r="F226" s="47" t="s">
        <v>793</v>
      </c>
      <c r="G226" s="48" t="s">
        <v>209</v>
      </c>
      <c r="H226" s="48" t="s">
        <v>108</v>
      </c>
      <c r="I226" s="40" t="s">
        <v>225</v>
      </c>
      <c r="J226" s="40" t="s">
        <v>27</v>
      </c>
      <c r="K226" s="40" t="s">
        <v>0</v>
      </c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>
        <f>$B226</f>
        <v>223</v>
      </c>
      <c r="AE226" s="11"/>
      <c r="AF226" s="11"/>
      <c r="AH226" s="11"/>
      <c r="AI226" s="11"/>
      <c r="AJ226" s="11"/>
      <c r="AK226" s="11"/>
      <c r="AL226" s="11"/>
      <c r="AM226" s="11"/>
      <c r="AN226" s="11"/>
      <c r="AO226" s="11"/>
      <c r="AP226" s="11"/>
      <c r="AQ226" s="11"/>
      <c r="AR226" s="11"/>
      <c r="AS226" s="11"/>
      <c r="AT226" s="11"/>
      <c r="AU226" s="11"/>
      <c r="AV226" s="11"/>
      <c r="AW226" s="11"/>
      <c r="AX226" s="11"/>
      <c r="AY226" s="11"/>
      <c r="AZ226" s="11">
        <f>$D226</f>
        <v>142</v>
      </c>
      <c r="BA226" s="11"/>
      <c r="BB226" s="11"/>
    </row>
    <row r="227" spans="1:54" ht="15.9" customHeight="1" x14ac:dyDescent="0.3">
      <c r="A227" s="40">
        <v>272</v>
      </c>
      <c r="B227" s="40">
        <v>224</v>
      </c>
      <c r="C227" s="40">
        <v>82</v>
      </c>
      <c r="D227" s="40">
        <v>143</v>
      </c>
      <c r="E227" s="40">
        <v>672</v>
      </c>
      <c r="F227" s="47" t="s">
        <v>794</v>
      </c>
      <c r="G227" s="48" t="s">
        <v>194</v>
      </c>
      <c r="H227" s="48" t="s">
        <v>795</v>
      </c>
      <c r="I227" s="40" t="s">
        <v>218</v>
      </c>
      <c r="J227" s="40" t="s">
        <v>25</v>
      </c>
      <c r="K227" s="40" t="s">
        <v>0</v>
      </c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>
        <f>$B227</f>
        <v>224</v>
      </c>
      <c r="Z227" s="11"/>
      <c r="AA227" s="11"/>
      <c r="AB227" s="11"/>
      <c r="AC227" s="11"/>
      <c r="AD227" s="11"/>
      <c r="AE227" s="11"/>
      <c r="AF227" s="11"/>
      <c r="AH227" s="11"/>
      <c r="AI227" s="11"/>
      <c r="AJ227" s="11"/>
      <c r="AK227" s="11"/>
      <c r="AL227" s="11"/>
      <c r="AM227" s="11"/>
      <c r="AN227" s="11"/>
      <c r="AO227" s="11"/>
      <c r="AP227" s="11"/>
      <c r="AQ227" s="11"/>
      <c r="AR227" s="11"/>
      <c r="AS227" s="11"/>
      <c r="AT227" s="11"/>
      <c r="AU227" s="11">
        <f>$D227</f>
        <v>143</v>
      </c>
      <c r="AV227" s="11"/>
      <c r="AW227" s="11"/>
      <c r="AX227" s="11"/>
      <c r="AY227" s="11"/>
      <c r="AZ227" s="11"/>
      <c r="BA227" s="11"/>
      <c r="BB227" s="11"/>
    </row>
    <row r="228" spans="1:54" ht="15.9" customHeight="1" x14ac:dyDescent="0.3">
      <c r="A228" s="40">
        <v>279</v>
      </c>
      <c r="B228" s="40">
        <v>225</v>
      </c>
      <c r="C228" s="40">
        <v>48</v>
      </c>
      <c r="D228" s="40">
        <v>144</v>
      </c>
      <c r="E228" s="40">
        <v>1542</v>
      </c>
      <c r="F228" s="47" t="s">
        <v>796</v>
      </c>
      <c r="G228" s="48" t="s">
        <v>797</v>
      </c>
      <c r="H228" s="48" t="s">
        <v>142</v>
      </c>
      <c r="I228" s="40" t="s">
        <v>225</v>
      </c>
      <c r="J228" s="40" t="s">
        <v>35</v>
      </c>
      <c r="K228" s="40" t="s">
        <v>0</v>
      </c>
      <c r="L228" s="11">
        <f>$B228</f>
        <v>225</v>
      </c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H228" s="11">
        <f>$D228</f>
        <v>144</v>
      </c>
      <c r="AI228" s="11"/>
      <c r="AJ228" s="11"/>
      <c r="AK228" s="11"/>
      <c r="AL228" s="11"/>
      <c r="AM228" s="11"/>
      <c r="AN228" s="11"/>
      <c r="AO228" s="11"/>
      <c r="AP228" s="11"/>
      <c r="AQ228" s="11"/>
      <c r="AR228" s="11"/>
      <c r="AS228" s="11"/>
      <c r="AT228" s="11"/>
      <c r="AU228" s="11"/>
      <c r="AV228" s="11"/>
      <c r="AW228" s="11"/>
      <c r="AX228" s="11"/>
      <c r="AY228" s="11"/>
      <c r="AZ228" s="11"/>
      <c r="BA228" s="11"/>
      <c r="BB228" s="11"/>
    </row>
    <row r="229" spans="1:54" ht="15.9" customHeight="1" x14ac:dyDescent="0.3">
      <c r="A229" s="40">
        <v>284</v>
      </c>
      <c r="B229" s="40">
        <v>226</v>
      </c>
      <c r="C229" s="40">
        <v>49</v>
      </c>
      <c r="D229" s="40">
        <v>145</v>
      </c>
      <c r="E229" s="40">
        <v>109</v>
      </c>
      <c r="F229" s="47" t="s">
        <v>798</v>
      </c>
      <c r="G229" s="48" t="s">
        <v>236</v>
      </c>
      <c r="H229" s="48" t="s">
        <v>334</v>
      </c>
      <c r="I229" s="40" t="s">
        <v>225</v>
      </c>
      <c r="J229" s="40" t="s">
        <v>40</v>
      </c>
      <c r="K229" s="40" t="s">
        <v>0</v>
      </c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>
        <f>$B229</f>
        <v>226</v>
      </c>
      <c r="AB229" s="11"/>
      <c r="AC229" s="11"/>
      <c r="AD229" s="11"/>
      <c r="AE229" s="11"/>
      <c r="AF229" s="11"/>
      <c r="AH229" s="11"/>
      <c r="AI229" s="11"/>
      <c r="AJ229" s="11"/>
      <c r="AK229" s="11"/>
      <c r="AL229" s="11"/>
      <c r="AM229" s="11"/>
      <c r="AN229" s="11"/>
      <c r="AO229" s="11"/>
      <c r="AP229" s="11"/>
      <c r="AQ229" s="11"/>
      <c r="AR229" s="11"/>
      <c r="AS229" s="11"/>
      <c r="AT229" s="11"/>
      <c r="AU229" s="11"/>
      <c r="AV229" s="11"/>
      <c r="AW229" s="11">
        <f>$D229</f>
        <v>145</v>
      </c>
      <c r="AX229" s="11"/>
      <c r="AY229" s="11"/>
      <c r="AZ229" s="11"/>
      <c r="BA229" s="11"/>
      <c r="BB229" s="11"/>
    </row>
    <row r="230" spans="1:54" ht="15.9" customHeight="1" x14ac:dyDescent="0.3">
      <c r="A230" s="40">
        <v>285</v>
      </c>
      <c r="B230" s="40">
        <v>227</v>
      </c>
      <c r="C230" s="40">
        <v>50</v>
      </c>
      <c r="D230" s="40">
        <v>146</v>
      </c>
      <c r="E230" s="40">
        <v>742</v>
      </c>
      <c r="F230" s="47" t="s">
        <v>799</v>
      </c>
      <c r="G230" s="48" t="s">
        <v>206</v>
      </c>
      <c r="H230" s="48" t="s">
        <v>120</v>
      </c>
      <c r="I230" s="40" t="s">
        <v>225</v>
      </c>
      <c r="J230" s="40" t="s">
        <v>25</v>
      </c>
      <c r="K230" s="40" t="s">
        <v>0</v>
      </c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>
        <f>$B230</f>
        <v>227</v>
      </c>
      <c r="Z230" s="11"/>
      <c r="AA230" s="11"/>
      <c r="AB230" s="11"/>
      <c r="AC230" s="11"/>
      <c r="AD230" s="11"/>
      <c r="AE230" s="11"/>
      <c r="AF230" s="11"/>
      <c r="AH230" s="11"/>
      <c r="AI230" s="11"/>
      <c r="AJ230" s="11"/>
      <c r="AK230" s="11"/>
      <c r="AL230" s="11"/>
      <c r="AM230" s="11"/>
      <c r="AN230" s="11"/>
      <c r="AO230" s="11"/>
      <c r="AP230" s="11"/>
      <c r="AQ230" s="11"/>
      <c r="AR230" s="11"/>
      <c r="AS230" s="11"/>
      <c r="AT230" s="11"/>
      <c r="AU230" s="11">
        <f>$D230</f>
        <v>146</v>
      </c>
      <c r="AV230" s="11"/>
      <c r="AW230" s="11"/>
      <c r="AX230" s="11"/>
      <c r="AY230" s="11"/>
      <c r="AZ230" s="11"/>
      <c r="BA230" s="11"/>
      <c r="BB230" s="11"/>
    </row>
    <row r="231" spans="1:54" ht="15.9" customHeight="1" x14ac:dyDescent="0.3">
      <c r="A231" s="40">
        <v>287</v>
      </c>
      <c r="B231" s="40">
        <v>228</v>
      </c>
      <c r="C231" s="40">
        <v>51</v>
      </c>
      <c r="D231" s="40">
        <v>147</v>
      </c>
      <c r="E231" s="40">
        <v>462</v>
      </c>
      <c r="F231" s="47" t="s">
        <v>800</v>
      </c>
      <c r="G231" s="48" t="s">
        <v>190</v>
      </c>
      <c r="H231" s="48" t="s">
        <v>801</v>
      </c>
      <c r="I231" s="40" t="s">
        <v>225</v>
      </c>
      <c r="J231" s="40" t="s">
        <v>27</v>
      </c>
      <c r="K231" s="40" t="s">
        <v>0</v>
      </c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>
        <f>$B231</f>
        <v>228</v>
      </c>
      <c r="AE231" s="11"/>
      <c r="AF231" s="11"/>
      <c r="AH231" s="11"/>
      <c r="AI231" s="11"/>
      <c r="AJ231" s="11"/>
      <c r="AK231" s="11"/>
      <c r="AL231" s="11"/>
      <c r="AM231" s="11"/>
      <c r="AN231" s="11"/>
      <c r="AO231" s="11"/>
      <c r="AP231" s="11"/>
      <c r="AQ231" s="11"/>
      <c r="AR231" s="11"/>
      <c r="AS231" s="11"/>
      <c r="AT231" s="11"/>
      <c r="AU231" s="11"/>
      <c r="AV231" s="11"/>
      <c r="AW231" s="11"/>
      <c r="AX231" s="11"/>
      <c r="AY231" s="11"/>
      <c r="AZ231" s="11">
        <f>$D231</f>
        <v>147</v>
      </c>
      <c r="BA231" s="11"/>
      <c r="BB231" s="11"/>
    </row>
    <row r="232" spans="1:54" ht="15.9" customHeight="1" x14ac:dyDescent="0.3">
      <c r="A232" s="40">
        <v>288</v>
      </c>
      <c r="B232" s="40">
        <v>229</v>
      </c>
      <c r="C232" s="40">
        <v>83</v>
      </c>
      <c r="D232" s="40">
        <v>148</v>
      </c>
      <c r="E232" s="40">
        <v>1311</v>
      </c>
      <c r="F232" s="47" t="s">
        <v>802</v>
      </c>
      <c r="G232" s="48" t="s">
        <v>223</v>
      </c>
      <c r="H232" s="48" t="s">
        <v>160</v>
      </c>
      <c r="I232" s="40" t="s">
        <v>218</v>
      </c>
      <c r="J232" s="40" t="s">
        <v>26</v>
      </c>
      <c r="K232" s="40" t="s">
        <v>0</v>
      </c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>
        <f>$B232</f>
        <v>229</v>
      </c>
      <c r="AA232" s="11"/>
      <c r="AB232" s="11"/>
      <c r="AC232" s="11"/>
      <c r="AD232" s="11"/>
      <c r="AE232" s="11"/>
      <c r="AF232" s="11"/>
      <c r="AH232" s="11"/>
      <c r="AI232" s="11"/>
      <c r="AJ232" s="11"/>
      <c r="AK232" s="11"/>
      <c r="AL232" s="11"/>
      <c r="AM232" s="11"/>
      <c r="AN232" s="11"/>
      <c r="AO232" s="11"/>
      <c r="AP232" s="11"/>
      <c r="AQ232" s="11"/>
      <c r="AR232" s="11"/>
      <c r="AS232" s="11"/>
      <c r="AT232" s="11"/>
      <c r="AU232" s="11"/>
      <c r="AV232" s="11">
        <f>$D232</f>
        <v>148</v>
      </c>
      <c r="AW232" s="11"/>
      <c r="AX232" s="11"/>
      <c r="AY232" s="11"/>
      <c r="AZ232" s="11"/>
      <c r="BA232" s="11"/>
      <c r="BB232" s="11"/>
    </row>
    <row r="233" spans="1:54" ht="15.9" customHeight="1" x14ac:dyDescent="0.3">
      <c r="A233" s="40">
        <v>289</v>
      </c>
      <c r="B233" s="40">
        <v>230</v>
      </c>
      <c r="C233" s="40">
        <v>84</v>
      </c>
      <c r="D233" s="40">
        <v>149</v>
      </c>
      <c r="E233" s="40">
        <v>112</v>
      </c>
      <c r="F233" s="47" t="s">
        <v>802</v>
      </c>
      <c r="G233" s="48" t="s">
        <v>247</v>
      </c>
      <c r="H233" s="48" t="s">
        <v>269</v>
      </c>
      <c r="I233" s="40" t="s">
        <v>218</v>
      </c>
      <c r="J233" s="40" t="s">
        <v>40</v>
      </c>
      <c r="K233" s="40" t="s">
        <v>0</v>
      </c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>
        <f>$B233</f>
        <v>230</v>
      </c>
      <c r="AB233" s="11"/>
      <c r="AC233" s="11"/>
      <c r="AD233" s="11"/>
      <c r="AE233" s="11"/>
      <c r="AF233" s="11"/>
      <c r="AH233" s="11"/>
      <c r="AI233" s="11"/>
      <c r="AJ233" s="11"/>
      <c r="AK233" s="11"/>
      <c r="AL233" s="11"/>
      <c r="AM233" s="11"/>
      <c r="AN233" s="11"/>
      <c r="AO233" s="11"/>
      <c r="AP233" s="11"/>
      <c r="AQ233" s="11"/>
      <c r="AR233" s="11"/>
      <c r="AS233" s="11"/>
      <c r="AT233" s="11"/>
      <c r="AU233" s="11"/>
      <c r="AV233" s="11"/>
      <c r="AW233" s="11">
        <f>$D233</f>
        <v>149</v>
      </c>
      <c r="AX233" s="11"/>
      <c r="AY233" s="11"/>
      <c r="AZ233" s="11"/>
      <c r="BA233" s="11"/>
      <c r="BB233" s="11"/>
    </row>
    <row r="234" spans="1:54" ht="15.9" customHeight="1" x14ac:dyDescent="0.3">
      <c r="A234" s="40">
        <v>291</v>
      </c>
      <c r="B234" s="40">
        <v>231</v>
      </c>
      <c r="C234" s="40">
        <v>52</v>
      </c>
      <c r="D234" s="40">
        <v>150</v>
      </c>
      <c r="E234" s="40">
        <v>2125</v>
      </c>
      <c r="F234" s="47" t="s">
        <v>803</v>
      </c>
      <c r="G234" s="48" t="s">
        <v>185</v>
      </c>
      <c r="H234" s="48" t="s">
        <v>403</v>
      </c>
      <c r="I234" s="40" t="s">
        <v>225</v>
      </c>
      <c r="J234" s="40" t="s">
        <v>23</v>
      </c>
      <c r="K234" s="40" t="s">
        <v>0</v>
      </c>
      <c r="L234" s="11"/>
      <c r="M234" s="11"/>
      <c r="N234" s="11">
        <f>$B234</f>
        <v>231</v>
      </c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H234" s="11"/>
      <c r="AI234" s="11"/>
      <c r="AJ234" s="11">
        <f>$D234</f>
        <v>150</v>
      </c>
      <c r="AK234" s="11"/>
      <c r="AL234" s="11"/>
      <c r="AM234" s="11"/>
      <c r="AN234" s="11"/>
      <c r="AO234" s="11"/>
      <c r="AP234" s="11"/>
      <c r="AQ234" s="11"/>
      <c r="AR234" s="11"/>
      <c r="AS234" s="11"/>
      <c r="AT234" s="11"/>
      <c r="AU234" s="11"/>
      <c r="AV234" s="11"/>
      <c r="AW234" s="11"/>
      <c r="AX234" s="11"/>
      <c r="AY234" s="11"/>
      <c r="AZ234" s="11"/>
      <c r="BA234" s="11"/>
      <c r="BB234" s="11"/>
    </row>
    <row r="235" spans="1:54" ht="15.9" customHeight="1" x14ac:dyDescent="0.3">
      <c r="A235" s="40">
        <v>294</v>
      </c>
      <c r="B235" s="40">
        <v>232</v>
      </c>
      <c r="C235" s="40">
        <v>53</v>
      </c>
      <c r="D235" s="40">
        <v>151</v>
      </c>
      <c r="E235" s="40">
        <v>1902</v>
      </c>
      <c r="F235" s="47" t="s">
        <v>804</v>
      </c>
      <c r="G235" s="48" t="s">
        <v>246</v>
      </c>
      <c r="H235" s="48" t="s">
        <v>805</v>
      </c>
      <c r="I235" s="40" t="s">
        <v>225</v>
      </c>
      <c r="J235" s="40" t="s">
        <v>411</v>
      </c>
      <c r="K235" s="40" t="s">
        <v>0</v>
      </c>
      <c r="L235" s="11"/>
      <c r="M235" s="11"/>
      <c r="N235" s="11"/>
      <c r="O235" s="11">
        <f>$B235</f>
        <v>232</v>
      </c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H235" s="11"/>
      <c r="AI235" s="11"/>
      <c r="AJ235" s="11"/>
      <c r="AK235" s="11">
        <f>$D235</f>
        <v>151</v>
      </c>
      <c r="AL235" s="11"/>
      <c r="AM235" s="11"/>
      <c r="AN235" s="11"/>
      <c r="AO235" s="11"/>
      <c r="AP235" s="11"/>
      <c r="AQ235" s="11"/>
      <c r="AR235" s="11"/>
      <c r="AS235" s="11"/>
      <c r="AT235" s="11"/>
      <c r="AU235" s="11"/>
      <c r="AV235" s="11"/>
      <c r="AW235" s="11"/>
      <c r="AX235" s="11"/>
      <c r="AY235" s="11"/>
      <c r="AZ235" s="11"/>
      <c r="BA235" s="11"/>
      <c r="BB235" s="11"/>
    </row>
    <row r="236" spans="1:54" ht="15.9" customHeight="1" x14ac:dyDescent="0.3">
      <c r="A236" s="40">
        <v>295</v>
      </c>
      <c r="B236" s="40">
        <v>233</v>
      </c>
      <c r="C236" s="40">
        <v>85</v>
      </c>
      <c r="D236" s="40">
        <v>152</v>
      </c>
      <c r="E236" s="40">
        <v>2011</v>
      </c>
      <c r="F236" s="47" t="s">
        <v>806</v>
      </c>
      <c r="G236" s="48" t="s">
        <v>191</v>
      </c>
      <c r="H236" s="48" t="s">
        <v>807</v>
      </c>
      <c r="I236" s="40" t="s">
        <v>218</v>
      </c>
      <c r="J236" s="40" t="s">
        <v>63</v>
      </c>
      <c r="K236" s="40" t="s">
        <v>0</v>
      </c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>
        <f>$B236</f>
        <v>233</v>
      </c>
      <c r="AD236" s="11"/>
      <c r="AE236" s="11"/>
      <c r="AF236" s="11"/>
      <c r="AH236" s="11"/>
      <c r="AI236" s="11"/>
      <c r="AJ236" s="11"/>
      <c r="AK236" s="11"/>
      <c r="AL236" s="11"/>
      <c r="AM236" s="11"/>
      <c r="AN236" s="11"/>
      <c r="AO236" s="11"/>
      <c r="AP236" s="11"/>
      <c r="AQ236" s="11"/>
      <c r="AR236" s="11"/>
      <c r="AS236" s="11"/>
      <c r="AT236" s="11"/>
      <c r="AU236" s="11"/>
      <c r="AV236" s="11"/>
      <c r="AW236" s="11"/>
      <c r="AX236" s="11"/>
      <c r="AY236" s="11">
        <f>$D236</f>
        <v>152</v>
      </c>
      <c r="AZ236" s="11"/>
      <c r="BA236" s="11"/>
      <c r="BB236" s="11"/>
    </row>
    <row r="237" spans="1:54" ht="15.9" customHeight="1" x14ac:dyDescent="0.3">
      <c r="A237" s="40">
        <v>296</v>
      </c>
      <c r="B237" s="40">
        <v>234</v>
      </c>
      <c r="C237" s="40"/>
      <c r="D237" s="40"/>
      <c r="E237" s="40">
        <v>2015</v>
      </c>
      <c r="F237" s="47" t="s">
        <v>550</v>
      </c>
      <c r="G237" s="48" t="s">
        <v>169</v>
      </c>
      <c r="H237" s="48" t="s">
        <v>363</v>
      </c>
      <c r="I237" s="40" t="s">
        <v>65</v>
      </c>
      <c r="J237" s="40" t="s">
        <v>63</v>
      </c>
      <c r="K237" s="40" t="s">
        <v>0</v>
      </c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>
        <f>$B237</f>
        <v>234</v>
      </c>
      <c r="AD237" s="11"/>
      <c r="AE237" s="11"/>
      <c r="AF237" s="11"/>
      <c r="AH237" s="11"/>
      <c r="AI237" s="11"/>
      <c r="AJ237" s="11"/>
      <c r="AK237" s="11"/>
      <c r="AL237" s="11"/>
      <c r="AM237" s="11"/>
      <c r="AN237" s="11"/>
      <c r="AO237" s="11"/>
      <c r="AP237" s="11"/>
      <c r="AQ237" s="11"/>
      <c r="AR237" s="11"/>
      <c r="AS237" s="11"/>
      <c r="AT237" s="11"/>
      <c r="AU237" s="11"/>
      <c r="AV237" s="11"/>
      <c r="AW237" s="11"/>
      <c r="AX237" s="11"/>
      <c r="AY237" s="11"/>
      <c r="AZ237" s="11"/>
      <c r="BA237" s="11"/>
      <c r="BB237" s="11"/>
    </row>
    <row r="238" spans="1:54" ht="15.9" customHeight="1" x14ac:dyDescent="0.3">
      <c r="A238" s="40">
        <v>297</v>
      </c>
      <c r="B238" s="40">
        <v>235</v>
      </c>
      <c r="C238" s="40">
        <v>54</v>
      </c>
      <c r="D238" s="40">
        <v>153</v>
      </c>
      <c r="E238" s="40">
        <v>918</v>
      </c>
      <c r="F238" s="47" t="s">
        <v>808</v>
      </c>
      <c r="G238" s="48" t="s">
        <v>396</v>
      </c>
      <c r="H238" s="48" t="s">
        <v>397</v>
      </c>
      <c r="I238" s="40" t="s">
        <v>225</v>
      </c>
      <c r="J238" s="40" t="s">
        <v>38</v>
      </c>
      <c r="K238" s="40" t="s">
        <v>0</v>
      </c>
      <c r="L238" s="11"/>
      <c r="M238" s="11"/>
      <c r="N238" s="11"/>
      <c r="O238" s="11"/>
      <c r="P238" s="11"/>
      <c r="Q238" s="11"/>
      <c r="R238" s="11"/>
      <c r="S238" s="11">
        <f>$B238</f>
        <v>235</v>
      </c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H238" s="11"/>
      <c r="AI238" s="11"/>
      <c r="AJ238" s="11"/>
      <c r="AK238" s="11"/>
      <c r="AL238" s="11"/>
      <c r="AM238" s="11"/>
      <c r="AN238" s="11"/>
      <c r="AO238" s="11">
        <f>$D238</f>
        <v>153</v>
      </c>
      <c r="AP238" s="11"/>
      <c r="AQ238" s="11"/>
      <c r="AR238" s="11"/>
      <c r="AS238" s="11"/>
      <c r="AT238" s="11"/>
      <c r="AU238" s="11"/>
      <c r="AV238" s="11"/>
      <c r="AW238" s="11"/>
      <c r="AX238" s="11"/>
      <c r="AY238" s="11"/>
      <c r="AZ238" s="11"/>
      <c r="BA238" s="11"/>
      <c r="BB238" s="11"/>
    </row>
    <row r="239" spans="1:54" ht="15.9" customHeight="1" x14ac:dyDescent="0.3">
      <c r="A239" s="40">
        <v>299</v>
      </c>
      <c r="B239" s="40">
        <v>236</v>
      </c>
      <c r="C239" s="40">
        <v>13</v>
      </c>
      <c r="D239" s="40">
        <v>154</v>
      </c>
      <c r="E239" s="40">
        <v>666</v>
      </c>
      <c r="F239" s="47" t="s">
        <v>809</v>
      </c>
      <c r="G239" s="48" t="s">
        <v>94</v>
      </c>
      <c r="H239" s="48" t="s">
        <v>126</v>
      </c>
      <c r="I239" s="40" t="s">
        <v>242</v>
      </c>
      <c r="J239" s="40" t="s">
        <v>25</v>
      </c>
      <c r="K239" s="40" t="s">
        <v>0</v>
      </c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>
        <f>$B239</f>
        <v>236</v>
      </c>
      <c r="Z239" s="11"/>
      <c r="AA239" s="11"/>
      <c r="AB239" s="11"/>
      <c r="AC239" s="11"/>
      <c r="AD239" s="11"/>
      <c r="AE239" s="11"/>
      <c r="AF239" s="11"/>
      <c r="AH239" s="11"/>
      <c r="AI239" s="11"/>
      <c r="AJ239" s="11"/>
      <c r="AK239" s="11"/>
      <c r="AL239" s="11"/>
      <c r="AM239" s="11"/>
      <c r="AN239" s="11"/>
      <c r="AO239" s="11"/>
      <c r="AP239" s="11"/>
      <c r="AQ239" s="11"/>
      <c r="AR239" s="11"/>
      <c r="AS239" s="11"/>
      <c r="AT239" s="11"/>
      <c r="AU239" s="11">
        <f>$D239</f>
        <v>154</v>
      </c>
      <c r="AV239" s="11"/>
      <c r="AW239" s="11"/>
      <c r="AX239" s="11"/>
      <c r="AY239" s="11"/>
      <c r="AZ239" s="11"/>
      <c r="BA239" s="11"/>
      <c r="BB239" s="11"/>
    </row>
    <row r="240" spans="1:54" ht="15.9" customHeight="1" x14ac:dyDescent="0.3">
      <c r="A240" s="40">
        <v>301</v>
      </c>
      <c r="B240" s="40">
        <v>237</v>
      </c>
      <c r="C240" s="40"/>
      <c r="D240" s="40"/>
      <c r="E240" s="40">
        <v>2040</v>
      </c>
      <c r="F240" s="47" t="s">
        <v>551</v>
      </c>
      <c r="G240" s="48" t="s">
        <v>166</v>
      </c>
      <c r="H240" s="48" t="s">
        <v>105</v>
      </c>
      <c r="I240" s="40" t="s">
        <v>65</v>
      </c>
      <c r="J240" s="40" t="s">
        <v>63</v>
      </c>
      <c r="K240" s="40" t="s">
        <v>0</v>
      </c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>
        <f>$B240</f>
        <v>237</v>
      </c>
      <c r="AD240" s="11"/>
      <c r="AE240" s="11"/>
      <c r="AF240" s="11"/>
      <c r="AH240" s="11"/>
      <c r="AI240" s="11"/>
      <c r="AJ240" s="11"/>
      <c r="AK240" s="11"/>
      <c r="AL240" s="11"/>
      <c r="AM240" s="11"/>
      <c r="AN240" s="11"/>
      <c r="AO240" s="11"/>
      <c r="AP240" s="11"/>
      <c r="AQ240" s="11"/>
      <c r="AR240" s="11"/>
      <c r="AS240" s="11"/>
      <c r="AT240" s="11"/>
      <c r="AU240" s="11"/>
      <c r="AV240" s="11"/>
      <c r="AW240" s="11"/>
      <c r="AX240" s="11"/>
      <c r="AY240" s="11"/>
      <c r="AZ240" s="11"/>
      <c r="BA240" s="11"/>
      <c r="BB240" s="11"/>
    </row>
    <row r="241" spans="1:54" ht="15.9" customHeight="1" x14ac:dyDescent="0.3">
      <c r="A241" s="40">
        <v>302</v>
      </c>
      <c r="B241" s="40">
        <v>238</v>
      </c>
      <c r="C241" s="40">
        <v>86</v>
      </c>
      <c r="D241" s="40">
        <v>155</v>
      </c>
      <c r="E241" s="40">
        <v>689</v>
      </c>
      <c r="F241" s="47" t="s">
        <v>810</v>
      </c>
      <c r="G241" s="48" t="s">
        <v>415</v>
      </c>
      <c r="H241" s="48" t="s">
        <v>811</v>
      </c>
      <c r="I241" s="40" t="s">
        <v>218</v>
      </c>
      <c r="J241" s="40" t="s">
        <v>25</v>
      </c>
      <c r="K241" s="40" t="s">
        <v>0</v>
      </c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>
        <f>$B241</f>
        <v>238</v>
      </c>
      <c r="Z241" s="11"/>
      <c r="AA241" s="11"/>
      <c r="AB241" s="11"/>
      <c r="AC241" s="11"/>
      <c r="AD241" s="11"/>
      <c r="AE241" s="11"/>
      <c r="AF241" s="11"/>
      <c r="AH241" s="11"/>
      <c r="AI241" s="11"/>
      <c r="AJ241" s="11"/>
      <c r="AK241" s="11"/>
      <c r="AL241" s="11"/>
      <c r="AM241" s="11"/>
      <c r="AN241" s="11"/>
      <c r="AO241" s="11"/>
      <c r="AP241" s="11"/>
      <c r="AQ241" s="11"/>
      <c r="AR241" s="11"/>
      <c r="AS241" s="11"/>
      <c r="AT241" s="11"/>
      <c r="AU241" s="11">
        <f>$D241</f>
        <v>155</v>
      </c>
      <c r="AV241" s="11"/>
      <c r="AW241" s="11"/>
      <c r="AX241" s="11"/>
      <c r="AY241" s="11"/>
      <c r="AZ241" s="11"/>
      <c r="BA241" s="11"/>
      <c r="BB241" s="11"/>
    </row>
    <row r="242" spans="1:54" ht="15.9" customHeight="1" x14ac:dyDescent="0.3">
      <c r="A242" s="40">
        <v>303</v>
      </c>
      <c r="B242" s="40">
        <v>239</v>
      </c>
      <c r="C242" s="40">
        <v>14</v>
      </c>
      <c r="D242" s="40">
        <v>156</v>
      </c>
      <c r="E242" s="40">
        <v>1918</v>
      </c>
      <c r="F242" s="47" t="s">
        <v>812</v>
      </c>
      <c r="G242" s="48" t="s">
        <v>398</v>
      </c>
      <c r="H242" s="48" t="s">
        <v>402</v>
      </c>
      <c r="I242" s="40" t="s">
        <v>242</v>
      </c>
      <c r="J242" s="40" t="s">
        <v>411</v>
      </c>
      <c r="K242" s="40" t="s">
        <v>0</v>
      </c>
      <c r="L242" s="11"/>
      <c r="M242" s="11"/>
      <c r="N242" s="11"/>
      <c r="O242" s="11">
        <f>$B242</f>
        <v>239</v>
      </c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H242" s="11"/>
      <c r="AI242" s="11"/>
      <c r="AJ242" s="11"/>
      <c r="AK242" s="11">
        <f>$D242</f>
        <v>156</v>
      </c>
      <c r="AL242" s="11"/>
      <c r="AM242" s="11"/>
      <c r="AN242" s="11"/>
      <c r="AO242" s="11"/>
      <c r="AP242" s="11"/>
      <c r="AQ242" s="11"/>
      <c r="AR242" s="11"/>
      <c r="AS242" s="11"/>
      <c r="AT242" s="11"/>
      <c r="AU242" s="11"/>
      <c r="AV242" s="11"/>
      <c r="AW242" s="11"/>
      <c r="AX242" s="11"/>
      <c r="AY242" s="11"/>
      <c r="AZ242" s="11"/>
      <c r="BA242" s="11"/>
      <c r="BB242" s="11"/>
    </row>
    <row r="243" spans="1:54" ht="15.9" customHeight="1" x14ac:dyDescent="0.3">
      <c r="A243" s="40">
        <v>304</v>
      </c>
      <c r="B243" s="40">
        <v>240</v>
      </c>
      <c r="C243" s="40">
        <v>87</v>
      </c>
      <c r="D243" s="40">
        <v>157</v>
      </c>
      <c r="E243" s="40">
        <v>1159</v>
      </c>
      <c r="F243" s="47" t="s">
        <v>813</v>
      </c>
      <c r="G243" s="48" t="s">
        <v>275</v>
      </c>
      <c r="H243" s="48" t="s">
        <v>276</v>
      </c>
      <c r="I243" s="40" t="s">
        <v>218</v>
      </c>
      <c r="J243" s="40" t="s">
        <v>37</v>
      </c>
      <c r="K243" s="40" t="s">
        <v>0</v>
      </c>
      <c r="L243" s="11"/>
      <c r="M243" s="11"/>
      <c r="N243" s="11"/>
      <c r="O243" s="11"/>
      <c r="P243" s="11"/>
      <c r="Q243" s="11"/>
      <c r="R243" s="11">
        <f>$B243</f>
        <v>240</v>
      </c>
      <c r="S243" s="11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H243" s="11"/>
      <c r="AI243" s="11"/>
      <c r="AJ243" s="11"/>
      <c r="AK243" s="11"/>
      <c r="AL243" s="11"/>
      <c r="AM243" s="11"/>
      <c r="AN243" s="11">
        <f>$D243</f>
        <v>157</v>
      </c>
      <c r="AO243" s="11"/>
      <c r="AP243" s="11"/>
      <c r="AQ243" s="11"/>
      <c r="AR243" s="11"/>
      <c r="AS243" s="11"/>
      <c r="AT243" s="11"/>
      <c r="AU243" s="11"/>
      <c r="AV243" s="11"/>
      <c r="AW243" s="11"/>
      <c r="AX243" s="11"/>
      <c r="AY243" s="11"/>
      <c r="AZ243" s="11"/>
      <c r="BA243" s="11"/>
      <c r="BB243" s="11"/>
    </row>
    <row r="244" spans="1:54" ht="15.9" customHeight="1" x14ac:dyDescent="0.3">
      <c r="A244" s="40">
        <v>305</v>
      </c>
      <c r="B244" s="40">
        <v>241</v>
      </c>
      <c r="C244" s="40">
        <v>15</v>
      </c>
      <c r="D244" s="40">
        <v>158</v>
      </c>
      <c r="E244" s="40">
        <v>938</v>
      </c>
      <c r="F244" s="47" t="s">
        <v>814</v>
      </c>
      <c r="G244" s="48" t="s">
        <v>206</v>
      </c>
      <c r="H244" s="48" t="s">
        <v>126</v>
      </c>
      <c r="I244" s="40" t="s">
        <v>242</v>
      </c>
      <c r="J244" s="40" t="s">
        <v>38</v>
      </c>
      <c r="K244" s="40" t="s">
        <v>0</v>
      </c>
      <c r="L244" s="11"/>
      <c r="M244" s="11"/>
      <c r="N244" s="11"/>
      <c r="O244" s="11"/>
      <c r="P244" s="11"/>
      <c r="Q244" s="11"/>
      <c r="R244" s="11"/>
      <c r="S244" s="11">
        <f>$B244</f>
        <v>241</v>
      </c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H244" s="11"/>
      <c r="AI244" s="11"/>
      <c r="AJ244" s="11"/>
      <c r="AK244" s="11"/>
      <c r="AL244" s="11"/>
      <c r="AM244" s="11"/>
      <c r="AN244" s="11"/>
      <c r="AO244" s="11">
        <f>$D244</f>
        <v>158</v>
      </c>
      <c r="AP244" s="11"/>
      <c r="AQ244" s="11"/>
      <c r="AR244" s="11"/>
      <c r="AS244" s="11"/>
      <c r="AT244" s="11"/>
      <c r="AU244" s="11"/>
      <c r="AV244" s="11"/>
      <c r="AW244" s="11"/>
      <c r="AX244" s="11"/>
      <c r="AY244" s="11"/>
      <c r="AZ244" s="11"/>
      <c r="BA244" s="11"/>
      <c r="BB244" s="11"/>
    </row>
    <row r="245" spans="1:54" ht="15.9" customHeight="1" x14ac:dyDescent="0.3">
      <c r="A245" s="40">
        <v>309</v>
      </c>
      <c r="B245" s="40">
        <v>242</v>
      </c>
      <c r="C245" s="40">
        <v>55</v>
      </c>
      <c r="D245" s="40">
        <v>159</v>
      </c>
      <c r="E245" s="40">
        <v>1952</v>
      </c>
      <c r="F245" s="47" t="s">
        <v>815</v>
      </c>
      <c r="G245" s="48" t="s">
        <v>816</v>
      </c>
      <c r="H245" s="48" t="s">
        <v>817</v>
      </c>
      <c r="I245" s="40" t="s">
        <v>225</v>
      </c>
      <c r="J245" s="40" t="s">
        <v>51</v>
      </c>
      <c r="K245" s="40" t="s">
        <v>0</v>
      </c>
      <c r="L245" s="11"/>
      <c r="M245" s="11"/>
      <c r="N245" s="11"/>
      <c r="O245" s="11"/>
      <c r="P245" s="11">
        <f>$B245</f>
        <v>242</v>
      </c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H245" s="11"/>
      <c r="AI245" s="11"/>
      <c r="AJ245" s="11"/>
      <c r="AK245" s="11"/>
      <c r="AL245" s="11">
        <f>$D245</f>
        <v>159</v>
      </c>
      <c r="AM245" s="11"/>
      <c r="AN245" s="11"/>
      <c r="AO245" s="11"/>
      <c r="AP245" s="11"/>
      <c r="AQ245" s="11"/>
      <c r="AR245" s="11"/>
      <c r="AS245" s="11"/>
      <c r="AT245" s="11"/>
      <c r="AU245" s="11"/>
      <c r="AV245" s="11"/>
      <c r="AW245" s="11"/>
      <c r="AX245" s="11"/>
      <c r="AY245" s="11"/>
      <c r="AZ245" s="11"/>
      <c r="BA245" s="11"/>
      <c r="BB245" s="11"/>
    </row>
    <row r="246" spans="1:54" ht="15.9" customHeight="1" x14ac:dyDescent="0.3">
      <c r="A246" s="40">
        <v>310</v>
      </c>
      <c r="B246" s="40">
        <v>243</v>
      </c>
      <c r="C246" s="40">
        <v>16</v>
      </c>
      <c r="D246" s="40">
        <v>160</v>
      </c>
      <c r="E246" s="40">
        <v>1664</v>
      </c>
      <c r="F246" s="47" t="s">
        <v>818</v>
      </c>
      <c r="G246" s="48" t="s">
        <v>174</v>
      </c>
      <c r="H246" s="48" t="s">
        <v>260</v>
      </c>
      <c r="I246" s="40" t="s">
        <v>242</v>
      </c>
      <c r="J246" s="40" t="s">
        <v>286</v>
      </c>
      <c r="K246" s="40" t="s">
        <v>0</v>
      </c>
      <c r="L246" s="11"/>
      <c r="M246" s="11"/>
      <c r="N246" s="11"/>
      <c r="O246" s="11"/>
      <c r="P246" s="11"/>
      <c r="Q246" s="11"/>
      <c r="R246" s="11"/>
      <c r="S246" s="11"/>
      <c r="T246" s="11">
        <f>$B246</f>
        <v>243</v>
      </c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H246" s="11"/>
      <c r="AI246" s="11"/>
      <c r="AJ246" s="11"/>
      <c r="AK246" s="11"/>
      <c r="AL246" s="11"/>
      <c r="AM246" s="11"/>
      <c r="AN246" s="11"/>
      <c r="AO246" s="11"/>
      <c r="AP246" s="11">
        <f>$D246</f>
        <v>160</v>
      </c>
      <c r="AQ246" s="11"/>
      <c r="AR246" s="11"/>
      <c r="AS246" s="11"/>
      <c r="AT246" s="11"/>
      <c r="AU246" s="11"/>
      <c r="AV246" s="11"/>
      <c r="AW246" s="11"/>
      <c r="AX246" s="11"/>
      <c r="AY246" s="11"/>
      <c r="AZ246" s="11"/>
      <c r="BA246" s="11"/>
      <c r="BB246" s="11"/>
    </row>
    <row r="247" spans="1:54" ht="15.9" customHeight="1" x14ac:dyDescent="0.3">
      <c r="A247" s="40">
        <v>313</v>
      </c>
      <c r="B247" s="40">
        <v>244</v>
      </c>
      <c r="C247" s="40">
        <v>88</v>
      </c>
      <c r="D247" s="40">
        <v>161</v>
      </c>
      <c r="E247" s="40">
        <v>1110</v>
      </c>
      <c r="F247" s="47" t="s">
        <v>819</v>
      </c>
      <c r="G247" s="48" t="s">
        <v>187</v>
      </c>
      <c r="H247" s="48" t="s">
        <v>103</v>
      </c>
      <c r="I247" s="40" t="s">
        <v>218</v>
      </c>
      <c r="J247" s="40" t="s">
        <v>106</v>
      </c>
      <c r="K247" s="40" t="s">
        <v>0</v>
      </c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>
        <f>$B247</f>
        <v>244</v>
      </c>
      <c r="AF247" s="11"/>
      <c r="AH247" s="11"/>
      <c r="AI247" s="11"/>
      <c r="AJ247" s="11"/>
      <c r="AK247" s="11"/>
      <c r="AL247" s="11"/>
      <c r="AM247" s="11"/>
      <c r="AN247" s="11"/>
      <c r="AO247" s="11"/>
      <c r="AP247" s="11"/>
      <c r="AQ247" s="11"/>
      <c r="AR247" s="11"/>
      <c r="AS247" s="11"/>
      <c r="AT247" s="11"/>
      <c r="AU247" s="11"/>
      <c r="AV247" s="11"/>
      <c r="AW247" s="11"/>
      <c r="AX247" s="11"/>
      <c r="AY247" s="11"/>
      <c r="AZ247" s="11"/>
      <c r="BA247" s="11">
        <f>$D247</f>
        <v>161</v>
      </c>
      <c r="BB247" s="11"/>
    </row>
    <row r="248" spans="1:54" ht="15.9" customHeight="1" x14ac:dyDescent="0.3">
      <c r="A248" s="40">
        <v>315</v>
      </c>
      <c r="B248" s="40">
        <v>245</v>
      </c>
      <c r="C248" s="40">
        <v>56</v>
      </c>
      <c r="D248" s="40">
        <v>162</v>
      </c>
      <c r="E248" s="40">
        <v>1520</v>
      </c>
      <c r="F248" s="47" t="s">
        <v>820</v>
      </c>
      <c r="G248" s="48" t="s">
        <v>205</v>
      </c>
      <c r="H248" s="48" t="s">
        <v>821</v>
      </c>
      <c r="I248" s="40" t="s">
        <v>225</v>
      </c>
      <c r="J248" s="40" t="s">
        <v>35</v>
      </c>
      <c r="K248" s="40" t="s">
        <v>0</v>
      </c>
      <c r="L248" s="11">
        <f>$B248</f>
        <v>245</v>
      </c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H248" s="11">
        <f>$D248</f>
        <v>162</v>
      </c>
      <c r="AI248" s="11"/>
      <c r="AJ248" s="11"/>
      <c r="AK248" s="11"/>
      <c r="AL248" s="11"/>
      <c r="AM248" s="11"/>
      <c r="AN248" s="11"/>
      <c r="AO248" s="11"/>
      <c r="AP248" s="11"/>
      <c r="AQ248" s="11"/>
      <c r="AR248" s="11"/>
      <c r="AS248" s="11"/>
      <c r="AT248" s="11"/>
      <c r="AU248" s="11"/>
      <c r="AV248" s="11"/>
      <c r="AW248" s="11"/>
      <c r="AX248" s="11"/>
      <c r="AY248" s="11"/>
      <c r="AZ248" s="11"/>
      <c r="BA248" s="11"/>
      <c r="BB248" s="11"/>
    </row>
    <row r="249" spans="1:54" ht="15.9" customHeight="1" x14ac:dyDescent="0.3">
      <c r="A249" s="40">
        <v>318</v>
      </c>
      <c r="B249" s="40">
        <v>246</v>
      </c>
      <c r="C249" s="40">
        <v>89</v>
      </c>
      <c r="D249" s="40">
        <v>163</v>
      </c>
      <c r="E249" s="40">
        <v>664</v>
      </c>
      <c r="F249" s="47" t="s">
        <v>822</v>
      </c>
      <c r="G249" s="48" t="s">
        <v>234</v>
      </c>
      <c r="H249" s="48" t="s">
        <v>823</v>
      </c>
      <c r="I249" s="40" t="s">
        <v>218</v>
      </c>
      <c r="J249" s="40" t="s">
        <v>25</v>
      </c>
      <c r="K249" s="40" t="s">
        <v>0</v>
      </c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>
        <f>$B249</f>
        <v>246</v>
      </c>
      <c r="Z249" s="11"/>
      <c r="AA249" s="11"/>
      <c r="AB249" s="11"/>
      <c r="AC249" s="11"/>
      <c r="AD249" s="11"/>
      <c r="AE249" s="11"/>
      <c r="AF249" s="11"/>
      <c r="AH249" s="11"/>
      <c r="AI249" s="11"/>
      <c r="AJ249" s="11"/>
      <c r="AK249" s="11"/>
      <c r="AL249" s="11"/>
      <c r="AM249" s="11"/>
      <c r="AN249" s="11"/>
      <c r="AO249" s="11"/>
      <c r="AP249" s="11"/>
      <c r="AQ249" s="11"/>
      <c r="AR249" s="11"/>
      <c r="AS249" s="11"/>
      <c r="AT249" s="11"/>
      <c r="AU249" s="11">
        <f>$D249</f>
        <v>163</v>
      </c>
      <c r="AV249" s="11"/>
      <c r="AW249" s="11"/>
      <c r="AX249" s="11"/>
      <c r="AY249" s="11"/>
      <c r="AZ249" s="11"/>
      <c r="BA249" s="11"/>
      <c r="BB249" s="11"/>
    </row>
    <row r="250" spans="1:54" ht="15.9" customHeight="1" x14ac:dyDescent="0.3">
      <c r="A250" s="40">
        <v>319</v>
      </c>
      <c r="B250" s="40">
        <v>247</v>
      </c>
      <c r="C250" s="40">
        <v>90</v>
      </c>
      <c r="D250" s="40">
        <v>164</v>
      </c>
      <c r="E250" s="40">
        <v>110</v>
      </c>
      <c r="F250" s="47" t="s">
        <v>822</v>
      </c>
      <c r="G250" s="48" t="s">
        <v>175</v>
      </c>
      <c r="H250" s="48" t="s">
        <v>824</v>
      </c>
      <c r="I250" s="40" t="s">
        <v>218</v>
      </c>
      <c r="J250" s="40" t="s">
        <v>40</v>
      </c>
      <c r="K250" s="40" t="s">
        <v>0</v>
      </c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>
        <f>$B250</f>
        <v>247</v>
      </c>
      <c r="AB250" s="11"/>
      <c r="AC250" s="11"/>
      <c r="AD250" s="11"/>
      <c r="AE250" s="11"/>
      <c r="AF250" s="11"/>
      <c r="AH250" s="11"/>
      <c r="AI250" s="11"/>
      <c r="AJ250" s="11"/>
      <c r="AK250" s="11"/>
      <c r="AL250" s="11"/>
      <c r="AM250" s="11"/>
      <c r="AN250" s="11"/>
      <c r="AO250" s="11"/>
      <c r="AP250" s="11"/>
      <c r="AQ250" s="11"/>
      <c r="AR250" s="11"/>
      <c r="AS250" s="11"/>
      <c r="AT250" s="11"/>
      <c r="AU250" s="11"/>
      <c r="AV250" s="11"/>
      <c r="AW250" s="11">
        <f>$D250</f>
        <v>164</v>
      </c>
      <c r="AX250" s="11"/>
      <c r="AY250" s="11"/>
      <c r="AZ250" s="11"/>
      <c r="BA250" s="11"/>
      <c r="BB250" s="11"/>
    </row>
    <row r="251" spans="1:54" ht="15.9" customHeight="1" x14ac:dyDescent="0.3">
      <c r="A251" s="40">
        <v>320</v>
      </c>
      <c r="B251" s="40">
        <v>248</v>
      </c>
      <c r="C251" s="40">
        <v>91</v>
      </c>
      <c r="D251" s="40">
        <v>165</v>
      </c>
      <c r="E251" s="40">
        <v>932</v>
      </c>
      <c r="F251" s="47" t="s">
        <v>825</v>
      </c>
      <c r="G251" s="48" t="s">
        <v>826</v>
      </c>
      <c r="H251" s="48" t="s">
        <v>827</v>
      </c>
      <c r="I251" s="40" t="s">
        <v>218</v>
      </c>
      <c r="J251" s="40" t="s">
        <v>38</v>
      </c>
      <c r="K251" s="40" t="s">
        <v>0</v>
      </c>
      <c r="L251" s="11"/>
      <c r="M251" s="11"/>
      <c r="N251" s="11"/>
      <c r="O251" s="11"/>
      <c r="P251" s="11"/>
      <c r="Q251" s="11"/>
      <c r="R251" s="11"/>
      <c r="S251" s="11">
        <f>$B251</f>
        <v>248</v>
      </c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H251" s="11"/>
      <c r="AI251" s="11"/>
      <c r="AJ251" s="11"/>
      <c r="AK251" s="11"/>
      <c r="AL251" s="11"/>
      <c r="AM251" s="11"/>
      <c r="AN251" s="11"/>
      <c r="AO251" s="11">
        <f>$D251</f>
        <v>165</v>
      </c>
      <c r="AP251" s="11"/>
      <c r="AQ251" s="11"/>
      <c r="AR251" s="11"/>
      <c r="AS251" s="11"/>
      <c r="AT251" s="11"/>
      <c r="AU251" s="11"/>
      <c r="AV251" s="11"/>
      <c r="AW251" s="11"/>
      <c r="AX251" s="11"/>
      <c r="AY251" s="11"/>
      <c r="AZ251" s="11"/>
      <c r="BA251" s="11"/>
      <c r="BB251" s="11"/>
    </row>
    <row r="252" spans="1:54" ht="15.9" customHeight="1" x14ac:dyDescent="0.3">
      <c r="A252" s="40">
        <v>321</v>
      </c>
      <c r="B252" s="40">
        <v>249</v>
      </c>
      <c r="C252" s="40">
        <v>57</v>
      </c>
      <c r="D252" s="40">
        <v>166</v>
      </c>
      <c r="E252" s="40">
        <v>2269</v>
      </c>
      <c r="F252" s="47" t="s">
        <v>828</v>
      </c>
      <c r="G252" s="48" t="s">
        <v>199</v>
      </c>
      <c r="H252" s="48" t="s">
        <v>829</v>
      </c>
      <c r="I252" s="40" t="s">
        <v>225</v>
      </c>
      <c r="J252" s="40" t="s">
        <v>69</v>
      </c>
      <c r="K252" s="40" t="s">
        <v>0</v>
      </c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>
        <f>$B252</f>
        <v>249</v>
      </c>
      <c r="X252" s="11"/>
      <c r="Y252" s="11"/>
      <c r="Z252" s="11"/>
      <c r="AA252" s="11"/>
      <c r="AB252" s="11"/>
      <c r="AC252" s="11"/>
      <c r="AD252" s="11"/>
      <c r="AE252" s="11"/>
      <c r="AF252" s="11"/>
      <c r="AH252" s="11"/>
      <c r="AI252" s="11"/>
      <c r="AJ252" s="11"/>
      <c r="AK252" s="11"/>
      <c r="AL252" s="11"/>
      <c r="AM252" s="11"/>
      <c r="AN252" s="11"/>
      <c r="AO252" s="11"/>
      <c r="AP252" s="11"/>
      <c r="AQ252" s="11"/>
      <c r="AR252" s="11"/>
      <c r="AS252" s="11">
        <f>$D252</f>
        <v>166</v>
      </c>
      <c r="AT252" s="11"/>
      <c r="AU252" s="11"/>
      <c r="AV252" s="11"/>
      <c r="AW252" s="11"/>
      <c r="AX252" s="11"/>
      <c r="AY252" s="11"/>
      <c r="AZ252" s="11"/>
      <c r="BA252" s="11"/>
      <c r="BB252" s="11"/>
    </row>
    <row r="253" spans="1:54" ht="15.9" customHeight="1" x14ac:dyDescent="0.3">
      <c r="A253" s="40">
        <v>322</v>
      </c>
      <c r="B253" s="40">
        <v>250</v>
      </c>
      <c r="C253" s="40">
        <v>58</v>
      </c>
      <c r="D253" s="40">
        <v>167</v>
      </c>
      <c r="E253" s="40">
        <v>543</v>
      </c>
      <c r="F253" s="47" t="s">
        <v>830</v>
      </c>
      <c r="G253" s="48" t="s">
        <v>178</v>
      </c>
      <c r="H253" s="48" t="s">
        <v>132</v>
      </c>
      <c r="I253" s="40" t="s">
        <v>225</v>
      </c>
      <c r="J253" s="40" t="s">
        <v>39</v>
      </c>
      <c r="K253" s="40" t="s">
        <v>0</v>
      </c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>
        <f>$B253</f>
        <v>250</v>
      </c>
      <c r="Y253" s="11"/>
      <c r="Z253" s="11"/>
      <c r="AA253" s="11"/>
      <c r="AB253" s="11"/>
      <c r="AC253" s="11"/>
      <c r="AD253" s="11"/>
      <c r="AE253" s="11"/>
      <c r="AF253" s="11"/>
      <c r="AH253" s="11"/>
      <c r="AI253" s="11"/>
      <c r="AJ253" s="11"/>
      <c r="AK253" s="11"/>
      <c r="AL253" s="11"/>
      <c r="AM253" s="11"/>
      <c r="AN253" s="11"/>
      <c r="AO253" s="11"/>
      <c r="AP253" s="11"/>
      <c r="AQ253" s="11"/>
      <c r="AR253" s="11"/>
      <c r="AS253" s="11"/>
      <c r="AT253" s="11">
        <f>$D253</f>
        <v>167</v>
      </c>
      <c r="AU253" s="11"/>
      <c r="AV253" s="11"/>
      <c r="AW253" s="11"/>
      <c r="AX253" s="11"/>
      <c r="AY253" s="11"/>
      <c r="AZ253" s="11"/>
      <c r="BA253" s="11"/>
      <c r="BB253" s="11"/>
    </row>
    <row r="254" spans="1:54" ht="15.9" customHeight="1" x14ac:dyDescent="0.3">
      <c r="A254" s="40">
        <v>323</v>
      </c>
      <c r="B254" s="40">
        <v>251</v>
      </c>
      <c r="C254" s="40">
        <v>59</v>
      </c>
      <c r="D254" s="40">
        <v>168</v>
      </c>
      <c r="E254" s="40">
        <v>631</v>
      </c>
      <c r="F254" s="47" t="s">
        <v>831</v>
      </c>
      <c r="G254" s="48" t="s">
        <v>832</v>
      </c>
      <c r="H254" s="48" t="s">
        <v>238</v>
      </c>
      <c r="I254" s="40" t="s">
        <v>225</v>
      </c>
      <c r="J254" s="40" t="s">
        <v>25</v>
      </c>
      <c r="K254" s="40" t="s">
        <v>0</v>
      </c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>
        <f>$B254</f>
        <v>251</v>
      </c>
      <c r="Z254" s="11"/>
      <c r="AA254" s="11"/>
      <c r="AB254" s="11"/>
      <c r="AC254" s="11"/>
      <c r="AD254" s="11"/>
      <c r="AE254" s="11"/>
      <c r="AF254" s="11"/>
      <c r="AH254" s="11"/>
      <c r="AI254" s="11"/>
      <c r="AJ254" s="11"/>
      <c r="AK254" s="11"/>
      <c r="AL254" s="11"/>
      <c r="AM254" s="11"/>
      <c r="AN254" s="11"/>
      <c r="AO254" s="11"/>
      <c r="AP254" s="11"/>
      <c r="AQ254" s="11"/>
      <c r="AR254" s="11"/>
      <c r="AS254" s="11"/>
      <c r="AT254" s="11"/>
      <c r="AU254" s="11">
        <f>$D254</f>
        <v>168</v>
      </c>
      <c r="AV254" s="11"/>
      <c r="AW254" s="11"/>
      <c r="AX254" s="11"/>
      <c r="AY254" s="11"/>
      <c r="AZ254" s="11"/>
      <c r="BA254" s="11"/>
      <c r="BB254" s="11"/>
    </row>
    <row r="255" spans="1:54" ht="15.9" customHeight="1" x14ac:dyDescent="0.3">
      <c r="A255" s="40">
        <v>326</v>
      </c>
      <c r="B255" s="40">
        <v>252</v>
      </c>
      <c r="C255" s="40">
        <v>60</v>
      </c>
      <c r="D255" s="40">
        <v>169</v>
      </c>
      <c r="E255" s="40">
        <v>1350</v>
      </c>
      <c r="F255" s="47" t="s">
        <v>833</v>
      </c>
      <c r="G255" s="48" t="s">
        <v>178</v>
      </c>
      <c r="H255" s="48" t="s">
        <v>338</v>
      </c>
      <c r="I255" s="40" t="s">
        <v>225</v>
      </c>
      <c r="J255" s="40" t="s">
        <v>26</v>
      </c>
      <c r="K255" s="40" t="s">
        <v>0</v>
      </c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>
        <f>$B255</f>
        <v>252</v>
      </c>
      <c r="AA255" s="11"/>
      <c r="AB255" s="11"/>
      <c r="AC255" s="11"/>
      <c r="AD255" s="11"/>
      <c r="AE255" s="11"/>
      <c r="AF255" s="11"/>
      <c r="AH255" s="11"/>
      <c r="AI255" s="11"/>
      <c r="AJ255" s="11"/>
      <c r="AK255" s="11"/>
      <c r="AL255" s="11"/>
      <c r="AM255" s="11"/>
      <c r="AN255" s="11"/>
      <c r="AO255" s="11"/>
      <c r="AP255" s="11"/>
      <c r="AQ255" s="11"/>
      <c r="AR255" s="11"/>
      <c r="AS255" s="11"/>
      <c r="AT255" s="11"/>
      <c r="AU255" s="11"/>
      <c r="AV255" s="11">
        <f>$D255</f>
        <v>169</v>
      </c>
      <c r="AW255" s="11"/>
      <c r="AX255" s="11"/>
      <c r="AY255" s="11"/>
      <c r="AZ255" s="11"/>
      <c r="BA255" s="11"/>
      <c r="BB255" s="11"/>
    </row>
    <row r="256" spans="1:54" ht="15.9" customHeight="1" x14ac:dyDescent="0.3">
      <c r="A256" s="40">
        <v>327</v>
      </c>
      <c r="B256" s="40">
        <v>253</v>
      </c>
      <c r="C256" s="40">
        <v>61</v>
      </c>
      <c r="D256" s="40">
        <v>170</v>
      </c>
      <c r="E256" s="40">
        <v>1830</v>
      </c>
      <c r="F256" s="47" t="s">
        <v>834</v>
      </c>
      <c r="G256" s="48" t="s">
        <v>270</v>
      </c>
      <c r="H256" s="48" t="s">
        <v>157</v>
      </c>
      <c r="I256" s="40" t="s">
        <v>225</v>
      </c>
      <c r="J256" s="40" t="s">
        <v>69</v>
      </c>
      <c r="K256" s="40" t="s">
        <v>0</v>
      </c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>
        <f>$B256</f>
        <v>253</v>
      </c>
      <c r="X256" s="11"/>
      <c r="Y256" s="11"/>
      <c r="Z256" s="11"/>
      <c r="AA256" s="11"/>
      <c r="AB256" s="11"/>
      <c r="AC256" s="11"/>
      <c r="AD256" s="11"/>
      <c r="AE256" s="11"/>
      <c r="AF256" s="11"/>
      <c r="AH256" s="11"/>
      <c r="AI256" s="11"/>
      <c r="AJ256" s="11"/>
      <c r="AK256" s="11"/>
      <c r="AL256" s="11"/>
      <c r="AM256" s="11"/>
      <c r="AN256" s="11"/>
      <c r="AO256" s="11"/>
      <c r="AP256" s="11"/>
      <c r="AQ256" s="11"/>
      <c r="AR256" s="11"/>
      <c r="AS256" s="11">
        <f>$D256</f>
        <v>170</v>
      </c>
      <c r="AT256" s="11"/>
      <c r="AU256" s="11"/>
      <c r="AV256" s="11"/>
      <c r="AW256" s="11"/>
      <c r="AX256" s="11"/>
      <c r="AY256" s="11"/>
      <c r="AZ256" s="11"/>
      <c r="BA256" s="11"/>
      <c r="BB256" s="11"/>
    </row>
    <row r="257" spans="1:54" ht="15.9" customHeight="1" x14ac:dyDescent="0.3">
      <c r="A257" s="40">
        <v>330</v>
      </c>
      <c r="B257" s="40">
        <v>254</v>
      </c>
      <c r="C257" s="40">
        <v>62</v>
      </c>
      <c r="D257" s="40">
        <v>171</v>
      </c>
      <c r="E257" s="40">
        <v>1829</v>
      </c>
      <c r="F257" s="47" t="s">
        <v>835</v>
      </c>
      <c r="G257" s="48" t="s">
        <v>168</v>
      </c>
      <c r="H257" s="48" t="s">
        <v>743</v>
      </c>
      <c r="I257" s="40" t="s">
        <v>225</v>
      </c>
      <c r="J257" s="40" t="s">
        <v>69</v>
      </c>
      <c r="K257" s="40" t="s">
        <v>0</v>
      </c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>
        <f>$B257</f>
        <v>254</v>
      </c>
      <c r="X257" s="11"/>
      <c r="Y257" s="11"/>
      <c r="Z257" s="11"/>
      <c r="AA257" s="11"/>
      <c r="AB257" s="11"/>
      <c r="AC257" s="11"/>
      <c r="AD257" s="11"/>
      <c r="AE257" s="11"/>
      <c r="AF257" s="11"/>
      <c r="AH257" s="11"/>
      <c r="AI257" s="11"/>
      <c r="AJ257" s="11"/>
      <c r="AK257" s="11"/>
      <c r="AL257" s="11"/>
      <c r="AM257" s="11"/>
      <c r="AN257" s="11"/>
      <c r="AO257" s="11"/>
      <c r="AP257" s="11"/>
      <c r="AQ257" s="11"/>
      <c r="AR257" s="11"/>
      <c r="AS257" s="11">
        <f>$D257</f>
        <v>171</v>
      </c>
      <c r="AT257" s="11"/>
      <c r="AU257" s="11"/>
      <c r="AV257" s="11"/>
      <c r="AW257" s="11"/>
      <c r="AX257" s="11"/>
      <c r="AY257" s="11"/>
      <c r="AZ257" s="11"/>
      <c r="BA257" s="11"/>
      <c r="BB257" s="11"/>
    </row>
    <row r="258" spans="1:54" ht="15.9" customHeight="1" x14ac:dyDescent="0.3">
      <c r="A258" s="40">
        <v>331</v>
      </c>
      <c r="B258" s="40">
        <v>255</v>
      </c>
      <c r="C258" s="40">
        <v>92</v>
      </c>
      <c r="D258" s="40">
        <v>172</v>
      </c>
      <c r="E258" s="40">
        <v>1528</v>
      </c>
      <c r="F258" s="47" t="s">
        <v>836</v>
      </c>
      <c r="G258" s="48" t="s">
        <v>837</v>
      </c>
      <c r="H258" s="48" t="s">
        <v>838</v>
      </c>
      <c r="I258" s="40" t="s">
        <v>218</v>
      </c>
      <c r="J258" s="40" t="s">
        <v>35</v>
      </c>
      <c r="K258" s="40" t="s">
        <v>0</v>
      </c>
      <c r="L258" s="11">
        <f>$B258</f>
        <v>255</v>
      </c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H258" s="11">
        <f>$D258</f>
        <v>172</v>
      </c>
      <c r="AI258" s="11"/>
      <c r="AJ258" s="11"/>
      <c r="AK258" s="11"/>
      <c r="AL258" s="11"/>
      <c r="AM258" s="11"/>
      <c r="AN258" s="11"/>
      <c r="AO258" s="11"/>
      <c r="AP258" s="11"/>
      <c r="AQ258" s="11"/>
      <c r="AR258" s="11"/>
      <c r="AS258" s="11"/>
      <c r="AT258" s="11"/>
      <c r="AU258" s="11"/>
      <c r="AV258" s="11"/>
      <c r="AW258" s="11"/>
      <c r="AX258" s="11"/>
      <c r="AY258" s="11"/>
      <c r="AZ258" s="11"/>
      <c r="BA258" s="11"/>
      <c r="BB258" s="11"/>
    </row>
    <row r="259" spans="1:54" ht="15.9" customHeight="1" x14ac:dyDescent="0.3">
      <c r="A259" s="40">
        <v>332</v>
      </c>
      <c r="B259" s="40">
        <v>256</v>
      </c>
      <c r="C259" s="40">
        <v>2</v>
      </c>
      <c r="D259" s="40">
        <v>173</v>
      </c>
      <c r="E259" s="40">
        <v>453</v>
      </c>
      <c r="F259" s="47" t="s">
        <v>839</v>
      </c>
      <c r="G259" s="48" t="s">
        <v>167</v>
      </c>
      <c r="H259" s="48" t="s">
        <v>184</v>
      </c>
      <c r="I259" s="40" t="s">
        <v>267</v>
      </c>
      <c r="J259" s="40" t="s">
        <v>27</v>
      </c>
      <c r="K259" s="40" t="s">
        <v>0</v>
      </c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>
        <f>$B259</f>
        <v>256</v>
      </c>
      <c r="AE259" s="11"/>
      <c r="AF259" s="11"/>
      <c r="AH259" s="11"/>
      <c r="AI259" s="11"/>
      <c r="AJ259" s="11"/>
      <c r="AK259" s="11"/>
      <c r="AL259" s="11"/>
      <c r="AM259" s="11"/>
      <c r="AN259" s="11"/>
      <c r="AO259" s="11"/>
      <c r="AP259" s="11"/>
      <c r="AQ259" s="11"/>
      <c r="AR259" s="11"/>
      <c r="AS259" s="11"/>
      <c r="AT259" s="11"/>
      <c r="AU259" s="11"/>
      <c r="AV259" s="11"/>
      <c r="AW259" s="11"/>
      <c r="AX259" s="11"/>
      <c r="AY259" s="11"/>
      <c r="AZ259" s="11">
        <f>$D259</f>
        <v>173</v>
      </c>
      <c r="BA259" s="11"/>
      <c r="BB259" s="11"/>
    </row>
    <row r="260" spans="1:54" ht="15.9" customHeight="1" x14ac:dyDescent="0.3">
      <c r="A260" s="40">
        <v>333</v>
      </c>
      <c r="B260" s="40">
        <v>257</v>
      </c>
      <c r="C260" s="40">
        <v>93</v>
      </c>
      <c r="D260" s="40">
        <v>174</v>
      </c>
      <c r="E260" s="40">
        <v>1662</v>
      </c>
      <c r="F260" s="47" t="s">
        <v>840</v>
      </c>
      <c r="G260" s="48" t="s">
        <v>841</v>
      </c>
      <c r="H260" s="48" t="s">
        <v>89</v>
      </c>
      <c r="I260" s="40" t="s">
        <v>218</v>
      </c>
      <c r="J260" s="40" t="s">
        <v>286</v>
      </c>
      <c r="K260" s="40" t="s">
        <v>0</v>
      </c>
      <c r="L260" s="11"/>
      <c r="M260" s="11"/>
      <c r="N260" s="11"/>
      <c r="O260" s="11"/>
      <c r="P260" s="11"/>
      <c r="Q260" s="11"/>
      <c r="R260" s="11"/>
      <c r="S260" s="11"/>
      <c r="T260" s="11">
        <f>$B260</f>
        <v>257</v>
      </c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H260" s="11"/>
      <c r="AI260" s="11"/>
      <c r="AJ260" s="11"/>
      <c r="AK260" s="11"/>
      <c r="AL260" s="11"/>
      <c r="AM260" s="11"/>
      <c r="AN260" s="11"/>
      <c r="AO260" s="11"/>
      <c r="AP260" s="11">
        <f>$D260</f>
        <v>174</v>
      </c>
      <c r="AQ260" s="11"/>
      <c r="AR260" s="11"/>
      <c r="AS260" s="11"/>
      <c r="AT260" s="11"/>
      <c r="AU260" s="11"/>
      <c r="AV260" s="11"/>
      <c r="AW260" s="11"/>
      <c r="AX260" s="11"/>
      <c r="AY260" s="11"/>
      <c r="AZ260" s="11"/>
      <c r="BA260" s="11"/>
      <c r="BB260" s="11"/>
    </row>
    <row r="261" spans="1:54" ht="15.9" customHeight="1" x14ac:dyDescent="0.3">
      <c r="A261" s="40">
        <v>337</v>
      </c>
      <c r="B261" s="40">
        <v>258</v>
      </c>
      <c r="C261" s="40">
        <v>63</v>
      </c>
      <c r="D261" s="40">
        <v>175</v>
      </c>
      <c r="E261" s="40">
        <v>2030</v>
      </c>
      <c r="F261" s="47" t="s">
        <v>842</v>
      </c>
      <c r="G261" s="48" t="s">
        <v>843</v>
      </c>
      <c r="H261" s="48" t="s">
        <v>844</v>
      </c>
      <c r="I261" s="40" t="s">
        <v>225</v>
      </c>
      <c r="J261" s="40" t="s">
        <v>63</v>
      </c>
      <c r="K261" s="40" t="s">
        <v>0</v>
      </c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>
        <f>$B261</f>
        <v>258</v>
      </c>
      <c r="AD261" s="11"/>
      <c r="AE261" s="11"/>
      <c r="AF261" s="11"/>
      <c r="AH261" s="11"/>
      <c r="AI261" s="11"/>
      <c r="AJ261" s="11"/>
      <c r="AK261" s="11"/>
      <c r="AL261" s="11"/>
      <c r="AM261" s="11"/>
      <c r="AN261" s="11"/>
      <c r="AO261" s="11"/>
      <c r="AP261" s="11"/>
      <c r="AQ261" s="11"/>
      <c r="AR261" s="11"/>
      <c r="AS261" s="11"/>
      <c r="AT261" s="11"/>
      <c r="AU261" s="11"/>
      <c r="AV261" s="11"/>
      <c r="AW261" s="11"/>
      <c r="AX261" s="11"/>
      <c r="AY261" s="11">
        <f>$D261</f>
        <v>175</v>
      </c>
      <c r="AZ261" s="11"/>
      <c r="BA261" s="11"/>
      <c r="BB261" s="11"/>
    </row>
    <row r="262" spans="1:54" ht="15.9" customHeight="1" x14ac:dyDescent="0.3">
      <c r="A262" s="40">
        <v>338</v>
      </c>
      <c r="B262" s="40">
        <v>259</v>
      </c>
      <c r="C262" s="40">
        <v>3</v>
      </c>
      <c r="D262" s="40">
        <v>176</v>
      </c>
      <c r="E262" s="40">
        <v>1659</v>
      </c>
      <c r="F262" s="47" t="s">
        <v>845</v>
      </c>
      <c r="G262" s="48" t="s">
        <v>179</v>
      </c>
      <c r="H262" s="48" t="s">
        <v>404</v>
      </c>
      <c r="I262" s="40" t="s">
        <v>267</v>
      </c>
      <c r="J262" s="40" t="s">
        <v>286</v>
      </c>
      <c r="K262" s="40" t="s">
        <v>0</v>
      </c>
      <c r="L262" s="11"/>
      <c r="M262" s="11"/>
      <c r="N262" s="11"/>
      <c r="O262" s="11"/>
      <c r="P262" s="11"/>
      <c r="Q262" s="11"/>
      <c r="R262" s="11"/>
      <c r="S262" s="11"/>
      <c r="T262" s="11">
        <f>$B262</f>
        <v>259</v>
      </c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H262" s="11"/>
      <c r="AI262" s="11"/>
      <c r="AJ262" s="11"/>
      <c r="AK262" s="11"/>
      <c r="AL262" s="11"/>
      <c r="AM262" s="11"/>
      <c r="AN262" s="11"/>
      <c r="AO262" s="11"/>
      <c r="AP262" s="11">
        <f>$D262</f>
        <v>176</v>
      </c>
      <c r="AQ262" s="11"/>
      <c r="AR262" s="11"/>
      <c r="AS262" s="11"/>
      <c r="AT262" s="11"/>
      <c r="AU262" s="11"/>
      <c r="AV262" s="11"/>
      <c r="AW262" s="11"/>
      <c r="AX262" s="11"/>
      <c r="AY262" s="11"/>
      <c r="AZ262" s="11"/>
      <c r="BA262" s="11"/>
      <c r="BB262" s="11"/>
    </row>
    <row r="263" spans="1:54" ht="15.9" customHeight="1" x14ac:dyDescent="0.3">
      <c r="A263" s="40">
        <v>339</v>
      </c>
      <c r="B263" s="40">
        <v>260</v>
      </c>
      <c r="C263" s="40">
        <v>17</v>
      </c>
      <c r="D263" s="40">
        <v>177</v>
      </c>
      <c r="E263" s="40">
        <v>1516</v>
      </c>
      <c r="F263" s="47" t="s">
        <v>846</v>
      </c>
      <c r="G263" s="48" t="s">
        <v>165</v>
      </c>
      <c r="H263" s="48" t="s">
        <v>103</v>
      </c>
      <c r="I263" s="40" t="s">
        <v>242</v>
      </c>
      <c r="J263" s="40" t="s">
        <v>35</v>
      </c>
      <c r="K263" s="40" t="s">
        <v>0</v>
      </c>
      <c r="L263" s="11">
        <f>$B263</f>
        <v>260</v>
      </c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H263" s="11">
        <f>$D263</f>
        <v>177</v>
      </c>
      <c r="AI263" s="11"/>
      <c r="AJ263" s="11"/>
      <c r="AK263" s="11"/>
      <c r="AL263" s="11"/>
      <c r="AM263" s="11"/>
      <c r="AN263" s="11"/>
      <c r="AO263" s="11"/>
      <c r="AP263" s="11"/>
      <c r="AQ263" s="11"/>
      <c r="AR263" s="11"/>
      <c r="AS263" s="11"/>
      <c r="AT263" s="11"/>
      <c r="AU263" s="11"/>
      <c r="AV263" s="11"/>
      <c r="AW263" s="11"/>
      <c r="AX263" s="11"/>
      <c r="AY263" s="11"/>
      <c r="AZ263" s="11"/>
      <c r="BA263" s="11"/>
      <c r="BB263" s="11"/>
    </row>
    <row r="264" spans="1:54" ht="15.9" customHeight="1" x14ac:dyDescent="0.3">
      <c r="A264" s="40">
        <v>341</v>
      </c>
      <c r="B264" s="40">
        <v>261</v>
      </c>
      <c r="C264" s="40">
        <v>64</v>
      </c>
      <c r="D264" s="40">
        <v>178</v>
      </c>
      <c r="E264" s="40">
        <v>935</v>
      </c>
      <c r="F264" s="47" t="s">
        <v>847</v>
      </c>
      <c r="G264" s="48" t="s">
        <v>206</v>
      </c>
      <c r="H264" s="48" t="s">
        <v>272</v>
      </c>
      <c r="I264" s="40" t="s">
        <v>225</v>
      </c>
      <c r="J264" s="40" t="s">
        <v>38</v>
      </c>
      <c r="K264" s="40" t="s">
        <v>0</v>
      </c>
      <c r="L264" s="11"/>
      <c r="M264" s="11"/>
      <c r="N264" s="11"/>
      <c r="O264" s="11"/>
      <c r="P264" s="11"/>
      <c r="Q264" s="11"/>
      <c r="R264" s="11"/>
      <c r="S264" s="11">
        <f>$B264</f>
        <v>261</v>
      </c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H264" s="11"/>
      <c r="AI264" s="11"/>
      <c r="AJ264" s="11"/>
      <c r="AK264" s="11"/>
      <c r="AL264" s="11"/>
      <c r="AM264" s="11"/>
      <c r="AN264" s="11"/>
      <c r="AO264" s="11">
        <f>$D264</f>
        <v>178</v>
      </c>
      <c r="AP264" s="11"/>
      <c r="AQ264" s="11"/>
      <c r="AR264" s="11"/>
      <c r="AS264" s="11"/>
      <c r="AT264" s="11"/>
      <c r="AU264" s="11"/>
      <c r="AV264" s="11"/>
      <c r="AW264" s="11"/>
      <c r="AX264" s="11"/>
      <c r="AY264" s="11"/>
      <c r="AZ264" s="11"/>
      <c r="BA264" s="11"/>
      <c r="BB264" s="11"/>
    </row>
    <row r="265" spans="1:54" ht="15.9" customHeight="1" x14ac:dyDescent="0.3">
      <c r="A265" s="40">
        <v>342</v>
      </c>
      <c r="B265" s="40">
        <v>262</v>
      </c>
      <c r="C265" s="40" t="s">
        <v>1310</v>
      </c>
      <c r="D265" s="40">
        <v>179</v>
      </c>
      <c r="E265" s="40">
        <v>2159</v>
      </c>
      <c r="F265" s="47" t="s">
        <v>847</v>
      </c>
      <c r="G265" s="48" t="s">
        <v>179</v>
      </c>
      <c r="H265" s="48" t="s">
        <v>1312</v>
      </c>
      <c r="I265" s="40" t="s">
        <v>225</v>
      </c>
      <c r="J265" s="40" t="s">
        <v>23</v>
      </c>
      <c r="K265" s="40" t="s">
        <v>0</v>
      </c>
      <c r="L265" s="11"/>
      <c r="M265" s="11"/>
      <c r="N265" s="11">
        <f>$B265</f>
        <v>262</v>
      </c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H265" s="11"/>
      <c r="AI265" s="11"/>
      <c r="AJ265" s="11">
        <f>$D265</f>
        <v>179</v>
      </c>
      <c r="AK265" s="11"/>
      <c r="AL265" s="11"/>
      <c r="AM265" s="11"/>
      <c r="AN265" s="11"/>
      <c r="AO265" s="11"/>
      <c r="AP265" s="11"/>
      <c r="AQ265" s="11"/>
      <c r="AR265" s="11"/>
      <c r="AS265" s="11"/>
      <c r="AT265" s="11"/>
      <c r="AU265" s="11"/>
      <c r="AV265" s="11"/>
      <c r="AW265" s="11"/>
      <c r="AX265" s="11"/>
      <c r="AY265" s="11"/>
      <c r="AZ265" s="11"/>
      <c r="BA265" s="11"/>
      <c r="BB265" s="11"/>
    </row>
    <row r="266" spans="1:54" ht="15.9" customHeight="1" x14ac:dyDescent="0.3">
      <c r="A266" s="40">
        <v>344</v>
      </c>
      <c r="B266" s="40">
        <v>263</v>
      </c>
      <c r="C266" s="40">
        <v>18</v>
      </c>
      <c r="D266" s="40">
        <v>180</v>
      </c>
      <c r="E266" s="40">
        <v>372</v>
      </c>
      <c r="F266" s="47" t="s">
        <v>848</v>
      </c>
      <c r="G266" s="48" t="s">
        <v>849</v>
      </c>
      <c r="H266" s="48" t="s">
        <v>850</v>
      </c>
      <c r="I266" s="40" t="s">
        <v>242</v>
      </c>
      <c r="J266" s="40" t="s">
        <v>27</v>
      </c>
      <c r="K266" s="40" t="s">
        <v>0</v>
      </c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>
        <f>$B266</f>
        <v>263</v>
      </c>
      <c r="AE266" s="11"/>
      <c r="AF266" s="11"/>
      <c r="AH266" s="11"/>
      <c r="AI266" s="11"/>
      <c r="AJ266" s="11"/>
      <c r="AK266" s="11"/>
      <c r="AL266" s="11"/>
      <c r="AM266" s="11"/>
      <c r="AN266" s="11"/>
      <c r="AO266" s="11"/>
      <c r="AP266" s="11"/>
      <c r="AQ266" s="11"/>
      <c r="AR266" s="11"/>
      <c r="AS266" s="11"/>
      <c r="AT266" s="11"/>
      <c r="AU266" s="11"/>
      <c r="AV266" s="11"/>
      <c r="AW266" s="11"/>
      <c r="AX266" s="11"/>
      <c r="AY266" s="11"/>
      <c r="AZ266" s="11">
        <f>$D266</f>
        <v>180</v>
      </c>
      <c r="BA266" s="11"/>
      <c r="BB266" s="11"/>
    </row>
    <row r="267" spans="1:54" ht="15.9" customHeight="1" x14ac:dyDescent="0.3">
      <c r="A267" s="40">
        <v>347</v>
      </c>
      <c r="B267" s="40">
        <v>264</v>
      </c>
      <c r="C267" s="40">
        <v>19</v>
      </c>
      <c r="D267" s="40">
        <v>181</v>
      </c>
      <c r="E267" s="40">
        <v>24</v>
      </c>
      <c r="F267" s="47" t="s">
        <v>851</v>
      </c>
      <c r="G267" s="48" t="s">
        <v>168</v>
      </c>
      <c r="H267" s="48" t="s">
        <v>407</v>
      </c>
      <c r="I267" s="40" t="s">
        <v>242</v>
      </c>
      <c r="J267" s="40" t="s">
        <v>40</v>
      </c>
      <c r="K267" s="40" t="s">
        <v>0</v>
      </c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>
        <f>$B267</f>
        <v>264</v>
      </c>
      <c r="AB267" s="11"/>
      <c r="AC267" s="11"/>
      <c r="AD267" s="11"/>
      <c r="AE267" s="11"/>
      <c r="AF267" s="11"/>
      <c r="AH267" s="11"/>
      <c r="AI267" s="11"/>
      <c r="AJ267" s="11"/>
      <c r="AK267" s="11"/>
      <c r="AL267" s="11"/>
      <c r="AM267" s="11"/>
      <c r="AN267" s="11"/>
      <c r="AO267" s="11"/>
      <c r="AP267" s="11"/>
      <c r="AQ267" s="11"/>
      <c r="AR267" s="11"/>
      <c r="AS267" s="11"/>
      <c r="AT267" s="11"/>
      <c r="AU267" s="11"/>
      <c r="AV267" s="11"/>
      <c r="AW267" s="11">
        <f>$D267</f>
        <v>181</v>
      </c>
      <c r="AX267" s="11"/>
      <c r="AY267" s="11"/>
      <c r="AZ267" s="11"/>
      <c r="BA267" s="11"/>
      <c r="BB267" s="11"/>
    </row>
    <row r="268" spans="1:54" ht="15.9" customHeight="1" x14ac:dyDescent="0.3">
      <c r="A268" s="40">
        <v>348</v>
      </c>
      <c r="B268" s="40">
        <v>265</v>
      </c>
      <c r="C268" s="40">
        <v>20</v>
      </c>
      <c r="D268" s="40">
        <v>182</v>
      </c>
      <c r="E268" s="40">
        <v>344</v>
      </c>
      <c r="F268" s="47" t="s">
        <v>852</v>
      </c>
      <c r="G268" s="48" t="s">
        <v>203</v>
      </c>
      <c r="H268" s="48" t="s">
        <v>853</v>
      </c>
      <c r="I268" s="40" t="s">
        <v>242</v>
      </c>
      <c r="J268" s="40" t="s">
        <v>27</v>
      </c>
      <c r="K268" s="40" t="s">
        <v>0</v>
      </c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>
        <f>$B268</f>
        <v>265</v>
      </c>
      <c r="AE268" s="11"/>
      <c r="AF268" s="11"/>
      <c r="AH268" s="11"/>
      <c r="AI268" s="11"/>
      <c r="AJ268" s="11"/>
      <c r="AK268" s="11"/>
      <c r="AL268" s="11"/>
      <c r="AM268" s="11"/>
      <c r="AN268" s="11"/>
      <c r="AO268" s="11"/>
      <c r="AP268" s="11"/>
      <c r="AQ268" s="11"/>
      <c r="AR268" s="11"/>
      <c r="AS268" s="11"/>
      <c r="AT268" s="11"/>
      <c r="AU268" s="11"/>
      <c r="AV268" s="11"/>
      <c r="AW268" s="11"/>
      <c r="AX268" s="11"/>
      <c r="AY268" s="11"/>
      <c r="AZ268" s="11">
        <f>$D268</f>
        <v>182</v>
      </c>
      <c r="BA268" s="11"/>
      <c r="BB268" s="11"/>
    </row>
    <row r="269" spans="1:54" ht="15.9" customHeight="1" x14ac:dyDescent="0.3">
      <c r="A269" s="40">
        <v>349</v>
      </c>
      <c r="B269" s="40">
        <v>266</v>
      </c>
      <c r="C269" s="40">
        <v>65</v>
      </c>
      <c r="D269" s="40">
        <v>183</v>
      </c>
      <c r="E269" s="40">
        <v>1103</v>
      </c>
      <c r="F269" s="47" t="s">
        <v>854</v>
      </c>
      <c r="G269" s="48" t="s">
        <v>393</v>
      </c>
      <c r="H269" s="48" t="s">
        <v>126</v>
      </c>
      <c r="I269" s="40" t="s">
        <v>225</v>
      </c>
      <c r="J269" s="40" t="s">
        <v>106</v>
      </c>
      <c r="K269" s="40" t="s">
        <v>0</v>
      </c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>
        <f>$B269</f>
        <v>266</v>
      </c>
      <c r="AF269" s="11"/>
      <c r="AH269" s="11"/>
      <c r="AI269" s="11"/>
      <c r="AJ269" s="11"/>
      <c r="AK269" s="11"/>
      <c r="AL269" s="11"/>
      <c r="AM269" s="11"/>
      <c r="AN269" s="11"/>
      <c r="AO269" s="11"/>
      <c r="AP269" s="11"/>
      <c r="AQ269" s="11"/>
      <c r="AR269" s="11"/>
      <c r="AS269" s="11"/>
      <c r="AT269" s="11"/>
      <c r="AU269" s="11"/>
      <c r="AV269" s="11"/>
      <c r="AW269" s="11"/>
      <c r="AX269" s="11"/>
      <c r="AY269" s="11"/>
      <c r="AZ269" s="11"/>
      <c r="BA269" s="11">
        <f>$D269</f>
        <v>183</v>
      </c>
      <c r="BB269" s="11"/>
    </row>
    <row r="270" spans="1:54" ht="15.9" customHeight="1" x14ac:dyDescent="0.3">
      <c r="A270" s="40">
        <v>352</v>
      </c>
      <c r="B270" s="40">
        <v>267</v>
      </c>
      <c r="C270" s="40">
        <v>94</v>
      </c>
      <c r="D270" s="40">
        <v>184</v>
      </c>
      <c r="E270" s="40">
        <v>973</v>
      </c>
      <c r="F270" s="47" t="s">
        <v>855</v>
      </c>
      <c r="G270" s="48" t="s">
        <v>365</v>
      </c>
      <c r="H270" s="48" t="s">
        <v>856</v>
      </c>
      <c r="I270" s="40" t="s">
        <v>218</v>
      </c>
      <c r="J270" s="40" t="s">
        <v>115</v>
      </c>
      <c r="K270" s="40" t="s">
        <v>0</v>
      </c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>
        <f>$B270</f>
        <v>267</v>
      </c>
      <c r="AH270" s="11"/>
      <c r="AI270" s="11"/>
      <c r="AJ270" s="11"/>
      <c r="AK270" s="11"/>
      <c r="AL270" s="11"/>
      <c r="AM270" s="11"/>
      <c r="AN270" s="11"/>
      <c r="AO270" s="11"/>
      <c r="AP270" s="11"/>
      <c r="AQ270" s="11"/>
      <c r="AR270" s="11"/>
      <c r="AS270" s="11"/>
      <c r="AT270" s="11"/>
      <c r="AU270" s="11"/>
      <c r="AV270" s="11"/>
      <c r="AW270" s="11"/>
      <c r="AX270" s="11"/>
      <c r="AY270" s="11"/>
      <c r="AZ270" s="11"/>
      <c r="BA270" s="11"/>
      <c r="BB270" s="11">
        <f>$D270</f>
        <v>184</v>
      </c>
    </row>
    <row r="271" spans="1:54" ht="15.9" customHeight="1" x14ac:dyDescent="0.3">
      <c r="A271" s="40">
        <v>353</v>
      </c>
      <c r="B271" s="40">
        <v>268</v>
      </c>
      <c r="C271" s="40">
        <v>21</v>
      </c>
      <c r="D271" s="40">
        <v>185</v>
      </c>
      <c r="E271" s="40">
        <v>848</v>
      </c>
      <c r="F271" s="47" t="s">
        <v>857</v>
      </c>
      <c r="G271" s="48" t="s">
        <v>268</v>
      </c>
      <c r="H271" s="48" t="s">
        <v>858</v>
      </c>
      <c r="I271" s="40" t="s">
        <v>242</v>
      </c>
      <c r="J271" s="40" t="s">
        <v>38</v>
      </c>
      <c r="K271" s="40" t="s">
        <v>0</v>
      </c>
      <c r="L271" s="11"/>
      <c r="M271" s="11"/>
      <c r="N271" s="11"/>
      <c r="O271" s="11"/>
      <c r="P271" s="11"/>
      <c r="Q271" s="11"/>
      <c r="R271" s="11"/>
      <c r="S271" s="11">
        <f>$B271</f>
        <v>268</v>
      </c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H271" s="11"/>
      <c r="AI271" s="11"/>
      <c r="AJ271" s="11"/>
      <c r="AK271" s="11"/>
      <c r="AL271" s="11"/>
      <c r="AM271" s="11"/>
      <c r="AN271" s="11"/>
      <c r="AO271" s="11">
        <f>$D271</f>
        <v>185</v>
      </c>
      <c r="AP271" s="11"/>
      <c r="AQ271" s="11"/>
      <c r="AR271" s="11"/>
      <c r="AS271" s="11"/>
      <c r="AT271" s="11"/>
      <c r="AU271" s="11"/>
      <c r="AV271" s="11"/>
      <c r="AW271" s="11"/>
      <c r="AX271" s="11"/>
      <c r="AY271" s="11"/>
      <c r="AZ271" s="11"/>
      <c r="BA271" s="11"/>
      <c r="BB271" s="11"/>
    </row>
    <row r="272" spans="1:54" ht="15.9" customHeight="1" x14ac:dyDescent="0.3">
      <c r="A272" s="40">
        <v>355</v>
      </c>
      <c r="B272" s="40">
        <v>269</v>
      </c>
      <c r="C272" s="40">
        <v>95</v>
      </c>
      <c r="D272" s="40">
        <v>186</v>
      </c>
      <c r="E272" s="40">
        <v>2080</v>
      </c>
      <c r="F272" s="47" t="s">
        <v>859</v>
      </c>
      <c r="G272" s="48" t="s">
        <v>281</v>
      </c>
      <c r="H272" s="48" t="s">
        <v>860</v>
      </c>
      <c r="I272" s="40" t="s">
        <v>218</v>
      </c>
      <c r="J272" s="40" t="s">
        <v>63</v>
      </c>
      <c r="K272" s="40" t="s">
        <v>0</v>
      </c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>
        <f>$B272</f>
        <v>269</v>
      </c>
      <c r="AD272" s="11"/>
      <c r="AE272" s="11"/>
      <c r="AF272" s="11"/>
      <c r="AH272" s="11"/>
      <c r="AI272" s="11"/>
      <c r="AJ272" s="11"/>
      <c r="AK272" s="11"/>
      <c r="AL272" s="11"/>
      <c r="AM272" s="11"/>
      <c r="AN272" s="11"/>
      <c r="AO272" s="11"/>
      <c r="AP272" s="11"/>
      <c r="AQ272" s="11"/>
      <c r="AR272" s="11"/>
      <c r="AS272" s="11"/>
      <c r="AT272" s="11"/>
      <c r="AU272" s="11"/>
      <c r="AV272" s="11"/>
      <c r="AW272" s="11"/>
      <c r="AX272" s="11"/>
      <c r="AY272" s="11">
        <f>$D272</f>
        <v>186</v>
      </c>
      <c r="AZ272" s="11"/>
      <c r="BA272" s="11"/>
      <c r="BB272" s="11"/>
    </row>
    <row r="273" spans="1:54" ht="15.9" customHeight="1" x14ac:dyDescent="0.3">
      <c r="A273" s="40">
        <v>356</v>
      </c>
      <c r="B273" s="40">
        <v>270</v>
      </c>
      <c r="C273" s="40">
        <v>22</v>
      </c>
      <c r="D273" s="40">
        <v>187</v>
      </c>
      <c r="E273" s="40">
        <v>2131</v>
      </c>
      <c r="F273" s="47" t="s">
        <v>861</v>
      </c>
      <c r="G273" s="48" t="s">
        <v>231</v>
      </c>
      <c r="H273" s="48" t="s">
        <v>405</v>
      </c>
      <c r="I273" s="40" t="s">
        <v>242</v>
      </c>
      <c r="J273" s="40" t="s">
        <v>23</v>
      </c>
      <c r="K273" s="40" t="s">
        <v>0</v>
      </c>
      <c r="L273" s="11"/>
      <c r="M273" s="11"/>
      <c r="N273" s="11">
        <f>$B273</f>
        <v>270</v>
      </c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H273" s="11"/>
      <c r="AI273" s="11"/>
      <c r="AJ273" s="11">
        <f>$D273</f>
        <v>187</v>
      </c>
      <c r="AK273" s="11"/>
      <c r="AL273" s="11"/>
      <c r="AM273" s="11"/>
      <c r="AN273" s="11"/>
      <c r="AO273" s="11"/>
      <c r="AP273" s="11"/>
      <c r="AQ273" s="11"/>
      <c r="AR273" s="11"/>
      <c r="AS273" s="11"/>
      <c r="AT273" s="11"/>
      <c r="AU273" s="11"/>
      <c r="AV273" s="11"/>
      <c r="AW273" s="11"/>
      <c r="AX273" s="11"/>
      <c r="AY273" s="11"/>
      <c r="AZ273" s="11"/>
      <c r="BA273" s="11"/>
      <c r="BB273" s="11"/>
    </row>
    <row r="274" spans="1:54" ht="15.9" customHeight="1" x14ac:dyDescent="0.3">
      <c r="A274" s="40">
        <v>357</v>
      </c>
      <c r="B274" s="40">
        <v>271</v>
      </c>
      <c r="C274" s="40">
        <v>3</v>
      </c>
      <c r="D274" s="40"/>
      <c r="E274" s="40">
        <v>2194</v>
      </c>
      <c r="F274" s="47" t="s">
        <v>569</v>
      </c>
      <c r="G274" s="48" t="s">
        <v>255</v>
      </c>
      <c r="H274" s="48" t="s">
        <v>127</v>
      </c>
      <c r="I274" s="40" t="s">
        <v>297</v>
      </c>
      <c r="J274" s="40" t="s">
        <v>54</v>
      </c>
      <c r="K274" s="40" t="s">
        <v>0</v>
      </c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  <c r="AB274" s="11">
        <f>$B274</f>
        <v>271</v>
      </c>
      <c r="AC274" s="11"/>
      <c r="AD274" s="11"/>
      <c r="AE274" s="11"/>
      <c r="AF274" s="11"/>
      <c r="AH274" s="11"/>
      <c r="AI274" s="11"/>
      <c r="AJ274" s="11"/>
      <c r="AK274" s="11"/>
      <c r="AL274" s="11"/>
      <c r="AM274" s="11"/>
      <c r="AN274" s="11"/>
      <c r="AO274" s="11"/>
      <c r="AP274" s="11"/>
      <c r="AQ274" s="11"/>
      <c r="AR274" s="11"/>
      <c r="AS274" s="11"/>
      <c r="AT274" s="11"/>
      <c r="AU274" s="11"/>
      <c r="AV274" s="11"/>
      <c r="AW274" s="11"/>
      <c r="AX274" s="11"/>
      <c r="AY274" s="11"/>
      <c r="AZ274" s="11"/>
      <c r="BA274" s="11"/>
      <c r="BB274" s="11"/>
    </row>
    <row r="275" spans="1:54" ht="15.9" customHeight="1" x14ac:dyDescent="0.3">
      <c r="A275" s="40">
        <v>359</v>
      </c>
      <c r="B275" s="40">
        <v>272</v>
      </c>
      <c r="C275" s="40">
        <v>96</v>
      </c>
      <c r="D275" s="40">
        <v>188</v>
      </c>
      <c r="E275" s="40">
        <v>74</v>
      </c>
      <c r="F275" s="47" t="s">
        <v>862</v>
      </c>
      <c r="G275" s="48" t="s">
        <v>193</v>
      </c>
      <c r="H275" s="48" t="s">
        <v>863</v>
      </c>
      <c r="I275" s="40" t="s">
        <v>218</v>
      </c>
      <c r="J275" s="40" t="s">
        <v>40</v>
      </c>
      <c r="K275" s="40" t="s">
        <v>0</v>
      </c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>
        <f>$B275</f>
        <v>272</v>
      </c>
      <c r="AB275" s="11"/>
      <c r="AC275" s="11"/>
      <c r="AD275" s="11"/>
      <c r="AE275" s="11"/>
      <c r="AF275" s="11"/>
      <c r="AH275" s="11"/>
      <c r="AI275" s="11"/>
      <c r="AJ275" s="11"/>
      <c r="AK275" s="11"/>
      <c r="AL275" s="11"/>
      <c r="AM275" s="11"/>
      <c r="AN275" s="11"/>
      <c r="AO275" s="11"/>
      <c r="AP275" s="11"/>
      <c r="AQ275" s="11"/>
      <c r="AR275" s="11"/>
      <c r="AS275" s="11"/>
      <c r="AT275" s="11"/>
      <c r="AU275" s="11"/>
      <c r="AV275" s="11"/>
      <c r="AW275" s="11">
        <f>$D275</f>
        <v>188</v>
      </c>
      <c r="AX275" s="11"/>
      <c r="AY275" s="11"/>
      <c r="AZ275" s="11"/>
      <c r="BA275" s="11"/>
      <c r="BB275" s="11"/>
    </row>
    <row r="276" spans="1:54" ht="15.9" customHeight="1" x14ac:dyDescent="0.3">
      <c r="A276" s="40">
        <v>362</v>
      </c>
      <c r="B276" s="40">
        <v>273</v>
      </c>
      <c r="C276" s="40"/>
      <c r="D276" s="40"/>
      <c r="E276" s="40">
        <v>546</v>
      </c>
      <c r="F276" s="47" t="s">
        <v>552</v>
      </c>
      <c r="G276" s="48" t="s">
        <v>178</v>
      </c>
      <c r="H276" s="48" t="s">
        <v>395</v>
      </c>
      <c r="I276" s="40" t="s">
        <v>65</v>
      </c>
      <c r="J276" s="40" t="s">
        <v>39</v>
      </c>
      <c r="K276" s="40" t="s">
        <v>0</v>
      </c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>
        <f>$B276</f>
        <v>273</v>
      </c>
      <c r="Y276" s="11"/>
      <c r="Z276" s="11"/>
      <c r="AA276" s="11"/>
      <c r="AB276" s="11"/>
      <c r="AC276" s="11"/>
      <c r="AD276" s="11"/>
      <c r="AE276" s="11"/>
      <c r="AF276" s="11"/>
      <c r="AH276" s="11"/>
      <c r="AI276" s="11"/>
      <c r="AJ276" s="11"/>
      <c r="AK276" s="11"/>
      <c r="AL276" s="11"/>
      <c r="AM276" s="11"/>
      <c r="AN276" s="11"/>
      <c r="AO276" s="11"/>
      <c r="AP276" s="11"/>
      <c r="AQ276" s="11"/>
      <c r="AR276" s="11"/>
      <c r="AS276" s="11"/>
      <c r="AT276" s="11"/>
      <c r="AU276" s="11"/>
      <c r="AV276" s="11"/>
      <c r="AW276" s="11"/>
      <c r="AX276" s="11"/>
      <c r="AY276" s="11"/>
      <c r="AZ276" s="11"/>
      <c r="BA276" s="11"/>
      <c r="BB276" s="11"/>
    </row>
    <row r="277" spans="1:54" ht="15.9" customHeight="1" x14ac:dyDescent="0.3">
      <c r="A277" s="40">
        <v>363</v>
      </c>
      <c r="B277" s="40">
        <v>274</v>
      </c>
      <c r="C277" s="40">
        <v>66</v>
      </c>
      <c r="D277" s="40">
        <v>189</v>
      </c>
      <c r="E277" s="40">
        <v>1534</v>
      </c>
      <c r="F277" s="47" t="s">
        <v>864</v>
      </c>
      <c r="G277" s="48" t="s">
        <v>187</v>
      </c>
      <c r="H277" s="48" t="s">
        <v>865</v>
      </c>
      <c r="I277" s="40" t="s">
        <v>225</v>
      </c>
      <c r="J277" s="40" t="s">
        <v>35</v>
      </c>
      <c r="K277" s="40" t="s">
        <v>0</v>
      </c>
      <c r="L277" s="11">
        <f>$B277</f>
        <v>274</v>
      </c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H277" s="11">
        <f>$D277</f>
        <v>189</v>
      </c>
      <c r="AI277" s="11"/>
      <c r="AJ277" s="11"/>
      <c r="AK277" s="11"/>
      <c r="AL277" s="11"/>
      <c r="AM277" s="11"/>
      <c r="AN277" s="11"/>
      <c r="AO277" s="11"/>
      <c r="AP277" s="11"/>
      <c r="AQ277" s="11"/>
      <c r="AR277" s="11"/>
      <c r="AS277" s="11"/>
      <c r="AT277" s="11"/>
      <c r="AU277" s="11"/>
      <c r="AV277" s="11"/>
      <c r="AW277" s="11"/>
      <c r="AX277" s="11"/>
      <c r="AY277" s="11"/>
      <c r="AZ277" s="11"/>
      <c r="BA277" s="11"/>
      <c r="BB277" s="11"/>
    </row>
    <row r="278" spans="1:54" ht="15.9" customHeight="1" x14ac:dyDescent="0.3">
      <c r="A278" s="40">
        <v>364</v>
      </c>
      <c r="B278" s="40">
        <v>275</v>
      </c>
      <c r="C278" s="40">
        <v>67</v>
      </c>
      <c r="D278" s="40">
        <v>190</v>
      </c>
      <c r="E278" s="40">
        <v>992</v>
      </c>
      <c r="F278" s="47" t="s">
        <v>866</v>
      </c>
      <c r="G278" s="48" t="s">
        <v>173</v>
      </c>
      <c r="H278" s="48" t="s">
        <v>264</v>
      </c>
      <c r="I278" s="40" t="s">
        <v>225</v>
      </c>
      <c r="J278" s="40" t="s">
        <v>115</v>
      </c>
      <c r="K278" s="40" t="s">
        <v>0</v>
      </c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>
        <f>$B278</f>
        <v>275</v>
      </c>
      <c r="AH278" s="11"/>
      <c r="AI278" s="11"/>
      <c r="AJ278" s="11"/>
      <c r="AK278" s="11"/>
      <c r="AL278" s="11"/>
      <c r="AM278" s="11"/>
      <c r="AN278" s="11"/>
      <c r="AO278" s="11"/>
      <c r="AP278" s="11"/>
      <c r="AQ278" s="11"/>
      <c r="AR278" s="11"/>
      <c r="AS278" s="11"/>
      <c r="AT278" s="11"/>
      <c r="AU278" s="11"/>
      <c r="AV278" s="11"/>
      <c r="AW278" s="11"/>
      <c r="AX278" s="11"/>
      <c r="AY278" s="11"/>
      <c r="AZ278" s="11"/>
      <c r="BA278" s="11"/>
      <c r="BB278" s="11">
        <f>$D278</f>
        <v>190</v>
      </c>
    </row>
    <row r="279" spans="1:54" ht="15.9" customHeight="1" x14ac:dyDescent="0.3">
      <c r="A279" s="40">
        <v>367</v>
      </c>
      <c r="B279" s="40">
        <v>276</v>
      </c>
      <c r="C279" s="40">
        <v>23</v>
      </c>
      <c r="D279" s="40">
        <v>191</v>
      </c>
      <c r="E279" s="40">
        <v>2070</v>
      </c>
      <c r="F279" s="47" t="s">
        <v>867</v>
      </c>
      <c r="G279" s="48" t="s">
        <v>206</v>
      </c>
      <c r="H279" s="48" t="s">
        <v>868</v>
      </c>
      <c r="I279" s="40" t="s">
        <v>242</v>
      </c>
      <c r="J279" s="40" t="s">
        <v>63</v>
      </c>
      <c r="K279" s="40" t="s">
        <v>0</v>
      </c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>
        <f>$B279</f>
        <v>276</v>
      </c>
      <c r="AD279" s="11"/>
      <c r="AE279" s="11"/>
      <c r="AF279" s="11"/>
      <c r="AH279" s="11"/>
      <c r="AI279" s="11"/>
      <c r="AJ279" s="11"/>
      <c r="AK279" s="11"/>
      <c r="AL279" s="11"/>
      <c r="AM279" s="11"/>
      <c r="AN279" s="11"/>
      <c r="AO279" s="11"/>
      <c r="AP279" s="11"/>
      <c r="AQ279" s="11"/>
      <c r="AR279" s="11"/>
      <c r="AS279" s="11"/>
      <c r="AT279" s="11"/>
      <c r="AU279" s="11"/>
      <c r="AV279" s="11"/>
      <c r="AW279" s="11"/>
      <c r="AX279" s="11"/>
      <c r="AY279" s="11">
        <f>$D279</f>
        <v>191</v>
      </c>
      <c r="AZ279" s="11"/>
      <c r="BA279" s="11"/>
      <c r="BB279" s="11"/>
    </row>
    <row r="280" spans="1:54" ht="15.9" customHeight="1" x14ac:dyDescent="0.3">
      <c r="A280" s="40">
        <v>369</v>
      </c>
      <c r="B280" s="40">
        <v>277</v>
      </c>
      <c r="C280" s="40">
        <v>24</v>
      </c>
      <c r="D280" s="40">
        <v>192</v>
      </c>
      <c r="E280" s="40">
        <v>1166</v>
      </c>
      <c r="F280" s="47" t="s">
        <v>869</v>
      </c>
      <c r="G280" s="48" t="s">
        <v>169</v>
      </c>
      <c r="H280" s="48" t="s">
        <v>870</v>
      </c>
      <c r="I280" s="40" t="s">
        <v>242</v>
      </c>
      <c r="J280" s="40" t="s">
        <v>37</v>
      </c>
      <c r="K280" s="40" t="s">
        <v>0</v>
      </c>
      <c r="L280" s="11"/>
      <c r="M280" s="11"/>
      <c r="N280" s="11"/>
      <c r="O280" s="11"/>
      <c r="P280" s="11"/>
      <c r="Q280" s="11"/>
      <c r="R280" s="11">
        <f>$B280</f>
        <v>277</v>
      </c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H280" s="11"/>
      <c r="AI280" s="11"/>
      <c r="AJ280" s="11"/>
      <c r="AK280" s="11"/>
      <c r="AL280" s="11"/>
      <c r="AM280" s="11"/>
      <c r="AN280" s="11">
        <f>$D280</f>
        <v>192</v>
      </c>
      <c r="AO280" s="11"/>
      <c r="AP280" s="11"/>
      <c r="AQ280" s="11"/>
      <c r="AR280" s="11"/>
      <c r="AS280" s="11"/>
      <c r="AT280" s="11"/>
      <c r="AU280" s="11"/>
      <c r="AV280" s="11"/>
      <c r="AW280" s="11"/>
      <c r="AX280" s="11"/>
      <c r="AY280" s="11"/>
      <c r="AZ280" s="11"/>
      <c r="BA280" s="11"/>
      <c r="BB280" s="11"/>
    </row>
    <row r="281" spans="1:54" ht="15.9" customHeight="1" x14ac:dyDescent="0.3">
      <c r="A281" s="40">
        <v>373</v>
      </c>
      <c r="B281" s="40">
        <v>278</v>
      </c>
      <c r="C281" s="40">
        <v>25</v>
      </c>
      <c r="D281" s="40">
        <v>193</v>
      </c>
      <c r="E281" s="40">
        <v>1838</v>
      </c>
      <c r="F281" s="47" t="s">
        <v>871</v>
      </c>
      <c r="G281" s="48" t="s">
        <v>233</v>
      </c>
      <c r="H281" s="48" t="s">
        <v>104</v>
      </c>
      <c r="I281" s="40" t="s">
        <v>242</v>
      </c>
      <c r="J281" s="40" t="s">
        <v>69</v>
      </c>
      <c r="K281" s="40" t="s">
        <v>0</v>
      </c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>
        <f>$B281</f>
        <v>278</v>
      </c>
      <c r="X281" s="11"/>
      <c r="Y281" s="11"/>
      <c r="Z281" s="11"/>
      <c r="AA281" s="11"/>
      <c r="AB281" s="11"/>
      <c r="AC281" s="11"/>
      <c r="AD281" s="11"/>
      <c r="AE281" s="11"/>
      <c r="AF281" s="11"/>
      <c r="AH281" s="11"/>
      <c r="AI281" s="11"/>
      <c r="AJ281" s="11"/>
      <c r="AK281" s="11"/>
      <c r="AL281" s="11"/>
      <c r="AM281" s="11"/>
      <c r="AN281" s="11"/>
      <c r="AO281" s="11"/>
      <c r="AP281" s="11"/>
      <c r="AQ281" s="11"/>
      <c r="AR281" s="11"/>
      <c r="AS281" s="11">
        <f>$D281</f>
        <v>193</v>
      </c>
      <c r="AT281" s="11"/>
      <c r="AU281" s="11"/>
      <c r="AV281" s="11"/>
      <c r="AW281" s="11"/>
      <c r="AX281" s="11"/>
      <c r="AY281" s="11"/>
      <c r="AZ281" s="11"/>
      <c r="BA281" s="11"/>
      <c r="BB281" s="11"/>
    </row>
    <row r="282" spans="1:54" ht="15.9" customHeight="1" x14ac:dyDescent="0.3">
      <c r="A282" s="40">
        <v>374</v>
      </c>
      <c r="B282" s="40">
        <v>279</v>
      </c>
      <c r="C282" s="40">
        <v>26</v>
      </c>
      <c r="D282" s="40">
        <v>194</v>
      </c>
      <c r="E282" s="40">
        <v>38</v>
      </c>
      <c r="F282" s="47" t="s">
        <v>872</v>
      </c>
      <c r="G282" s="48" t="s">
        <v>173</v>
      </c>
      <c r="H282" s="48" t="s">
        <v>873</v>
      </c>
      <c r="I282" s="40" t="s">
        <v>242</v>
      </c>
      <c r="J282" s="40" t="s">
        <v>40</v>
      </c>
      <c r="K282" s="40" t="s">
        <v>0</v>
      </c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>
        <f>$B282</f>
        <v>279</v>
      </c>
      <c r="AB282" s="11"/>
      <c r="AC282" s="11"/>
      <c r="AD282" s="11"/>
      <c r="AE282" s="11"/>
      <c r="AF282" s="11"/>
      <c r="AH282" s="11"/>
      <c r="AI282" s="11"/>
      <c r="AJ282" s="11"/>
      <c r="AK282" s="11"/>
      <c r="AL282" s="11"/>
      <c r="AM282" s="11"/>
      <c r="AN282" s="11"/>
      <c r="AO282" s="11"/>
      <c r="AP282" s="11"/>
      <c r="AQ282" s="11"/>
      <c r="AR282" s="11"/>
      <c r="AS282" s="11"/>
      <c r="AT282" s="11"/>
      <c r="AU282" s="11"/>
      <c r="AV282" s="11"/>
      <c r="AW282" s="11">
        <f>$D282</f>
        <v>194</v>
      </c>
      <c r="AX282" s="11"/>
      <c r="AY282" s="11"/>
      <c r="AZ282" s="11"/>
      <c r="BA282" s="11"/>
      <c r="BB282" s="11"/>
    </row>
    <row r="283" spans="1:54" ht="15.9" customHeight="1" x14ac:dyDescent="0.3">
      <c r="A283" s="40">
        <v>375</v>
      </c>
      <c r="B283" s="40">
        <v>280</v>
      </c>
      <c r="C283" s="40">
        <v>27</v>
      </c>
      <c r="D283" s="40">
        <v>195</v>
      </c>
      <c r="E283" s="40">
        <v>423</v>
      </c>
      <c r="F283" s="47" t="s">
        <v>874</v>
      </c>
      <c r="G283" s="48" t="s">
        <v>875</v>
      </c>
      <c r="H283" s="48" t="s">
        <v>876</v>
      </c>
      <c r="I283" s="40" t="s">
        <v>242</v>
      </c>
      <c r="J283" s="40" t="s">
        <v>27</v>
      </c>
      <c r="K283" s="40" t="s">
        <v>0</v>
      </c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>
        <f>$B283</f>
        <v>280</v>
      </c>
      <c r="AE283" s="11"/>
      <c r="AF283" s="11"/>
      <c r="AH283" s="11"/>
      <c r="AI283" s="11"/>
      <c r="AJ283" s="11"/>
      <c r="AK283" s="11"/>
      <c r="AL283" s="11"/>
      <c r="AM283" s="11"/>
      <c r="AN283" s="11"/>
      <c r="AO283" s="11"/>
      <c r="AP283" s="11"/>
      <c r="AQ283" s="11"/>
      <c r="AR283" s="11"/>
      <c r="AS283" s="11"/>
      <c r="AT283" s="11"/>
      <c r="AU283" s="11"/>
      <c r="AV283" s="11"/>
      <c r="AW283" s="11"/>
      <c r="AX283" s="11"/>
      <c r="AY283" s="11"/>
      <c r="AZ283" s="11">
        <f>$D283</f>
        <v>195</v>
      </c>
      <c r="BA283" s="11"/>
      <c r="BB283" s="11"/>
    </row>
    <row r="284" spans="1:54" ht="15.9" customHeight="1" x14ac:dyDescent="0.3">
      <c r="A284" s="40">
        <v>376</v>
      </c>
      <c r="B284" s="40">
        <v>281</v>
      </c>
      <c r="C284" s="40">
        <v>4</v>
      </c>
      <c r="D284" s="40">
        <v>196</v>
      </c>
      <c r="E284" s="40">
        <v>424</v>
      </c>
      <c r="F284" s="47" t="s">
        <v>874</v>
      </c>
      <c r="G284" s="48" t="s">
        <v>266</v>
      </c>
      <c r="H284" s="48" t="s">
        <v>253</v>
      </c>
      <c r="I284" s="40" t="s">
        <v>267</v>
      </c>
      <c r="J284" s="40" t="s">
        <v>27</v>
      </c>
      <c r="K284" s="40" t="s">
        <v>0</v>
      </c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>
        <f>$B284</f>
        <v>281</v>
      </c>
      <c r="AE284" s="11"/>
      <c r="AF284" s="11"/>
      <c r="AH284" s="11"/>
      <c r="AI284" s="11"/>
      <c r="AJ284" s="11"/>
      <c r="AK284" s="11"/>
      <c r="AL284" s="11"/>
      <c r="AM284" s="11"/>
      <c r="AN284" s="11"/>
      <c r="AO284" s="11"/>
      <c r="AP284" s="11"/>
      <c r="AQ284" s="11"/>
      <c r="AR284" s="11"/>
      <c r="AS284" s="11"/>
      <c r="AT284" s="11"/>
      <c r="AU284" s="11"/>
      <c r="AV284" s="11"/>
      <c r="AW284" s="11"/>
      <c r="AX284" s="11"/>
      <c r="AY284" s="11"/>
      <c r="AZ284" s="11">
        <f>$D284</f>
        <v>196</v>
      </c>
      <c r="BA284" s="11"/>
      <c r="BB284" s="11"/>
    </row>
    <row r="285" spans="1:54" ht="15.9" customHeight="1" x14ac:dyDescent="0.3">
      <c r="A285" s="40">
        <v>377</v>
      </c>
      <c r="B285" s="40">
        <v>282</v>
      </c>
      <c r="C285" s="40">
        <v>68</v>
      </c>
      <c r="D285" s="40">
        <v>197</v>
      </c>
      <c r="E285" s="40">
        <v>1845</v>
      </c>
      <c r="F285" s="47" t="s">
        <v>877</v>
      </c>
      <c r="G285" s="48" t="s">
        <v>398</v>
      </c>
      <c r="H285" s="48" t="s">
        <v>734</v>
      </c>
      <c r="I285" s="40" t="s">
        <v>225</v>
      </c>
      <c r="J285" s="40" t="s">
        <v>69</v>
      </c>
      <c r="K285" s="40" t="s">
        <v>0</v>
      </c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>
        <f>$B285</f>
        <v>282</v>
      </c>
      <c r="X285" s="11"/>
      <c r="Y285" s="11"/>
      <c r="Z285" s="11"/>
      <c r="AA285" s="11"/>
      <c r="AB285" s="11"/>
      <c r="AC285" s="11"/>
      <c r="AD285" s="11"/>
      <c r="AE285" s="11"/>
      <c r="AF285" s="11"/>
      <c r="AH285" s="11"/>
      <c r="AI285" s="11"/>
      <c r="AJ285" s="11"/>
      <c r="AK285" s="11"/>
      <c r="AL285" s="11"/>
      <c r="AM285" s="11"/>
      <c r="AN285" s="11"/>
      <c r="AO285" s="11"/>
      <c r="AP285" s="11"/>
      <c r="AQ285" s="11"/>
      <c r="AR285" s="11"/>
      <c r="AS285" s="11">
        <f>$D285</f>
        <v>197</v>
      </c>
      <c r="AT285" s="11"/>
      <c r="AU285" s="11"/>
      <c r="AV285" s="11"/>
      <c r="AW285" s="11"/>
      <c r="AX285" s="11"/>
      <c r="AY285" s="11"/>
      <c r="AZ285" s="11"/>
      <c r="BA285" s="11"/>
      <c r="BB285" s="11"/>
    </row>
    <row r="286" spans="1:54" ht="15.9" customHeight="1" x14ac:dyDescent="0.3">
      <c r="A286" s="40">
        <v>378</v>
      </c>
      <c r="B286" s="40">
        <v>283</v>
      </c>
      <c r="C286" s="40"/>
      <c r="D286" s="40"/>
      <c r="E286" s="40">
        <v>2025</v>
      </c>
      <c r="F286" s="47" t="s">
        <v>553</v>
      </c>
      <c r="G286" s="48" t="s">
        <v>554</v>
      </c>
      <c r="H286" s="48" t="s">
        <v>555</v>
      </c>
      <c r="I286" s="40" t="s">
        <v>65</v>
      </c>
      <c r="J286" s="40" t="s">
        <v>63</v>
      </c>
      <c r="K286" s="40" t="s">
        <v>0</v>
      </c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>
        <f>$B286</f>
        <v>283</v>
      </c>
      <c r="AD286" s="11"/>
      <c r="AE286" s="11"/>
      <c r="AF286" s="11"/>
      <c r="AH286" s="11"/>
      <c r="AI286" s="11"/>
      <c r="AJ286" s="11"/>
      <c r="AK286" s="11"/>
      <c r="AL286" s="11"/>
      <c r="AM286" s="11"/>
      <c r="AN286" s="11"/>
      <c r="AO286" s="11"/>
      <c r="AP286" s="11"/>
      <c r="AQ286" s="11"/>
      <c r="AR286" s="11"/>
      <c r="AS286" s="11"/>
      <c r="AT286" s="11"/>
      <c r="AU286" s="11"/>
      <c r="AV286" s="11"/>
      <c r="AW286" s="11"/>
      <c r="AX286" s="11"/>
      <c r="AY286" s="11"/>
      <c r="AZ286" s="11"/>
      <c r="BA286" s="11"/>
      <c r="BB286" s="11"/>
    </row>
    <row r="287" spans="1:54" ht="15.9" customHeight="1" x14ac:dyDescent="0.3">
      <c r="A287" s="40">
        <v>379</v>
      </c>
      <c r="B287" s="40">
        <v>284</v>
      </c>
      <c r="C287" s="40">
        <v>28</v>
      </c>
      <c r="D287" s="40">
        <v>198</v>
      </c>
      <c r="E287" s="40">
        <v>2124</v>
      </c>
      <c r="F287" s="47" t="s">
        <v>878</v>
      </c>
      <c r="G287" s="48" t="s">
        <v>187</v>
      </c>
      <c r="H287" s="48" t="s">
        <v>879</v>
      </c>
      <c r="I287" s="40" t="s">
        <v>242</v>
      </c>
      <c r="J287" s="40" t="s">
        <v>23</v>
      </c>
      <c r="K287" s="40" t="s">
        <v>0</v>
      </c>
      <c r="L287" s="11"/>
      <c r="M287" s="11"/>
      <c r="N287" s="11">
        <f>$B287</f>
        <v>284</v>
      </c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H287" s="11"/>
      <c r="AI287" s="11"/>
      <c r="AJ287" s="11">
        <f>$D287</f>
        <v>198</v>
      </c>
      <c r="AK287" s="11"/>
      <c r="AL287" s="11"/>
      <c r="AM287" s="11"/>
      <c r="AN287" s="11"/>
      <c r="AO287" s="11"/>
      <c r="AP287" s="11"/>
      <c r="AQ287" s="11"/>
      <c r="AR287" s="11"/>
      <c r="AS287" s="11"/>
      <c r="AT287" s="11"/>
      <c r="AU287" s="11"/>
      <c r="AV287" s="11"/>
      <c r="AW287" s="11"/>
      <c r="AX287" s="11"/>
      <c r="AY287" s="11"/>
      <c r="AZ287" s="11"/>
      <c r="BA287" s="11"/>
      <c r="BB287" s="11"/>
    </row>
    <row r="288" spans="1:54" ht="15.9" customHeight="1" x14ac:dyDescent="0.3">
      <c r="A288" s="40">
        <v>387</v>
      </c>
      <c r="B288" s="40">
        <v>285</v>
      </c>
      <c r="C288" s="40">
        <v>97</v>
      </c>
      <c r="D288" s="40">
        <v>199</v>
      </c>
      <c r="E288" s="40">
        <v>1160</v>
      </c>
      <c r="F288" s="47" t="s">
        <v>880</v>
      </c>
      <c r="G288" s="48" t="s">
        <v>165</v>
      </c>
      <c r="H288" s="48" t="s">
        <v>273</v>
      </c>
      <c r="I288" s="40" t="s">
        <v>218</v>
      </c>
      <c r="J288" s="40" t="s">
        <v>37</v>
      </c>
      <c r="K288" s="40" t="s">
        <v>0</v>
      </c>
      <c r="L288" s="11"/>
      <c r="M288" s="11"/>
      <c r="N288" s="11"/>
      <c r="O288" s="11"/>
      <c r="P288" s="11"/>
      <c r="Q288" s="11"/>
      <c r="R288" s="11">
        <f>$B288</f>
        <v>285</v>
      </c>
      <c r="S288" s="11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H288" s="11"/>
      <c r="AI288" s="11"/>
      <c r="AJ288" s="11"/>
      <c r="AK288" s="11"/>
      <c r="AL288" s="11"/>
      <c r="AM288" s="11"/>
      <c r="AN288" s="11">
        <f>$D288</f>
        <v>199</v>
      </c>
      <c r="AO288" s="11"/>
      <c r="AP288" s="11"/>
      <c r="AQ288" s="11"/>
      <c r="AR288" s="11"/>
      <c r="AS288" s="11"/>
      <c r="AT288" s="11"/>
      <c r="AU288" s="11"/>
      <c r="AV288" s="11"/>
      <c r="AW288" s="11"/>
      <c r="AX288" s="11"/>
      <c r="AY288" s="11"/>
      <c r="AZ288" s="11"/>
      <c r="BA288" s="11"/>
      <c r="BB288" s="11"/>
    </row>
    <row r="289" spans="1:54" ht="15.9" customHeight="1" x14ac:dyDescent="0.3">
      <c r="A289" s="40">
        <v>388</v>
      </c>
      <c r="B289" s="40">
        <v>286</v>
      </c>
      <c r="C289" s="40">
        <v>69</v>
      </c>
      <c r="D289" s="40">
        <v>200</v>
      </c>
      <c r="E289" s="40">
        <v>133</v>
      </c>
      <c r="F289" s="47" t="s">
        <v>881</v>
      </c>
      <c r="G289" s="48" t="s">
        <v>205</v>
      </c>
      <c r="H289" s="48" t="s">
        <v>230</v>
      </c>
      <c r="I289" s="40" t="s">
        <v>225</v>
      </c>
      <c r="J289" s="40" t="s">
        <v>40</v>
      </c>
      <c r="K289" s="40" t="s">
        <v>0</v>
      </c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>
        <f>$B289</f>
        <v>286</v>
      </c>
      <c r="AB289" s="11"/>
      <c r="AC289" s="11"/>
      <c r="AD289" s="11"/>
      <c r="AE289" s="11"/>
      <c r="AF289" s="11"/>
      <c r="AH289" s="11"/>
      <c r="AI289" s="11"/>
      <c r="AJ289" s="11"/>
      <c r="AK289" s="11"/>
      <c r="AL289" s="11"/>
      <c r="AM289" s="11"/>
      <c r="AN289" s="11"/>
      <c r="AO289" s="11"/>
      <c r="AP289" s="11"/>
      <c r="AQ289" s="11"/>
      <c r="AR289" s="11"/>
      <c r="AS289" s="11"/>
      <c r="AT289" s="11"/>
      <c r="AU289" s="11"/>
      <c r="AV289" s="11"/>
      <c r="AW289" s="11">
        <f>$D289</f>
        <v>200</v>
      </c>
      <c r="AX289" s="11"/>
      <c r="AY289" s="11"/>
      <c r="AZ289" s="11"/>
      <c r="BA289" s="11"/>
      <c r="BB289" s="11"/>
    </row>
    <row r="290" spans="1:54" ht="15.9" customHeight="1" x14ac:dyDescent="0.3">
      <c r="A290" s="40">
        <v>389</v>
      </c>
      <c r="B290" s="40">
        <v>287</v>
      </c>
      <c r="C290" s="40"/>
      <c r="D290" s="40"/>
      <c r="E290" s="40">
        <v>1660</v>
      </c>
      <c r="F290" s="47" t="s">
        <v>556</v>
      </c>
      <c r="G290" s="48" t="s">
        <v>417</v>
      </c>
      <c r="H290" s="48" t="s">
        <v>408</v>
      </c>
      <c r="I290" s="40" t="s">
        <v>65</v>
      </c>
      <c r="J290" s="40" t="s">
        <v>286</v>
      </c>
      <c r="K290" s="40" t="s">
        <v>0</v>
      </c>
      <c r="L290" s="11"/>
      <c r="M290" s="11"/>
      <c r="N290" s="11"/>
      <c r="O290" s="11"/>
      <c r="P290" s="11"/>
      <c r="Q290" s="11"/>
      <c r="R290" s="11"/>
      <c r="S290" s="11"/>
      <c r="T290" s="11">
        <f>$B290</f>
        <v>287</v>
      </c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  <c r="AH290" s="11"/>
      <c r="AI290" s="11"/>
      <c r="AJ290" s="11"/>
      <c r="AK290" s="11"/>
      <c r="AL290" s="11"/>
      <c r="AM290" s="11"/>
      <c r="AN290" s="11"/>
      <c r="AO290" s="11"/>
      <c r="AP290" s="11"/>
      <c r="AQ290" s="11"/>
      <c r="AR290" s="11"/>
      <c r="AS290" s="11"/>
      <c r="AT290" s="11"/>
      <c r="AU290" s="11"/>
      <c r="AV290" s="11"/>
      <c r="AW290" s="11"/>
      <c r="AX290" s="11"/>
      <c r="AY290" s="11"/>
      <c r="AZ290" s="11"/>
      <c r="BA290" s="11"/>
      <c r="BB290" s="11"/>
    </row>
    <row r="291" spans="1:54" ht="15.9" customHeight="1" x14ac:dyDescent="0.3">
      <c r="A291" s="40">
        <v>390</v>
      </c>
      <c r="B291" s="40">
        <v>288</v>
      </c>
      <c r="C291" s="40">
        <v>98</v>
      </c>
      <c r="D291" s="40">
        <v>201</v>
      </c>
      <c r="E291" s="40">
        <v>2041</v>
      </c>
      <c r="F291" s="47" t="s">
        <v>882</v>
      </c>
      <c r="G291" s="48" t="s">
        <v>219</v>
      </c>
      <c r="H291" s="48" t="s">
        <v>148</v>
      </c>
      <c r="I291" s="40" t="s">
        <v>218</v>
      </c>
      <c r="J291" s="40" t="s">
        <v>63</v>
      </c>
      <c r="K291" s="40" t="s">
        <v>0</v>
      </c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  <c r="AB291" s="11"/>
      <c r="AC291" s="11">
        <f>$B291</f>
        <v>288</v>
      </c>
      <c r="AD291" s="11"/>
      <c r="AE291" s="11"/>
      <c r="AF291" s="11"/>
      <c r="AH291" s="11"/>
      <c r="AI291" s="11"/>
      <c r="AJ291" s="11"/>
      <c r="AK291" s="11"/>
      <c r="AL291" s="11"/>
      <c r="AM291" s="11"/>
      <c r="AN291" s="11"/>
      <c r="AO291" s="11"/>
      <c r="AP291" s="11"/>
      <c r="AQ291" s="11"/>
      <c r="AR291" s="11"/>
      <c r="AS291" s="11"/>
      <c r="AT291" s="11"/>
      <c r="AU291" s="11"/>
      <c r="AV291" s="11"/>
      <c r="AW291" s="11"/>
      <c r="AX291" s="11"/>
      <c r="AY291" s="11">
        <f>$D291</f>
        <v>201</v>
      </c>
      <c r="AZ291" s="11"/>
      <c r="BA291" s="11"/>
      <c r="BB291" s="11"/>
    </row>
    <row r="292" spans="1:54" ht="15.9" customHeight="1" x14ac:dyDescent="0.3">
      <c r="A292" s="40">
        <v>396</v>
      </c>
      <c r="B292" s="40">
        <v>289</v>
      </c>
      <c r="C292" s="40">
        <v>29</v>
      </c>
      <c r="D292" s="40">
        <v>202</v>
      </c>
      <c r="E292" s="40">
        <v>962</v>
      </c>
      <c r="F292" s="47" t="s">
        <v>883</v>
      </c>
      <c r="G292" s="48" t="s">
        <v>259</v>
      </c>
      <c r="H292" s="48" t="s">
        <v>884</v>
      </c>
      <c r="I292" s="40" t="s">
        <v>242</v>
      </c>
      <c r="J292" s="40" t="s">
        <v>115</v>
      </c>
      <c r="K292" s="40" t="s">
        <v>0</v>
      </c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>
        <f>$B292</f>
        <v>289</v>
      </c>
      <c r="AH292" s="11"/>
      <c r="AI292" s="11"/>
      <c r="AJ292" s="11"/>
      <c r="AK292" s="11"/>
      <c r="AL292" s="11"/>
      <c r="AM292" s="11"/>
      <c r="AN292" s="11"/>
      <c r="AO292" s="11"/>
      <c r="AP292" s="11"/>
      <c r="AQ292" s="11"/>
      <c r="AR292" s="11"/>
      <c r="AS292" s="11"/>
      <c r="AT292" s="11"/>
      <c r="AU292" s="11"/>
      <c r="AV292" s="11"/>
      <c r="AW292" s="11"/>
      <c r="AX292" s="11"/>
      <c r="AY292" s="11"/>
      <c r="AZ292" s="11"/>
      <c r="BA292" s="11"/>
      <c r="BB292" s="11">
        <f>$D292</f>
        <v>202</v>
      </c>
    </row>
    <row r="293" spans="1:54" ht="15.9" customHeight="1" x14ac:dyDescent="0.3">
      <c r="A293" s="40">
        <v>397</v>
      </c>
      <c r="B293" s="40">
        <v>290</v>
      </c>
      <c r="C293" s="40">
        <v>70</v>
      </c>
      <c r="D293" s="40">
        <v>203</v>
      </c>
      <c r="E293" s="40">
        <v>2261</v>
      </c>
      <c r="F293" s="47" t="s">
        <v>883</v>
      </c>
      <c r="G293" s="48" t="s">
        <v>885</v>
      </c>
      <c r="H293" s="48" t="s">
        <v>886</v>
      </c>
      <c r="I293" s="40" t="s">
        <v>225</v>
      </c>
      <c r="J293" s="40" t="s">
        <v>411</v>
      </c>
      <c r="K293" s="40" t="s">
        <v>0</v>
      </c>
      <c r="L293" s="11"/>
      <c r="M293" s="11"/>
      <c r="N293" s="11"/>
      <c r="O293" s="11">
        <f>$B293</f>
        <v>290</v>
      </c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  <c r="AH293" s="11"/>
      <c r="AI293" s="11"/>
      <c r="AJ293" s="11"/>
      <c r="AK293" s="11">
        <f>$D293</f>
        <v>203</v>
      </c>
      <c r="AL293" s="11"/>
      <c r="AM293" s="11"/>
      <c r="AN293" s="11"/>
      <c r="AO293" s="11"/>
      <c r="AP293" s="11"/>
      <c r="AQ293" s="11"/>
      <c r="AR293" s="11"/>
      <c r="AS293" s="11"/>
      <c r="AT293" s="11"/>
      <c r="AU293" s="11"/>
      <c r="AV293" s="11"/>
      <c r="AW293" s="11"/>
      <c r="AX293" s="11"/>
      <c r="AY293" s="11"/>
      <c r="AZ293" s="11"/>
      <c r="BA293" s="11"/>
      <c r="BB293" s="11"/>
    </row>
    <row r="294" spans="1:54" ht="15.9" customHeight="1" x14ac:dyDescent="0.3">
      <c r="A294" s="40">
        <v>398</v>
      </c>
      <c r="B294" s="40">
        <v>291</v>
      </c>
      <c r="C294" s="40"/>
      <c r="D294" s="40"/>
      <c r="E294" s="40">
        <v>898</v>
      </c>
      <c r="F294" s="47" t="s">
        <v>557</v>
      </c>
      <c r="G294" s="48" t="s">
        <v>205</v>
      </c>
      <c r="H294" s="48" t="s">
        <v>207</v>
      </c>
      <c r="I294" s="40" t="s">
        <v>65</v>
      </c>
      <c r="J294" s="40" t="s">
        <v>38</v>
      </c>
      <c r="K294" s="40" t="s">
        <v>0</v>
      </c>
      <c r="L294" s="11"/>
      <c r="M294" s="11"/>
      <c r="N294" s="11"/>
      <c r="O294" s="11"/>
      <c r="P294" s="11"/>
      <c r="Q294" s="11"/>
      <c r="R294" s="11"/>
      <c r="S294" s="11">
        <f>$B294</f>
        <v>291</v>
      </c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H294" s="11"/>
      <c r="AI294" s="11"/>
      <c r="AJ294" s="11"/>
      <c r="AK294" s="11"/>
      <c r="AL294" s="11"/>
      <c r="AM294" s="11"/>
      <c r="AN294" s="11"/>
      <c r="AO294" s="11"/>
      <c r="AP294" s="11"/>
      <c r="AQ294" s="11"/>
      <c r="AR294" s="11"/>
      <c r="AS294" s="11"/>
      <c r="AT294" s="11"/>
      <c r="AU294" s="11"/>
      <c r="AV294" s="11"/>
      <c r="AW294" s="11"/>
      <c r="AX294" s="11"/>
      <c r="AY294" s="11"/>
      <c r="AZ294" s="11"/>
      <c r="BA294" s="11"/>
      <c r="BB294" s="11"/>
    </row>
    <row r="295" spans="1:54" ht="15.9" customHeight="1" x14ac:dyDescent="0.3">
      <c r="A295" s="40">
        <v>399</v>
      </c>
      <c r="B295" s="40">
        <v>292</v>
      </c>
      <c r="C295" s="40">
        <v>5</v>
      </c>
      <c r="D295" s="40">
        <v>204</v>
      </c>
      <c r="E295" s="40">
        <v>1082</v>
      </c>
      <c r="F295" s="47" t="s">
        <v>557</v>
      </c>
      <c r="G295" s="48" t="s">
        <v>203</v>
      </c>
      <c r="H295" s="48" t="s">
        <v>265</v>
      </c>
      <c r="I295" s="40" t="s">
        <v>267</v>
      </c>
      <c r="J295" s="40" t="s">
        <v>106</v>
      </c>
      <c r="K295" s="40" t="s">
        <v>0</v>
      </c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>
        <f>$B295</f>
        <v>292</v>
      </c>
      <c r="AF295" s="11"/>
      <c r="AH295" s="11"/>
      <c r="AI295" s="11"/>
      <c r="AJ295" s="11"/>
      <c r="AK295" s="11"/>
      <c r="AL295" s="11"/>
      <c r="AM295" s="11"/>
      <c r="AN295" s="11"/>
      <c r="AO295" s="11"/>
      <c r="AP295" s="11"/>
      <c r="AQ295" s="11"/>
      <c r="AR295" s="11"/>
      <c r="AS295" s="11"/>
      <c r="AT295" s="11"/>
      <c r="AU295" s="11"/>
      <c r="AV295" s="11"/>
      <c r="AW295" s="11"/>
      <c r="AX295" s="11"/>
      <c r="AY295" s="11"/>
      <c r="AZ295" s="11"/>
      <c r="BA295" s="11">
        <f>$D295</f>
        <v>204</v>
      </c>
      <c r="BB295" s="11"/>
    </row>
    <row r="296" spans="1:54" ht="15.9" customHeight="1" x14ac:dyDescent="0.3">
      <c r="A296" s="40">
        <v>404</v>
      </c>
      <c r="B296" s="40">
        <v>293</v>
      </c>
      <c r="C296" s="40">
        <v>30</v>
      </c>
      <c r="D296" s="40">
        <v>205</v>
      </c>
      <c r="E296" s="40">
        <v>1190</v>
      </c>
      <c r="F296" s="47" t="s">
        <v>888</v>
      </c>
      <c r="G296" s="48" t="s">
        <v>239</v>
      </c>
      <c r="H296" s="48" t="s">
        <v>889</v>
      </c>
      <c r="I296" s="40" t="s">
        <v>242</v>
      </c>
      <c r="J296" s="40" t="s">
        <v>37</v>
      </c>
      <c r="K296" s="40" t="s">
        <v>0</v>
      </c>
      <c r="L296" s="11"/>
      <c r="M296" s="11"/>
      <c r="N296" s="11"/>
      <c r="O296" s="11"/>
      <c r="P296" s="11"/>
      <c r="Q296" s="11"/>
      <c r="R296" s="11">
        <f>$B296</f>
        <v>293</v>
      </c>
      <c r="S296" s="11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  <c r="AH296" s="11"/>
      <c r="AI296" s="11"/>
      <c r="AJ296" s="11"/>
      <c r="AK296" s="11"/>
      <c r="AL296" s="11"/>
      <c r="AM296" s="11"/>
      <c r="AN296" s="11">
        <f>$D296</f>
        <v>205</v>
      </c>
      <c r="AO296" s="11"/>
      <c r="AP296" s="11"/>
      <c r="AQ296" s="11"/>
      <c r="AR296" s="11"/>
      <c r="AS296" s="11"/>
      <c r="AT296" s="11"/>
      <c r="AU296" s="11"/>
      <c r="AV296" s="11"/>
      <c r="AW296" s="11"/>
      <c r="AX296" s="11"/>
      <c r="AY296" s="11"/>
      <c r="AZ296" s="11"/>
      <c r="BA296" s="11"/>
      <c r="BB296" s="11"/>
    </row>
    <row r="297" spans="1:54" ht="15.9" customHeight="1" x14ac:dyDescent="0.3">
      <c r="A297" s="40">
        <v>406</v>
      </c>
      <c r="B297" s="40">
        <v>294</v>
      </c>
      <c r="C297" s="40"/>
      <c r="D297" s="40"/>
      <c r="E297" s="40">
        <v>1178</v>
      </c>
      <c r="F297" s="47" t="s">
        <v>558</v>
      </c>
      <c r="G297" s="48" t="s">
        <v>182</v>
      </c>
      <c r="H297" s="48" t="s">
        <v>559</v>
      </c>
      <c r="I297" s="40" t="s">
        <v>65</v>
      </c>
      <c r="J297" s="40" t="s">
        <v>37</v>
      </c>
      <c r="K297" s="40" t="s">
        <v>0</v>
      </c>
      <c r="L297" s="11"/>
      <c r="M297" s="11"/>
      <c r="N297" s="11"/>
      <c r="O297" s="11"/>
      <c r="P297" s="11"/>
      <c r="Q297" s="11"/>
      <c r="R297" s="11">
        <f>$B297</f>
        <v>294</v>
      </c>
      <c r="S297" s="11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H297" s="11"/>
      <c r="AI297" s="11"/>
      <c r="AJ297" s="11"/>
      <c r="AK297" s="11"/>
      <c r="AL297" s="11"/>
      <c r="AM297" s="11"/>
      <c r="AN297" s="11"/>
      <c r="AO297" s="11"/>
      <c r="AP297" s="11"/>
      <c r="AQ297" s="11"/>
      <c r="AR297" s="11"/>
      <c r="AS297" s="11"/>
      <c r="AT297" s="11"/>
      <c r="AU297" s="11"/>
      <c r="AV297" s="11"/>
      <c r="AW297" s="11"/>
      <c r="AX297" s="11"/>
      <c r="AY297" s="11"/>
      <c r="AZ297" s="11"/>
      <c r="BA297" s="11"/>
      <c r="BB297" s="11"/>
    </row>
    <row r="298" spans="1:54" ht="15.9" customHeight="1" x14ac:dyDescent="0.3">
      <c r="A298" s="40">
        <v>407</v>
      </c>
      <c r="B298" s="40">
        <v>295</v>
      </c>
      <c r="C298" s="40">
        <v>99</v>
      </c>
      <c r="D298" s="40">
        <v>206</v>
      </c>
      <c r="E298" s="40">
        <v>2034</v>
      </c>
      <c r="F298" s="47" t="s">
        <v>890</v>
      </c>
      <c r="G298" s="48" t="s">
        <v>224</v>
      </c>
      <c r="H298" s="48" t="s">
        <v>379</v>
      </c>
      <c r="I298" s="40" t="s">
        <v>218</v>
      </c>
      <c r="J298" s="40" t="s">
        <v>63</v>
      </c>
      <c r="K298" s="40" t="s">
        <v>0</v>
      </c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>
        <f>$B298</f>
        <v>295</v>
      </c>
      <c r="AD298" s="11"/>
      <c r="AE298" s="11"/>
      <c r="AF298" s="11"/>
      <c r="AH298" s="11"/>
      <c r="AI298" s="11"/>
      <c r="AJ298" s="11"/>
      <c r="AK298" s="11"/>
      <c r="AL298" s="11"/>
      <c r="AM298" s="11"/>
      <c r="AN298" s="11"/>
      <c r="AO298" s="11"/>
      <c r="AP298" s="11"/>
      <c r="AQ298" s="11"/>
      <c r="AR298" s="11"/>
      <c r="AS298" s="11"/>
      <c r="AT298" s="11"/>
      <c r="AU298" s="11"/>
      <c r="AV298" s="11"/>
      <c r="AW298" s="11"/>
      <c r="AX298" s="11"/>
      <c r="AY298" s="11">
        <f>$D298</f>
        <v>206</v>
      </c>
      <c r="AZ298" s="11"/>
      <c r="BA298" s="11"/>
      <c r="BB298" s="11"/>
    </row>
    <row r="299" spans="1:54" ht="15.9" customHeight="1" x14ac:dyDescent="0.3">
      <c r="A299" s="40">
        <v>408</v>
      </c>
      <c r="B299" s="40">
        <v>296</v>
      </c>
      <c r="C299" s="40">
        <v>6</v>
      </c>
      <c r="D299" s="40">
        <v>207</v>
      </c>
      <c r="E299" s="40">
        <v>1826</v>
      </c>
      <c r="F299" s="47" t="s">
        <v>891</v>
      </c>
      <c r="G299" s="48" t="s">
        <v>179</v>
      </c>
      <c r="H299" s="48" t="s">
        <v>892</v>
      </c>
      <c r="I299" s="40" t="s">
        <v>267</v>
      </c>
      <c r="J299" s="40" t="s">
        <v>69</v>
      </c>
      <c r="K299" s="40" t="s">
        <v>0</v>
      </c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>
        <f>$B299</f>
        <v>296</v>
      </c>
      <c r="X299" s="11"/>
      <c r="Y299" s="11"/>
      <c r="Z299" s="11"/>
      <c r="AA299" s="11"/>
      <c r="AB299" s="11"/>
      <c r="AC299" s="11"/>
      <c r="AD299" s="11"/>
      <c r="AE299" s="11"/>
      <c r="AF299" s="11"/>
      <c r="AH299" s="11"/>
      <c r="AI299" s="11"/>
      <c r="AJ299" s="11"/>
      <c r="AK299" s="11"/>
      <c r="AL299" s="11"/>
      <c r="AM299" s="11"/>
      <c r="AN299" s="11"/>
      <c r="AO299" s="11"/>
      <c r="AP299" s="11"/>
      <c r="AQ299" s="11"/>
      <c r="AR299" s="11"/>
      <c r="AS299" s="11">
        <f>$D299</f>
        <v>207</v>
      </c>
      <c r="AT299" s="11"/>
      <c r="AU299" s="11"/>
      <c r="AV299" s="11"/>
      <c r="AW299" s="11"/>
      <c r="AX299" s="11"/>
      <c r="AY299" s="11"/>
      <c r="AZ299" s="11"/>
      <c r="BA299" s="11"/>
      <c r="BB299" s="11"/>
    </row>
    <row r="300" spans="1:54" ht="15.9" customHeight="1" x14ac:dyDescent="0.3">
      <c r="A300" s="40">
        <v>411</v>
      </c>
      <c r="B300" s="40">
        <v>297</v>
      </c>
      <c r="C300" s="40">
        <v>31</v>
      </c>
      <c r="D300" s="40">
        <v>208</v>
      </c>
      <c r="E300" s="40">
        <v>1537</v>
      </c>
      <c r="F300" s="47" t="s">
        <v>893</v>
      </c>
      <c r="G300" s="48" t="s">
        <v>165</v>
      </c>
      <c r="H300" s="48" t="s">
        <v>278</v>
      </c>
      <c r="I300" s="40" t="s">
        <v>242</v>
      </c>
      <c r="J300" s="40" t="s">
        <v>35</v>
      </c>
      <c r="K300" s="40" t="s">
        <v>0</v>
      </c>
      <c r="L300" s="11">
        <f>$B300</f>
        <v>297</v>
      </c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H300" s="11">
        <f>$D300</f>
        <v>208</v>
      </c>
      <c r="AI300" s="11"/>
      <c r="AJ300" s="11"/>
      <c r="AK300" s="11"/>
      <c r="AL300" s="11"/>
      <c r="AM300" s="11"/>
      <c r="AN300" s="11"/>
      <c r="AO300" s="11"/>
      <c r="AP300" s="11"/>
      <c r="AQ300" s="11"/>
      <c r="AR300" s="11"/>
      <c r="AS300" s="11"/>
      <c r="AT300" s="11"/>
      <c r="AU300" s="11"/>
      <c r="AV300" s="11"/>
      <c r="AW300" s="11"/>
      <c r="AX300" s="11"/>
      <c r="AY300" s="11"/>
      <c r="AZ300" s="11"/>
      <c r="BA300" s="11"/>
      <c r="BB300" s="11"/>
    </row>
    <row r="301" spans="1:54" ht="15.9" customHeight="1" x14ac:dyDescent="0.3">
      <c r="A301" s="40">
        <v>414</v>
      </c>
      <c r="B301" s="40">
        <v>298</v>
      </c>
      <c r="C301" s="40">
        <v>100</v>
      </c>
      <c r="D301" s="40">
        <v>209</v>
      </c>
      <c r="E301" s="40">
        <v>2206</v>
      </c>
      <c r="F301" s="47" t="s">
        <v>894</v>
      </c>
      <c r="G301" s="48" t="s">
        <v>202</v>
      </c>
      <c r="H301" s="48" t="s">
        <v>565</v>
      </c>
      <c r="I301" s="40" t="s">
        <v>218</v>
      </c>
      <c r="J301" s="40" t="s">
        <v>54</v>
      </c>
      <c r="K301" s="40" t="s">
        <v>0</v>
      </c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  <c r="AB301" s="11">
        <f>$B301</f>
        <v>298</v>
      </c>
      <c r="AC301" s="11"/>
      <c r="AD301" s="11"/>
      <c r="AE301" s="11"/>
      <c r="AF301" s="11"/>
      <c r="AH301" s="11"/>
      <c r="AI301" s="11"/>
      <c r="AJ301" s="11"/>
      <c r="AK301" s="11"/>
      <c r="AL301" s="11"/>
      <c r="AM301" s="11"/>
      <c r="AN301" s="11"/>
      <c r="AO301" s="11"/>
      <c r="AP301" s="11"/>
      <c r="AQ301" s="11"/>
      <c r="AR301" s="11"/>
      <c r="AS301" s="11"/>
      <c r="AT301" s="11"/>
      <c r="AU301" s="11"/>
      <c r="AV301" s="11"/>
      <c r="AW301" s="11"/>
      <c r="AX301" s="11">
        <f>$D301</f>
        <v>209</v>
      </c>
      <c r="AY301" s="11"/>
      <c r="AZ301" s="11"/>
      <c r="BA301" s="11"/>
      <c r="BB301" s="11"/>
    </row>
    <row r="302" spans="1:54" ht="15.9" customHeight="1" x14ac:dyDescent="0.3">
      <c r="A302" s="40">
        <v>418</v>
      </c>
      <c r="B302" s="40">
        <v>299</v>
      </c>
      <c r="C302" s="40">
        <v>4</v>
      </c>
      <c r="D302" s="40"/>
      <c r="E302" s="40">
        <v>2202</v>
      </c>
      <c r="F302" s="47" t="s">
        <v>570</v>
      </c>
      <c r="G302" s="48" t="s">
        <v>183</v>
      </c>
      <c r="H302" s="48" t="s">
        <v>571</v>
      </c>
      <c r="I302" s="40" t="s">
        <v>297</v>
      </c>
      <c r="J302" s="40" t="s">
        <v>54</v>
      </c>
      <c r="K302" s="40" t="s">
        <v>0</v>
      </c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  <c r="AB302" s="11">
        <f>$B302</f>
        <v>299</v>
      </c>
      <c r="AC302" s="11"/>
      <c r="AD302" s="11"/>
      <c r="AE302" s="11"/>
      <c r="AF302" s="11"/>
      <c r="AH302" s="11"/>
      <c r="AI302" s="11"/>
      <c r="AJ302" s="11"/>
      <c r="AK302" s="11"/>
      <c r="AL302" s="11"/>
      <c r="AM302" s="11"/>
      <c r="AN302" s="11"/>
      <c r="AO302" s="11"/>
      <c r="AP302" s="11"/>
      <c r="AQ302" s="11"/>
      <c r="AR302" s="11"/>
      <c r="AS302" s="11"/>
      <c r="AT302" s="11"/>
      <c r="AU302" s="11"/>
      <c r="AV302" s="11"/>
      <c r="AW302" s="11"/>
      <c r="AX302" s="11"/>
      <c r="AY302" s="11"/>
      <c r="AZ302" s="11"/>
      <c r="BA302" s="11"/>
      <c r="BB302" s="11"/>
    </row>
    <row r="303" spans="1:54" ht="15.9" customHeight="1" x14ac:dyDescent="0.3">
      <c r="A303" s="40">
        <v>419</v>
      </c>
      <c r="B303" s="40">
        <v>300</v>
      </c>
      <c r="C303" s="40">
        <v>71</v>
      </c>
      <c r="D303" s="40">
        <v>210</v>
      </c>
      <c r="E303" s="40">
        <v>1168</v>
      </c>
      <c r="F303" s="47" t="s">
        <v>895</v>
      </c>
      <c r="G303" s="48" t="s">
        <v>246</v>
      </c>
      <c r="H303" s="48" t="s">
        <v>148</v>
      </c>
      <c r="I303" s="40" t="s">
        <v>225</v>
      </c>
      <c r="J303" s="40" t="s">
        <v>37</v>
      </c>
      <c r="K303" s="40" t="s">
        <v>0</v>
      </c>
      <c r="L303" s="11"/>
      <c r="M303" s="11"/>
      <c r="N303" s="11"/>
      <c r="O303" s="11"/>
      <c r="P303" s="11"/>
      <c r="Q303" s="11"/>
      <c r="R303" s="11">
        <f>$B303</f>
        <v>300</v>
      </c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H303" s="11"/>
      <c r="AI303" s="11"/>
      <c r="AJ303" s="11"/>
      <c r="AK303" s="11"/>
      <c r="AL303" s="11"/>
      <c r="AM303" s="11"/>
      <c r="AN303" s="11">
        <f>$D303</f>
        <v>210</v>
      </c>
      <c r="AO303" s="11"/>
      <c r="AP303" s="11"/>
      <c r="AQ303" s="11"/>
      <c r="AR303" s="11"/>
      <c r="AS303" s="11"/>
      <c r="AT303" s="11"/>
      <c r="AU303" s="11"/>
      <c r="AV303" s="11"/>
      <c r="AW303" s="11"/>
      <c r="AX303" s="11"/>
      <c r="AY303" s="11"/>
      <c r="AZ303" s="11"/>
      <c r="BA303" s="11"/>
      <c r="BB303" s="11"/>
    </row>
    <row r="304" spans="1:54" ht="15.9" customHeight="1" x14ac:dyDescent="0.3">
      <c r="A304" s="40">
        <v>420</v>
      </c>
      <c r="B304" s="40">
        <v>301</v>
      </c>
      <c r="C304" s="40">
        <v>32</v>
      </c>
      <c r="D304" s="40">
        <v>211</v>
      </c>
      <c r="E304" s="40">
        <v>862</v>
      </c>
      <c r="F304" s="47" t="s">
        <v>896</v>
      </c>
      <c r="G304" s="48" t="s">
        <v>173</v>
      </c>
      <c r="H304" s="48" t="s">
        <v>100</v>
      </c>
      <c r="I304" s="40" t="s">
        <v>242</v>
      </c>
      <c r="J304" s="40" t="s">
        <v>38</v>
      </c>
      <c r="K304" s="40" t="s">
        <v>0</v>
      </c>
      <c r="L304" s="11"/>
      <c r="M304" s="11"/>
      <c r="N304" s="11"/>
      <c r="O304" s="11"/>
      <c r="P304" s="11"/>
      <c r="Q304" s="11"/>
      <c r="R304" s="11"/>
      <c r="S304" s="11">
        <f>$B304</f>
        <v>301</v>
      </c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H304" s="11"/>
      <c r="AI304" s="11"/>
      <c r="AJ304" s="11"/>
      <c r="AK304" s="11"/>
      <c r="AL304" s="11"/>
      <c r="AM304" s="11"/>
      <c r="AN304" s="11"/>
      <c r="AO304" s="11">
        <f>$D304</f>
        <v>211</v>
      </c>
      <c r="AP304" s="11"/>
      <c r="AQ304" s="11"/>
      <c r="AR304" s="11"/>
      <c r="AS304" s="11"/>
      <c r="AT304" s="11"/>
      <c r="AU304" s="11"/>
      <c r="AV304" s="11"/>
      <c r="AW304" s="11"/>
      <c r="AX304" s="11"/>
      <c r="AY304" s="11"/>
      <c r="AZ304" s="11"/>
      <c r="BA304" s="11"/>
      <c r="BB304" s="11"/>
    </row>
    <row r="305" spans="1:54" ht="15.9" customHeight="1" x14ac:dyDescent="0.3">
      <c r="A305" s="40">
        <v>424</v>
      </c>
      <c r="B305" s="40">
        <v>302</v>
      </c>
      <c r="C305" s="40">
        <v>33</v>
      </c>
      <c r="D305" s="40">
        <v>212</v>
      </c>
      <c r="E305" s="40">
        <v>1167</v>
      </c>
      <c r="F305" s="47" t="s">
        <v>897</v>
      </c>
      <c r="G305" s="48" t="s">
        <v>243</v>
      </c>
      <c r="H305" s="48" t="s">
        <v>898</v>
      </c>
      <c r="I305" s="40" t="s">
        <v>242</v>
      </c>
      <c r="J305" s="40" t="s">
        <v>37</v>
      </c>
      <c r="K305" s="40" t="s">
        <v>0</v>
      </c>
      <c r="L305" s="11"/>
      <c r="M305" s="11"/>
      <c r="N305" s="11"/>
      <c r="O305" s="11"/>
      <c r="P305" s="11"/>
      <c r="Q305" s="11"/>
      <c r="R305" s="11">
        <f>$B305</f>
        <v>302</v>
      </c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H305" s="11"/>
      <c r="AI305" s="11"/>
      <c r="AJ305" s="11"/>
      <c r="AK305" s="11"/>
      <c r="AL305" s="11"/>
      <c r="AM305" s="11"/>
      <c r="AN305" s="11">
        <f>$D305</f>
        <v>212</v>
      </c>
      <c r="AO305" s="11"/>
      <c r="AP305" s="11"/>
      <c r="AQ305" s="11"/>
      <c r="AR305" s="11"/>
      <c r="AS305" s="11"/>
      <c r="AT305" s="11"/>
      <c r="AU305" s="11"/>
      <c r="AV305" s="11"/>
      <c r="AW305" s="11"/>
      <c r="AX305" s="11"/>
      <c r="AY305" s="11"/>
      <c r="AZ305" s="11"/>
      <c r="BA305" s="11"/>
      <c r="BB305" s="11"/>
    </row>
    <row r="306" spans="1:54" ht="15.9" customHeight="1" x14ac:dyDescent="0.3">
      <c r="A306" s="40">
        <v>426</v>
      </c>
      <c r="B306" s="40">
        <v>303</v>
      </c>
      <c r="C306" s="40">
        <v>72</v>
      </c>
      <c r="D306" s="40">
        <v>213</v>
      </c>
      <c r="E306" s="40">
        <v>1358</v>
      </c>
      <c r="F306" s="47" t="s">
        <v>899</v>
      </c>
      <c r="G306" s="48" t="s">
        <v>171</v>
      </c>
      <c r="H306" s="48" t="s">
        <v>900</v>
      </c>
      <c r="I306" s="40" t="s">
        <v>225</v>
      </c>
      <c r="J306" s="40" t="s">
        <v>26</v>
      </c>
      <c r="K306" s="40" t="s">
        <v>0</v>
      </c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>
        <f>$B306</f>
        <v>303</v>
      </c>
      <c r="AA306" s="11"/>
      <c r="AB306" s="11"/>
      <c r="AC306" s="11"/>
      <c r="AD306" s="11"/>
      <c r="AE306" s="11"/>
      <c r="AF306" s="11"/>
      <c r="AH306" s="11"/>
      <c r="AI306" s="11"/>
      <c r="AJ306" s="11"/>
      <c r="AK306" s="11"/>
      <c r="AL306" s="11"/>
      <c r="AM306" s="11"/>
      <c r="AN306" s="11"/>
      <c r="AO306" s="11"/>
      <c r="AP306" s="11"/>
      <c r="AQ306" s="11"/>
      <c r="AR306" s="11"/>
      <c r="AS306" s="11"/>
      <c r="AT306" s="11"/>
      <c r="AU306" s="11"/>
      <c r="AV306" s="11">
        <f>$D306</f>
        <v>213</v>
      </c>
      <c r="AW306" s="11"/>
      <c r="AX306" s="11"/>
      <c r="AY306" s="11"/>
      <c r="AZ306" s="11"/>
      <c r="BA306" s="11"/>
      <c r="BB306" s="11"/>
    </row>
    <row r="307" spans="1:54" ht="15.9" customHeight="1" x14ac:dyDescent="0.3">
      <c r="A307" s="40">
        <v>427</v>
      </c>
      <c r="B307" s="40">
        <v>304</v>
      </c>
      <c r="C307" s="40">
        <v>73</v>
      </c>
      <c r="D307" s="40">
        <v>214</v>
      </c>
      <c r="E307" s="40">
        <v>955</v>
      </c>
      <c r="F307" s="47" t="s">
        <v>901</v>
      </c>
      <c r="G307" s="48" t="s">
        <v>171</v>
      </c>
      <c r="H307" s="48" t="s">
        <v>902</v>
      </c>
      <c r="I307" s="40" t="s">
        <v>225</v>
      </c>
      <c r="J307" s="40" t="s">
        <v>115</v>
      </c>
      <c r="K307" s="40" t="s">
        <v>0</v>
      </c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>
        <f>$B307</f>
        <v>304</v>
      </c>
      <c r="AH307" s="11"/>
      <c r="AI307" s="11"/>
      <c r="AJ307" s="11"/>
      <c r="AK307" s="11"/>
      <c r="AL307" s="11"/>
      <c r="AM307" s="11"/>
      <c r="AN307" s="11"/>
      <c r="AO307" s="11"/>
      <c r="AP307" s="11"/>
      <c r="AQ307" s="11"/>
      <c r="AR307" s="11"/>
      <c r="AS307" s="11"/>
      <c r="AT307" s="11"/>
      <c r="AU307" s="11"/>
      <c r="AV307" s="11"/>
      <c r="AW307" s="11"/>
      <c r="AX307" s="11"/>
      <c r="AY307" s="11"/>
      <c r="AZ307" s="11"/>
      <c r="BA307" s="11"/>
      <c r="BB307" s="11">
        <f>$D307</f>
        <v>214</v>
      </c>
    </row>
    <row r="308" spans="1:54" ht="15.9" customHeight="1" x14ac:dyDescent="0.3">
      <c r="A308" s="40">
        <v>433</v>
      </c>
      <c r="B308" s="40">
        <v>305</v>
      </c>
      <c r="C308" s="40">
        <v>74</v>
      </c>
      <c r="D308" s="40">
        <v>215</v>
      </c>
      <c r="E308" s="40">
        <v>914</v>
      </c>
      <c r="F308" s="47" t="s">
        <v>903</v>
      </c>
      <c r="G308" s="48" t="s">
        <v>123</v>
      </c>
      <c r="H308" s="48" t="s">
        <v>394</v>
      </c>
      <c r="I308" s="40" t="s">
        <v>225</v>
      </c>
      <c r="J308" s="40" t="s">
        <v>38</v>
      </c>
      <c r="K308" s="40" t="s">
        <v>0</v>
      </c>
      <c r="L308" s="11"/>
      <c r="M308" s="11"/>
      <c r="N308" s="11"/>
      <c r="O308" s="11"/>
      <c r="P308" s="11"/>
      <c r="Q308" s="11"/>
      <c r="R308" s="11"/>
      <c r="S308" s="11">
        <f>$B308</f>
        <v>305</v>
      </c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H308" s="11"/>
      <c r="AI308" s="11"/>
      <c r="AJ308" s="11"/>
      <c r="AK308" s="11"/>
      <c r="AL308" s="11"/>
      <c r="AM308" s="11"/>
      <c r="AN308" s="11"/>
      <c r="AO308" s="11">
        <f>$D308</f>
        <v>215</v>
      </c>
      <c r="AP308" s="11"/>
      <c r="AQ308" s="11"/>
      <c r="AR308" s="11"/>
      <c r="AS308" s="11"/>
      <c r="AT308" s="11"/>
      <c r="AU308" s="11"/>
      <c r="AV308" s="11"/>
      <c r="AW308" s="11"/>
      <c r="AX308" s="11"/>
      <c r="AY308" s="11"/>
      <c r="AZ308" s="11"/>
      <c r="BA308" s="11"/>
      <c r="BB308" s="11"/>
    </row>
    <row r="309" spans="1:54" ht="15.9" customHeight="1" x14ac:dyDescent="0.3">
      <c r="A309" s="40">
        <v>435</v>
      </c>
      <c r="B309" s="40">
        <v>306</v>
      </c>
      <c r="C309" s="40">
        <v>101</v>
      </c>
      <c r="D309" s="40">
        <v>216</v>
      </c>
      <c r="E309" s="40">
        <v>1127</v>
      </c>
      <c r="F309" s="47" t="s">
        <v>904</v>
      </c>
      <c r="G309" s="48" t="s">
        <v>94</v>
      </c>
      <c r="H309" s="48" t="s">
        <v>905</v>
      </c>
      <c r="I309" s="40" t="s">
        <v>218</v>
      </c>
      <c r="J309" s="40" t="s">
        <v>106</v>
      </c>
      <c r="K309" s="40" t="s">
        <v>0</v>
      </c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>
        <f>$B309</f>
        <v>306</v>
      </c>
      <c r="AF309" s="11"/>
      <c r="AH309" s="11"/>
      <c r="AI309" s="11"/>
      <c r="AJ309" s="11"/>
      <c r="AK309" s="11"/>
      <c r="AL309" s="11"/>
      <c r="AM309" s="11"/>
      <c r="AN309" s="11"/>
      <c r="AO309" s="11"/>
      <c r="AP309" s="11"/>
      <c r="AQ309" s="11"/>
      <c r="AR309" s="11"/>
      <c r="AS309" s="11"/>
      <c r="AT309" s="11"/>
      <c r="AU309" s="11"/>
      <c r="AV309" s="11"/>
      <c r="AW309" s="11"/>
      <c r="AX309" s="11"/>
      <c r="AY309" s="11"/>
      <c r="AZ309" s="11"/>
      <c r="BA309" s="11">
        <f>$D309</f>
        <v>216</v>
      </c>
      <c r="BB309" s="11"/>
    </row>
    <row r="310" spans="1:54" ht="15.9" customHeight="1" x14ac:dyDescent="0.3">
      <c r="A310" s="40">
        <v>436</v>
      </c>
      <c r="B310" s="40">
        <v>307</v>
      </c>
      <c r="C310" s="40">
        <v>102</v>
      </c>
      <c r="D310" s="40">
        <v>217</v>
      </c>
      <c r="E310" s="40">
        <v>1080</v>
      </c>
      <c r="F310" s="47" t="s">
        <v>906</v>
      </c>
      <c r="G310" s="48" t="s">
        <v>164</v>
      </c>
      <c r="H310" s="48" t="s">
        <v>907</v>
      </c>
      <c r="I310" s="40" t="s">
        <v>218</v>
      </c>
      <c r="J310" s="40" t="s">
        <v>106</v>
      </c>
      <c r="K310" s="40" t="s">
        <v>0</v>
      </c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>
        <f>$B310</f>
        <v>307</v>
      </c>
      <c r="AF310" s="11"/>
      <c r="AH310" s="11"/>
      <c r="AI310" s="11"/>
      <c r="AJ310" s="11"/>
      <c r="AK310" s="11"/>
      <c r="AL310" s="11"/>
      <c r="AM310" s="11"/>
      <c r="AN310" s="11"/>
      <c r="AO310" s="11"/>
      <c r="AP310" s="11"/>
      <c r="AQ310" s="11"/>
      <c r="AR310" s="11"/>
      <c r="AS310" s="11"/>
      <c r="AT310" s="11"/>
      <c r="AU310" s="11"/>
      <c r="AV310" s="11"/>
      <c r="AW310" s="11"/>
      <c r="AX310" s="11"/>
      <c r="AY310" s="11"/>
      <c r="AZ310" s="11"/>
      <c r="BA310" s="11">
        <f>$D310</f>
        <v>217</v>
      </c>
      <c r="BB310" s="11"/>
    </row>
    <row r="311" spans="1:54" ht="15.9" customHeight="1" x14ac:dyDescent="0.3">
      <c r="A311" s="40">
        <v>437</v>
      </c>
      <c r="B311" s="40">
        <v>308</v>
      </c>
      <c r="C311" s="40">
        <v>7</v>
      </c>
      <c r="D311" s="40">
        <v>218</v>
      </c>
      <c r="E311" s="40">
        <v>1557</v>
      </c>
      <c r="F311" s="47" t="s">
        <v>958</v>
      </c>
      <c r="G311" s="48" t="s">
        <v>243</v>
      </c>
      <c r="H311" s="48" t="s">
        <v>1297</v>
      </c>
      <c r="I311" s="40" t="s">
        <v>267</v>
      </c>
      <c r="J311" s="40" t="s">
        <v>35</v>
      </c>
      <c r="K311" s="40" t="s">
        <v>0</v>
      </c>
      <c r="L311" s="11">
        <f>$B311</f>
        <v>308</v>
      </c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  <c r="AF311" s="11"/>
      <c r="AH311" s="11">
        <f>$D311</f>
        <v>218</v>
      </c>
      <c r="AI311" s="11"/>
      <c r="AJ311" s="11"/>
      <c r="AK311" s="11"/>
      <c r="AL311" s="11"/>
      <c r="AM311" s="11"/>
      <c r="AN311" s="11"/>
      <c r="AO311" s="11"/>
      <c r="AP311" s="11"/>
      <c r="AQ311" s="11"/>
      <c r="AR311" s="11"/>
      <c r="AS311" s="11"/>
      <c r="AT311" s="11"/>
      <c r="AU311" s="11"/>
      <c r="AV311" s="11"/>
      <c r="AW311" s="11"/>
      <c r="AX311" s="11"/>
      <c r="AY311" s="11"/>
      <c r="AZ311" s="11"/>
      <c r="BA311" s="11"/>
      <c r="BB311" s="11"/>
    </row>
    <row r="312" spans="1:54" ht="15.9" customHeight="1" x14ac:dyDescent="0.3">
      <c r="A312" s="40">
        <v>440</v>
      </c>
      <c r="B312" s="40">
        <v>309</v>
      </c>
      <c r="C312" s="40">
        <v>34</v>
      </c>
      <c r="D312" s="40">
        <v>219</v>
      </c>
      <c r="E312" s="40">
        <v>399</v>
      </c>
      <c r="F312" s="47" t="s">
        <v>908</v>
      </c>
      <c r="G312" s="48" t="s">
        <v>176</v>
      </c>
      <c r="H312" s="48" t="s">
        <v>909</v>
      </c>
      <c r="I312" s="40" t="s">
        <v>242</v>
      </c>
      <c r="J312" s="40" t="s">
        <v>27</v>
      </c>
      <c r="K312" s="40" t="s">
        <v>0</v>
      </c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>
        <f>$B312</f>
        <v>309</v>
      </c>
      <c r="AE312" s="11"/>
      <c r="AF312" s="11"/>
      <c r="AH312" s="11"/>
      <c r="AI312" s="11"/>
      <c r="AJ312" s="11"/>
      <c r="AK312" s="11"/>
      <c r="AL312" s="11"/>
      <c r="AM312" s="11"/>
      <c r="AN312" s="11"/>
      <c r="AO312" s="11"/>
      <c r="AP312" s="11"/>
      <c r="AQ312" s="11"/>
      <c r="AR312" s="11"/>
      <c r="AS312" s="11"/>
      <c r="AT312" s="11"/>
      <c r="AU312" s="11"/>
      <c r="AV312" s="11"/>
      <c r="AW312" s="11"/>
      <c r="AX312" s="11"/>
      <c r="AY312" s="11"/>
      <c r="AZ312" s="11">
        <f>$D312</f>
        <v>219</v>
      </c>
      <c r="BA312" s="11"/>
      <c r="BB312" s="11"/>
    </row>
    <row r="313" spans="1:54" ht="15.9" customHeight="1" x14ac:dyDescent="0.3">
      <c r="A313" s="40">
        <v>443</v>
      </c>
      <c r="B313" s="40">
        <v>310</v>
      </c>
      <c r="C313" s="40">
        <v>35</v>
      </c>
      <c r="D313" s="40">
        <v>220</v>
      </c>
      <c r="E313" s="40">
        <v>2249</v>
      </c>
      <c r="F313" s="47" t="s">
        <v>910</v>
      </c>
      <c r="G313" s="48" t="s">
        <v>176</v>
      </c>
      <c r="H313" s="48" t="s">
        <v>911</v>
      </c>
      <c r="I313" s="40" t="s">
        <v>242</v>
      </c>
      <c r="J313" s="40" t="s">
        <v>411</v>
      </c>
      <c r="K313" s="40" t="s">
        <v>0</v>
      </c>
      <c r="L313" s="11"/>
      <c r="M313" s="11"/>
      <c r="N313" s="11"/>
      <c r="O313" s="11">
        <f>$B313</f>
        <v>310</v>
      </c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H313" s="11"/>
      <c r="AI313" s="11"/>
      <c r="AJ313" s="11"/>
      <c r="AK313" s="11">
        <f>$D313</f>
        <v>220</v>
      </c>
      <c r="AL313" s="11"/>
      <c r="AM313" s="11"/>
      <c r="AN313" s="11"/>
      <c r="AO313" s="11"/>
      <c r="AP313" s="11"/>
      <c r="AQ313" s="11"/>
      <c r="AR313" s="11"/>
      <c r="AS313" s="11"/>
      <c r="AT313" s="11"/>
      <c r="AU313" s="11"/>
      <c r="AV313" s="11"/>
      <c r="AW313" s="11"/>
      <c r="AX313" s="11"/>
      <c r="AY313" s="11"/>
      <c r="AZ313" s="11"/>
      <c r="BA313" s="11"/>
      <c r="BB313" s="11"/>
    </row>
    <row r="314" spans="1:54" ht="15.9" customHeight="1" x14ac:dyDescent="0.3">
      <c r="A314" s="40">
        <v>444</v>
      </c>
      <c r="B314" s="40">
        <v>311</v>
      </c>
      <c r="C314" s="40">
        <v>75</v>
      </c>
      <c r="D314" s="40">
        <v>221</v>
      </c>
      <c r="E314" s="40">
        <v>2051</v>
      </c>
      <c r="F314" s="47" t="s">
        <v>912</v>
      </c>
      <c r="G314" s="48" t="s">
        <v>168</v>
      </c>
      <c r="H314" s="48" t="s">
        <v>913</v>
      </c>
      <c r="I314" s="40" t="s">
        <v>225</v>
      </c>
      <c r="J314" s="40" t="s">
        <v>63</v>
      </c>
      <c r="K314" s="40" t="s">
        <v>0</v>
      </c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>
        <f>$B314</f>
        <v>311</v>
      </c>
      <c r="AD314" s="11"/>
      <c r="AE314" s="11"/>
      <c r="AF314" s="11"/>
      <c r="AH314" s="11"/>
      <c r="AI314" s="11"/>
      <c r="AJ314" s="11"/>
      <c r="AK314" s="11"/>
      <c r="AL314" s="11"/>
      <c r="AM314" s="11"/>
      <c r="AN314" s="11"/>
      <c r="AO314" s="11"/>
      <c r="AP314" s="11"/>
      <c r="AQ314" s="11"/>
      <c r="AR314" s="11"/>
      <c r="AS314" s="11"/>
      <c r="AT314" s="11"/>
      <c r="AU314" s="11"/>
      <c r="AV314" s="11"/>
      <c r="AW314" s="11"/>
      <c r="AX314" s="11"/>
      <c r="AY314" s="11">
        <f>$D314</f>
        <v>221</v>
      </c>
      <c r="AZ314" s="11"/>
      <c r="BA314" s="11"/>
      <c r="BB314" s="11"/>
    </row>
    <row r="315" spans="1:54" ht="15.9" customHeight="1" x14ac:dyDescent="0.3">
      <c r="A315" s="40">
        <v>445</v>
      </c>
      <c r="B315" s="40">
        <v>312</v>
      </c>
      <c r="C315" s="40">
        <v>76</v>
      </c>
      <c r="D315" s="40">
        <v>222</v>
      </c>
      <c r="E315" s="40">
        <v>2195</v>
      </c>
      <c r="F315" s="47" t="s">
        <v>914</v>
      </c>
      <c r="G315" s="48" t="s">
        <v>94</v>
      </c>
      <c r="H315" s="48" t="s">
        <v>127</v>
      </c>
      <c r="I315" s="40" t="s">
        <v>225</v>
      </c>
      <c r="J315" s="40" t="s">
        <v>54</v>
      </c>
      <c r="K315" s="40" t="s">
        <v>0</v>
      </c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  <c r="AB315" s="11">
        <f>$B315</f>
        <v>312</v>
      </c>
      <c r="AC315" s="11"/>
      <c r="AD315" s="11"/>
      <c r="AE315" s="11"/>
      <c r="AF315" s="11"/>
      <c r="AH315" s="11"/>
      <c r="AI315" s="11"/>
      <c r="AJ315" s="11"/>
      <c r="AK315" s="11"/>
      <c r="AL315" s="11"/>
      <c r="AM315" s="11"/>
      <c r="AN315" s="11"/>
      <c r="AO315" s="11"/>
      <c r="AP315" s="11"/>
      <c r="AQ315" s="11"/>
      <c r="AR315" s="11"/>
      <c r="AS315" s="11"/>
      <c r="AT315" s="11"/>
      <c r="AU315" s="11"/>
      <c r="AV315" s="11"/>
      <c r="AW315" s="11"/>
      <c r="AX315" s="11">
        <f>$D315</f>
        <v>222</v>
      </c>
      <c r="AY315" s="11"/>
      <c r="AZ315" s="11"/>
      <c r="BA315" s="11"/>
      <c r="BB315" s="11"/>
    </row>
    <row r="316" spans="1:54" ht="15.9" customHeight="1" x14ac:dyDescent="0.3">
      <c r="A316" s="40">
        <v>447</v>
      </c>
      <c r="B316" s="40">
        <v>313</v>
      </c>
      <c r="C316" s="40">
        <v>77</v>
      </c>
      <c r="D316" s="40">
        <v>223</v>
      </c>
      <c r="E316" s="40">
        <v>685</v>
      </c>
      <c r="F316" s="47" t="s">
        <v>915</v>
      </c>
      <c r="G316" s="48" t="s">
        <v>193</v>
      </c>
      <c r="H316" s="48" t="s">
        <v>498</v>
      </c>
      <c r="I316" s="40" t="s">
        <v>225</v>
      </c>
      <c r="J316" s="40" t="s">
        <v>25</v>
      </c>
      <c r="K316" s="40" t="s">
        <v>0</v>
      </c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>
        <f>$B316</f>
        <v>313</v>
      </c>
      <c r="Z316" s="11"/>
      <c r="AA316" s="11"/>
      <c r="AB316" s="11"/>
      <c r="AC316" s="11"/>
      <c r="AD316" s="11"/>
      <c r="AE316" s="11"/>
      <c r="AF316" s="11"/>
      <c r="AH316" s="11"/>
      <c r="AI316" s="11"/>
      <c r="AJ316" s="11"/>
      <c r="AK316" s="11"/>
      <c r="AL316" s="11"/>
      <c r="AM316" s="11"/>
      <c r="AN316" s="11"/>
      <c r="AO316" s="11"/>
      <c r="AP316" s="11"/>
      <c r="AQ316" s="11"/>
      <c r="AR316" s="11"/>
      <c r="AS316" s="11"/>
      <c r="AT316" s="11"/>
      <c r="AU316" s="11">
        <f>$D316</f>
        <v>223</v>
      </c>
      <c r="AV316" s="11"/>
      <c r="AW316" s="11"/>
      <c r="AX316" s="11"/>
      <c r="AY316" s="11"/>
      <c r="AZ316" s="11"/>
      <c r="BA316" s="11"/>
      <c r="BB316" s="11"/>
    </row>
    <row r="317" spans="1:54" ht="15.9" customHeight="1" x14ac:dyDescent="0.3">
      <c r="A317" s="40">
        <v>448</v>
      </c>
      <c r="B317" s="40">
        <v>314</v>
      </c>
      <c r="C317" s="40">
        <v>78</v>
      </c>
      <c r="D317" s="40">
        <v>224</v>
      </c>
      <c r="E317" s="40">
        <v>1928</v>
      </c>
      <c r="F317" s="47" t="s">
        <v>916</v>
      </c>
      <c r="G317" s="48" t="s">
        <v>455</v>
      </c>
      <c r="H317" s="48" t="s">
        <v>917</v>
      </c>
      <c r="I317" s="40" t="s">
        <v>225</v>
      </c>
      <c r="J317" s="40" t="s">
        <v>411</v>
      </c>
      <c r="K317" s="40" t="s">
        <v>0</v>
      </c>
      <c r="L317" s="11"/>
      <c r="M317" s="11"/>
      <c r="N317" s="11"/>
      <c r="O317" s="11">
        <f>$B317</f>
        <v>314</v>
      </c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  <c r="AF317" s="11"/>
      <c r="AH317" s="11"/>
      <c r="AI317" s="11"/>
      <c r="AJ317" s="11"/>
      <c r="AK317" s="11">
        <f>$D317</f>
        <v>224</v>
      </c>
      <c r="AL317" s="11"/>
      <c r="AM317" s="11"/>
      <c r="AN317" s="11"/>
      <c r="AO317" s="11"/>
      <c r="AP317" s="11"/>
      <c r="AQ317" s="11"/>
      <c r="AR317" s="11"/>
      <c r="AS317" s="11"/>
      <c r="AT317" s="11"/>
      <c r="AU317" s="11"/>
      <c r="AV317" s="11"/>
      <c r="AW317" s="11"/>
      <c r="AX317" s="11"/>
      <c r="AY317" s="11"/>
      <c r="AZ317" s="11"/>
      <c r="BA317" s="11"/>
      <c r="BB317" s="11"/>
    </row>
    <row r="318" spans="1:54" ht="15.9" customHeight="1" x14ac:dyDescent="0.3">
      <c r="A318" s="40">
        <v>451</v>
      </c>
      <c r="B318" s="40">
        <v>137</v>
      </c>
      <c r="C318" s="40">
        <v>103</v>
      </c>
      <c r="D318" s="40">
        <v>225</v>
      </c>
      <c r="E318" s="40">
        <v>2171</v>
      </c>
      <c r="F318" s="47" t="s">
        <v>1290</v>
      </c>
      <c r="G318" s="48" t="s">
        <v>527</v>
      </c>
      <c r="H318" s="48" t="s">
        <v>1313</v>
      </c>
      <c r="I318" s="40" t="s">
        <v>218</v>
      </c>
      <c r="J318" s="40" t="s">
        <v>59</v>
      </c>
      <c r="K318" s="40" t="s">
        <v>0</v>
      </c>
      <c r="L318" s="11"/>
      <c r="M318" s="11"/>
      <c r="N318" s="11"/>
      <c r="O318" s="11"/>
      <c r="P318" s="11"/>
      <c r="Q318" s="11">
        <f>$B318</f>
        <v>137</v>
      </c>
      <c r="R318" s="11"/>
      <c r="S318" s="11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H318" s="11"/>
      <c r="AI318" s="11"/>
      <c r="AJ318" s="11"/>
      <c r="AK318" s="11"/>
      <c r="AL318" s="11"/>
      <c r="AM318" s="11">
        <f>$D318</f>
        <v>225</v>
      </c>
      <c r="AN318" s="11"/>
      <c r="AO318" s="11"/>
      <c r="AP318" s="11"/>
      <c r="AQ318" s="11"/>
      <c r="AR318" s="11"/>
      <c r="AS318" s="11"/>
      <c r="AT318" s="11"/>
      <c r="AU318" s="11"/>
      <c r="AV318" s="11"/>
      <c r="AW318" s="11"/>
      <c r="AX318" s="11"/>
      <c r="AY318" s="11"/>
      <c r="AZ318" s="11"/>
      <c r="BA318" s="11"/>
      <c r="BB318" s="11"/>
    </row>
    <row r="319" spans="1:54" ht="15.9" customHeight="1" x14ac:dyDescent="0.3">
      <c r="A319" s="40">
        <v>458</v>
      </c>
      <c r="B319" s="40">
        <v>315</v>
      </c>
      <c r="C319" s="40">
        <v>104</v>
      </c>
      <c r="D319" s="40">
        <v>226</v>
      </c>
      <c r="E319" s="40">
        <v>1184</v>
      </c>
      <c r="F319" s="47" t="s">
        <v>919</v>
      </c>
      <c r="G319" s="48" t="s">
        <v>94</v>
      </c>
      <c r="H319" s="48" t="s">
        <v>920</v>
      </c>
      <c r="I319" s="40" t="s">
        <v>218</v>
      </c>
      <c r="J319" s="40" t="s">
        <v>37</v>
      </c>
      <c r="K319" s="40" t="s">
        <v>0</v>
      </c>
      <c r="L319" s="11"/>
      <c r="M319" s="11"/>
      <c r="N319" s="11"/>
      <c r="O319" s="11"/>
      <c r="P319" s="11"/>
      <c r="Q319" s="11"/>
      <c r="R319" s="11">
        <f>$B319</f>
        <v>315</v>
      </c>
      <c r="S319" s="11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H319" s="11"/>
      <c r="AI319" s="11"/>
      <c r="AJ319" s="11"/>
      <c r="AK319" s="11"/>
      <c r="AL319" s="11"/>
      <c r="AM319" s="11"/>
      <c r="AN319" s="11">
        <f>$D319</f>
        <v>226</v>
      </c>
      <c r="AO319" s="11"/>
      <c r="AP319" s="11"/>
      <c r="AQ319" s="11"/>
      <c r="AR319" s="11"/>
      <c r="AS319" s="11"/>
      <c r="AT319" s="11"/>
      <c r="AU319" s="11"/>
      <c r="AV319" s="11"/>
      <c r="AW319" s="11"/>
      <c r="AX319" s="11"/>
      <c r="AY319" s="11"/>
      <c r="AZ319" s="11"/>
      <c r="BA319" s="11"/>
      <c r="BB319" s="11"/>
    </row>
    <row r="320" spans="1:54" ht="15.9" customHeight="1" x14ac:dyDescent="0.3">
      <c r="A320" s="40">
        <v>464</v>
      </c>
      <c r="B320" s="40">
        <v>316</v>
      </c>
      <c r="C320" s="40">
        <v>79</v>
      </c>
      <c r="D320" s="40">
        <v>227</v>
      </c>
      <c r="E320" s="40">
        <v>2211</v>
      </c>
      <c r="F320" s="47" t="s">
        <v>921</v>
      </c>
      <c r="G320" s="48" t="s">
        <v>250</v>
      </c>
      <c r="H320" s="48" t="s">
        <v>922</v>
      </c>
      <c r="I320" s="40" t="s">
        <v>225</v>
      </c>
      <c r="J320" s="40" t="s">
        <v>54</v>
      </c>
      <c r="K320" s="40" t="s">
        <v>0</v>
      </c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  <c r="AB320" s="11">
        <f>$B320</f>
        <v>316</v>
      </c>
      <c r="AC320" s="11"/>
      <c r="AD320" s="11"/>
      <c r="AE320" s="11"/>
      <c r="AF320" s="11"/>
      <c r="AH320" s="11"/>
      <c r="AI320" s="11"/>
      <c r="AJ320" s="11"/>
      <c r="AK320" s="11"/>
      <c r="AL320" s="11"/>
      <c r="AM320" s="11"/>
      <c r="AN320" s="11"/>
      <c r="AO320" s="11"/>
      <c r="AP320" s="11"/>
      <c r="AQ320" s="11"/>
      <c r="AR320" s="11"/>
      <c r="AS320" s="11"/>
      <c r="AT320" s="11"/>
      <c r="AU320" s="11"/>
      <c r="AV320" s="11"/>
      <c r="AW320" s="11"/>
      <c r="AX320" s="11">
        <f>$D320</f>
        <v>227</v>
      </c>
      <c r="AY320" s="11"/>
      <c r="AZ320" s="11"/>
      <c r="BA320" s="11"/>
      <c r="BB320" s="11"/>
    </row>
    <row r="321" spans="1:54" ht="15.9" customHeight="1" x14ac:dyDescent="0.3">
      <c r="A321" s="40">
        <v>468</v>
      </c>
      <c r="B321" s="40">
        <v>317</v>
      </c>
      <c r="C321" s="40">
        <v>36</v>
      </c>
      <c r="D321" s="40">
        <v>228</v>
      </c>
      <c r="E321" s="40">
        <v>1102</v>
      </c>
      <c r="F321" s="47" t="s">
        <v>923</v>
      </c>
      <c r="G321" s="48" t="s">
        <v>924</v>
      </c>
      <c r="H321" s="48" t="s">
        <v>925</v>
      </c>
      <c r="I321" s="40" t="s">
        <v>242</v>
      </c>
      <c r="J321" s="40" t="s">
        <v>106</v>
      </c>
      <c r="K321" s="40" t="s">
        <v>0</v>
      </c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>
        <f>$B321</f>
        <v>317</v>
      </c>
      <c r="AF321" s="11"/>
      <c r="AH321" s="11"/>
      <c r="AI321" s="11"/>
      <c r="AJ321" s="11"/>
      <c r="AK321" s="11"/>
      <c r="AL321" s="11"/>
      <c r="AM321" s="11"/>
      <c r="AN321" s="11"/>
      <c r="AO321" s="11"/>
      <c r="AP321" s="11"/>
      <c r="AQ321" s="11"/>
      <c r="AR321" s="11"/>
      <c r="AS321" s="11"/>
      <c r="AT321" s="11"/>
      <c r="AU321" s="11"/>
      <c r="AV321" s="11"/>
      <c r="AW321" s="11"/>
      <c r="AX321" s="11"/>
      <c r="AY321" s="11"/>
      <c r="AZ321" s="11"/>
      <c r="BA321" s="11">
        <f>$D321</f>
        <v>228</v>
      </c>
      <c r="BB321" s="11"/>
    </row>
    <row r="322" spans="1:54" ht="15.9" customHeight="1" x14ac:dyDescent="0.3">
      <c r="A322" s="40">
        <v>469</v>
      </c>
      <c r="B322" s="40">
        <v>318</v>
      </c>
      <c r="C322" s="40">
        <v>80</v>
      </c>
      <c r="D322" s="40">
        <v>229</v>
      </c>
      <c r="E322" s="40">
        <v>2126</v>
      </c>
      <c r="F322" s="47" t="s">
        <v>926</v>
      </c>
      <c r="G322" s="48" t="s">
        <v>123</v>
      </c>
      <c r="H322" s="48" t="s">
        <v>927</v>
      </c>
      <c r="I322" s="40" t="s">
        <v>225</v>
      </c>
      <c r="J322" s="40" t="s">
        <v>23</v>
      </c>
      <c r="K322" s="40" t="s">
        <v>0</v>
      </c>
      <c r="L322" s="11"/>
      <c r="M322" s="11"/>
      <c r="N322" s="11">
        <f>$B322</f>
        <v>318</v>
      </c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H322" s="11"/>
      <c r="AI322" s="11"/>
      <c r="AJ322" s="11">
        <f>$D322</f>
        <v>229</v>
      </c>
      <c r="AK322" s="11"/>
      <c r="AL322" s="11"/>
      <c r="AM322" s="11"/>
      <c r="AN322" s="11"/>
      <c r="AO322" s="11"/>
      <c r="AP322" s="11"/>
      <c r="AQ322" s="11"/>
      <c r="AR322" s="11"/>
      <c r="AS322" s="11"/>
      <c r="AT322" s="11"/>
      <c r="AU322" s="11"/>
      <c r="AV322" s="11"/>
      <c r="AW322" s="11"/>
      <c r="AX322" s="11"/>
      <c r="AY322" s="11"/>
      <c r="AZ322" s="11"/>
      <c r="BA322" s="11"/>
      <c r="BB322" s="11"/>
    </row>
    <row r="323" spans="1:54" ht="15.9" customHeight="1" x14ac:dyDescent="0.3">
      <c r="A323" s="40">
        <v>471</v>
      </c>
      <c r="B323" s="40">
        <v>319</v>
      </c>
      <c r="C323" s="40">
        <v>81</v>
      </c>
      <c r="D323" s="40">
        <v>230</v>
      </c>
      <c r="E323" s="40">
        <v>1146</v>
      </c>
      <c r="F323" s="47" t="s">
        <v>928</v>
      </c>
      <c r="G323" s="48" t="s">
        <v>142</v>
      </c>
      <c r="H323" s="48" t="s">
        <v>364</v>
      </c>
      <c r="I323" s="40" t="s">
        <v>225</v>
      </c>
      <c r="J323" s="40" t="s">
        <v>37</v>
      </c>
      <c r="K323" s="40" t="s">
        <v>0</v>
      </c>
      <c r="L323" s="11"/>
      <c r="M323" s="11"/>
      <c r="N323" s="11"/>
      <c r="O323" s="11"/>
      <c r="P323" s="11"/>
      <c r="Q323" s="11"/>
      <c r="R323" s="11">
        <f>$B323</f>
        <v>319</v>
      </c>
      <c r="S323" s="11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  <c r="AH323" s="11"/>
      <c r="AI323" s="11"/>
      <c r="AJ323" s="11"/>
      <c r="AK323" s="11"/>
      <c r="AL323" s="11"/>
      <c r="AM323" s="11"/>
      <c r="AN323" s="11">
        <f>$D323</f>
        <v>230</v>
      </c>
      <c r="AO323" s="11"/>
      <c r="AP323" s="11"/>
      <c r="AQ323" s="11"/>
      <c r="AR323" s="11"/>
      <c r="AS323" s="11"/>
      <c r="AT323" s="11"/>
      <c r="AU323" s="11"/>
      <c r="AV323" s="11"/>
      <c r="AW323" s="11"/>
      <c r="AX323" s="11"/>
      <c r="AY323" s="11"/>
      <c r="AZ323" s="11"/>
      <c r="BA323" s="11"/>
      <c r="BB323" s="11"/>
    </row>
    <row r="324" spans="1:54" ht="15.9" customHeight="1" x14ac:dyDescent="0.3">
      <c r="A324" s="40">
        <v>473</v>
      </c>
      <c r="B324" s="40">
        <v>320</v>
      </c>
      <c r="C324" s="40">
        <v>37</v>
      </c>
      <c r="D324" s="40">
        <v>231</v>
      </c>
      <c r="E324" s="40">
        <v>1807</v>
      </c>
      <c r="F324" s="47" t="s">
        <v>929</v>
      </c>
      <c r="G324" s="48" t="s">
        <v>930</v>
      </c>
      <c r="H324" s="48" t="s">
        <v>931</v>
      </c>
      <c r="I324" s="40" t="s">
        <v>242</v>
      </c>
      <c r="J324" s="40" t="s">
        <v>75</v>
      </c>
      <c r="K324" s="40" t="s">
        <v>0</v>
      </c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>
        <f>$B324</f>
        <v>320</v>
      </c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H324" s="11"/>
      <c r="AI324" s="11"/>
      <c r="AJ324" s="11"/>
      <c r="AK324" s="11"/>
      <c r="AL324" s="11"/>
      <c r="AM324" s="11"/>
      <c r="AN324" s="11"/>
      <c r="AO324" s="11"/>
      <c r="AP324" s="11"/>
      <c r="AQ324" s="11"/>
      <c r="AR324" s="11">
        <f>$D324</f>
        <v>231</v>
      </c>
      <c r="AS324" s="11"/>
      <c r="AT324" s="11"/>
      <c r="AU324" s="11"/>
      <c r="AV324" s="11"/>
      <c r="AW324" s="11"/>
      <c r="AX324" s="11"/>
      <c r="AY324" s="11"/>
      <c r="AZ324" s="11"/>
      <c r="BA324" s="11"/>
      <c r="BB324" s="11"/>
    </row>
    <row r="325" spans="1:54" ht="15.9" customHeight="1" x14ac:dyDescent="0.3">
      <c r="A325" s="40">
        <v>474</v>
      </c>
      <c r="B325" s="40">
        <v>321</v>
      </c>
      <c r="C325" s="40">
        <v>38</v>
      </c>
      <c r="D325" s="40">
        <v>232</v>
      </c>
      <c r="E325" s="40">
        <v>2044</v>
      </c>
      <c r="F325" s="47" t="s">
        <v>932</v>
      </c>
      <c r="G325" s="48" t="s">
        <v>933</v>
      </c>
      <c r="H325" s="48" t="s">
        <v>934</v>
      </c>
      <c r="I325" s="40" t="s">
        <v>242</v>
      </c>
      <c r="J325" s="40" t="s">
        <v>63</v>
      </c>
      <c r="K325" s="40" t="s">
        <v>0</v>
      </c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  <c r="AB325" s="11"/>
      <c r="AC325" s="11">
        <f>$B325</f>
        <v>321</v>
      </c>
      <c r="AD325" s="11"/>
      <c r="AE325" s="11"/>
      <c r="AF325" s="11"/>
      <c r="AH325" s="11"/>
      <c r="AI325" s="11"/>
      <c r="AJ325" s="11"/>
      <c r="AK325" s="11"/>
      <c r="AL325" s="11"/>
      <c r="AM325" s="11"/>
      <c r="AN325" s="11"/>
      <c r="AO325" s="11"/>
      <c r="AP325" s="11"/>
      <c r="AQ325" s="11"/>
      <c r="AR325" s="11"/>
      <c r="AS325" s="11"/>
      <c r="AT325" s="11"/>
      <c r="AU325" s="11"/>
      <c r="AV325" s="11"/>
      <c r="AW325" s="11"/>
      <c r="AX325" s="11"/>
      <c r="AY325" s="11">
        <f>$D325</f>
        <v>232</v>
      </c>
      <c r="AZ325" s="11"/>
      <c r="BA325" s="11"/>
      <c r="BB325" s="11"/>
    </row>
    <row r="326" spans="1:54" ht="15.9" customHeight="1" x14ac:dyDescent="0.3">
      <c r="A326" s="40">
        <v>475</v>
      </c>
      <c r="B326" s="40">
        <v>322</v>
      </c>
      <c r="C326" s="40">
        <v>39</v>
      </c>
      <c r="D326" s="40">
        <v>233</v>
      </c>
      <c r="E326" s="40">
        <v>2029</v>
      </c>
      <c r="F326" s="47" t="s">
        <v>935</v>
      </c>
      <c r="G326" s="48" t="s">
        <v>936</v>
      </c>
      <c r="H326" s="48" t="s">
        <v>555</v>
      </c>
      <c r="I326" s="40" t="s">
        <v>242</v>
      </c>
      <c r="J326" s="40" t="s">
        <v>63</v>
      </c>
      <c r="K326" s="40" t="s">
        <v>0</v>
      </c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  <c r="AB326" s="11"/>
      <c r="AC326" s="11">
        <f>$B326</f>
        <v>322</v>
      </c>
      <c r="AD326" s="11"/>
      <c r="AE326" s="11"/>
      <c r="AF326" s="11"/>
      <c r="AH326" s="11"/>
      <c r="AI326" s="11"/>
      <c r="AJ326" s="11"/>
      <c r="AK326" s="11"/>
      <c r="AL326" s="11"/>
      <c r="AM326" s="11"/>
      <c r="AN326" s="11"/>
      <c r="AO326" s="11"/>
      <c r="AP326" s="11"/>
      <c r="AQ326" s="11"/>
      <c r="AR326" s="11"/>
      <c r="AS326" s="11"/>
      <c r="AT326" s="11"/>
      <c r="AU326" s="11"/>
      <c r="AV326" s="11"/>
      <c r="AW326" s="11"/>
      <c r="AX326" s="11"/>
      <c r="AY326" s="11">
        <f>$D326</f>
        <v>233</v>
      </c>
      <c r="AZ326" s="11"/>
      <c r="BA326" s="11"/>
      <c r="BB326" s="11"/>
    </row>
    <row r="327" spans="1:54" ht="15.9" customHeight="1" x14ac:dyDescent="0.3">
      <c r="A327" s="40">
        <v>480</v>
      </c>
      <c r="B327" s="40">
        <v>323</v>
      </c>
      <c r="C327" s="40" t="s">
        <v>1310</v>
      </c>
      <c r="D327" s="40">
        <v>234</v>
      </c>
      <c r="E327" s="40">
        <v>2156</v>
      </c>
      <c r="F327" s="47" t="s">
        <v>959</v>
      </c>
      <c r="G327" s="48" t="s">
        <v>202</v>
      </c>
      <c r="H327" s="48" t="s">
        <v>406</v>
      </c>
      <c r="I327" s="40" t="s">
        <v>225</v>
      </c>
      <c r="J327" s="40" t="s">
        <v>23</v>
      </c>
      <c r="K327" s="40" t="s">
        <v>0</v>
      </c>
      <c r="L327" s="11"/>
      <c r="M327" s="11"/>
      <c r="N327" s="11">
        <f>$B327</f>
        <v>323</v>
      </c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H327" s="11"/>
      <c r="AI327" s="11"/>
      <c r="AJ327" s="11">
        <f>$D327</f>
        <v>234</v>
      </c>
      <c r="AK327" s="11"/>
      <c r="AL327" s="11"/>
      <c r="AM327" s="11"/>
      <c r="AN327" s="11"/>
      <c r="AO327" s="11"/>
      <c r="AP327" s="11"/>
      <c r="AQ327" s="11"/>
      <c r="AR327" s="11"/>
      <c r="AS327" s="11"/>
      <c r="AT327" s="11"/>
      <c r="AU327" s="11"/>
      <c r="AV327" s="11"/>
      <c r="AW327" s="11"/>
      <c r="AX327" s="11"/>
      <c r="AY327" s="11"/>
      <c r="AZ327" s="11"/>
      <c r="BA327" s="11"/>
      <c r="BB327" s="11"/>
    </row>
    <row r="328" spans="1:54" ht="15.9" customHeight="1" x14ac:dyDescent="0.3">
      <c r="A328" s="40">
        <v>481</v>
      </c>
      <c r="B328" s="40">
        <v>324</v>
      </c>
      <c r="C328" s="40"/>
      <c r="D328" s="40"/>
      <c r="E328" s="40">
        <v>1266</v>
      </c>
      <c r="F328" s="47" t="s">
        <v>560</v>
      </c>
      <c r="G328" s="48" t="s">
        <v>561</v>
      </c>
      <c r="H328" s="48" t="s">
        <v>562</v>
      </c>
      <c r="I328" s="40" t="s">
        <v>65</v>
      </c>
      <c r="J328" s="40" t="s">
        <v>26</v>
      </c>
      <c r="K328" s="40" t="s">
        <v>0</v>
      </c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>
        <f>$B328</f>
        <v>324</v>
      </c>
      <c r="AA328" s="11"/>
      <c r="AB328" s="11"/>
      <c r="AC328" s="11"/>
      <c r="AD328" s="11"/>
      <c r="AE328" s="11"/>
      <c r="AF328" s="11"/>
      <c r="AH328" s="11"/>
      <c r="AI328" s="11"/>
      <c r="AJ328" s="11"/>
      <c r="AK328" s="11"/>
      <c r="AL328" s="11"/>
      <c r="AM328" s="11"/>
      <c r="AN328" s="11"/>
      <c r="AO328" s="11"/>
      <c r="AP328" s="11"/>
      <c r="AQ328" s="11"/>
      <c r="AR328" s="11"/>
      <c r="AS328" s="11"/>
      <c r="AT328" s="11"/>
      <c r="AU328" s="11"/>
      <c r="AV328" s="11"/>
      <c r="AW328" s="11"/>
      <c r="AX328" s="11"/>
      <c r="AY328" s="11"/>
      <c r="AZ328" s="11"/>
      <c r="BA328" s="11"/>
      <c r="BB328" s="11"/>
    </row>
    <row r="329" spans="1:54" ht="15.9" customHeight="1" x14ac:dyDescent="0.3">
      <c r="A329" s="40">
        <v>482</v>
      </c>
      <c r="B329" s="40">
        <v>325</v>
      </c>
      <c r="C329" s="40">
        <v>105</v>
      </c>
      <c r="D329" s="40">
        <v>235</v>
      </c>
      <c r="E329" s="40">
        <v>1363</v>
      </c>
      <c r="F329" s="47" t="s">
        <v>937</v>
      </c>
      <c r="G329" s="48" t="s">
        <v>938</v>
      </c>
      <c r="H329" s="48" t="s">
        <v>213</v>
      </c>
      <c r="I329" s="40" t="s">
        <v>218</v>
      </c>
      <c r="J329" s="40" t="s">
        <v>26</v>
      </c>
      <c r="K329" s="40" t="s">
        <v>0</v>
      </c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>
        <f>$B329</f>
        <v>325</v>
      </c>
      <c r="AA329" s="11"/>
      <c r="AB329" s="11"/>
      <c r="AC329" s="11"/>
      <c r="AD329" s="11"/>
      <c r="AE329" s="11"/>
      <c r="AF329" s="11"/>
      <c r="AH329" s="11"/>
      <c r="AI329" s="11"/>
      <c r="AJ329" s="11"/>
      <c r="AK329" s="11"/>
      <c r="AL329" s="11"/>
      <c r="AM329" s="11"/>
      <c r="AN329" s="11"/>
      <c r="AO329" s="11"/>
      <c r="AP329" s="11"/>
      <c r="AQ329" s="11"/>
      <c r="AR329" s="11"/>
      <c r="AS329" s="11"/>
      <c r="AT329" s="11"/>
      <c r="AU329" s="11"/>
      <c r="AV329" s="11">
        <f>$D329</f>
        <v>235</v>
      </c>
      <c r="AW329" s="11"/>
      <c r="AX329" s="11"/>
      <c r="AY329" s="11"/>
      <c r="AZ329" s="11"/>
      <c r="BA329" s="11"/>
      <c r="BB329" s="11"/>
    </row>
    <row r="330" spans="1:54" ht="15.9" customHeight="1" x14ac:dyDescent="0.3">
      <c r="A330" s="40">
        <v>486</v>
      </c>
      <c r="B330" s="40">
        <v>326</v>
      </c>
      <c r="C330" s="40">
        <v>8</v>
      </c>
      <c r="D330" s="40">
        <v>236</v>
      </c>
      <c r="E330" s="40">
        <v>1141</v>
      </c>
      <c r="F330" s="47" t="s">
        <v>939</v>
      </c>
      <c r="G330" s="48" t="s">
        <v>249</v>
      </c>
      <c r="H330" s="48" t="s">
        <v>100</v>
      </c>
      <c r="I330" s="40" t="s">
        <v>267</v>
      </c>
      <c r="J330" s="40" t="s">
        <v>37</v>
      </c>
      <c r="K330" s="40" t="s">
        <v>0</v>
      </c>
      <c r="L330" s="11"/>
      <c r="M330" s="11"/>
      <c r="N330" s="11"/>
      <c r="O330" s="11"/>
      <c r="P330" s="11"/>
      <c r="Q330" s="11"/>
      <c r="R330" s="11">
        <f>$B330</f>
        <v>326</v>
      </c>
      <c r="S330" s="11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H330" s="11"/>
      <c r="AI330" s="11"/>
      <c r="AJ330" s="11"/>
      <c r="AK330" s="11"/>
      <c r="AL330" s="11"/>
      <c r="AM330" s="11"/>
      <c r="AN330" s="11">
        <f>$D330</f>
        <v>236</v>
      </c>
      <c r="AO330" s="11"/>
      <c r="AP330" s="11"/>
      <c r="AQ330" s="11"/>
      <c r="AR330" s="11"/>
      <c r="AS330" s="11"/>
      <c r="AT330" s="11"/>
      <c r="AU330" s="11"/>
      <c r="AV330" s="11"/>
      <c r="AW330" s="11"/>
      <c r="AX330" s="11"/>
      <c r="AY330" s="11"/>
      <c r="AZ330" s="11"/>
      <c r="BA330" s="11"/>
      <c r="BB330" s="11"/>
    </row>
    <row r="331" spans="1:54" ht="15.9" customHeight="1" x14ac:dyDescent="0.3">
      <c r="A331" s="40">
        <v>496</v>
      </c>
      <c r="B331" s="40">
        <v>327</v>
      </c>
      <c r="C331" s="40">
        <v>106</v>
      </c>
      <c r="D331" s="40">
        <v>237</v>
      </c>
      <c r="E331" s="40">
        <v>2050</v>
      </c>
      <c r="F331" s="47" t="s">
        <v>940</v>
      </c>
      <c r="G331" s="48" t="s">
        <v>216</v>
      </c>
      <c r="H331" s="48" t="s">
        <v>217</v>
      </c>
      <c r="I331" s="40" t="s">
        <v>218</v>
      </c>
      <c r="J331" s="40" t="s">
        <v>63</v>
      </c>
      <c r="K331" s="40" t="s">
        <v>0</v>
      </c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  <c r="AB331" s="11"/>
      <c r="AC331" s="11">
        <f>$B331</f>
        <v>327</v>
      </c>
      <c r="AD331" s="11"/>
      <c r="AE331" s="11"/>
      <c r="AF331" s="11"/>
      <c r="AH331" s="11"/>
      <c r="AI331" s="11"/>
      <c r="AJ331" s="11"/>
      <c r="AK331" s="11"/>
      <c r="AL331" s="11"/>
      <c r="AM331" s="11"/>
      <c r="AN331" s="11"/>
      <c r="AO331" s="11"/>
      <c r="AP331" s="11"/>
      <c r="AQ331" s="11"/>
      <c r="AR331" s="11"/>
      <c r="AS331" s="11"/>
      <c r="AT331" s="11"/>
      <c r="AU331" s="11"/>
      <c r="AV331" s="11"/>
      <c r="AW331" s="11"/>
      <c r="AX331" s="11"/>
      <c r="AY331" s="11">
        <f>$D331</f>
        <v>237</v>
      </c>
      <c r="AZ331" s="11"/>
      <c r="BA331" s="11"/>
      <c r="BB331" s="11"/>
    </row>
    <row r="332" spans="1:54" ht="15.9" customHeight="1" x14ac:dyDescent="0.3">
      <c r="A332" s="40">
        <v>497</v>
      </c>
      <c r="B332" s="40">
        <v>328</v>
      </c>
      <c r="C332" s="40">
        <v>9</v>
      </c>
      <c r="D332" s="40">
        <v>238</v>
      </c>
      <c r="E332" s="40">
        <v>432</v>
      </c>
      <c r="F332" s="47" t="s">
        <v>941</v>
      </c>
      <c r="G332" s="48" t="s">
        <v>165</v>
      </c>
      <c r="H332" s="48" t="s">
        <v>94</v>
      </c>
      <c r="I332" s="40" t="s">
        <v>267</v>
      </c>
      <c r="J332" s="40" t="s">
        <v>27</v>
      </c>
      <c r="K332" s="40" t="s">
        <v>0</v>
      </c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>
        <f>$B332</f>
        <v>328</v>
      </c>
      <c r="AE332" s="11"/>
      <c r="AF332" s="11"/>
      <c r="AH332" s="11"/>
      <c r="AI332" s="11"/>
      <c r="AJ332" s="11"/>
      <c r="AK332" s="11"/>
      <c r="AL332" s="11"/>
      <c r="AM332" s="11"/>
      <c r="AN332" s="11"/>
      <c r="AO332" s="11"/>
      <c r="AP332" s="11"/>
      <c r="AQ332" s="11"/>
      <c r="AR332" s="11"/>
      <c r="AS332" s="11"/>
      <c r="AT332" s="11"/>
      <c r="AU332" s="11"/>
      <c r="AV332" s="11"/>
      <c r="AW332" s="11"/>
      <c r="AX332" s="11"/>
      <c r="AY332" s="11"/>
      <c r="AZ332" s="11">
        <f>$D332</f>
        <v>238</v>
      </c>
      <c r="BA332" s="11"/>
      <c r="BB332" s="11"/>
    </row>
    <row r="333" spans="1:54" ht="15.9" customHeight="1" x14ac:dyDescent="0.3">
      <c r="A333" s="40">
        <v>498</v>
      </c>
      <c r="B333" s="40">
        <v>329</v>
      </c>
      <c r="C333" s="40">
        <v>82</v>
      </c>
      <c r="D333" s="40">
        <v>239</v>
      </c>
      <c r="E333" s="40">
        <v>2037</v>
      </c>
      <c r="F333" s="47" t="s">
        <v>942</v>
      </c>
      <c r="G333" s="48" t="s">
        <v>165</v>
      </c>
      <c r="H333" s="48" t="s">
        <v>244</v>
      </c>
      <c r="I333" s="40" t="s">
        <v>225</v>
      </c>
      <c r="J333" s="40" t="s">
        <v>63</v>
      </c>
      <c r="K333" s="40" t="s">
        <v>0</v>
      </c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  <c r="AB333" s="11"/>
      <c r="AC333" s="11">
        <f>$B333</f>
        <v>329</v>
      </c>
      <c r="AD333" s="11"/>
      <c r="AE333" s="11"/>
      <c r="AF333" s="11"/>
      <c r="AH333" s="11"/>
      <c r="AI333" s="11"/>
      <c r="AJ333" s="11"/>
      <c r="AK333" s="11"/>
      <c r="AL333" s="11"/>
      <c r="AM333" s="11"/>
      <c r="AN333" s="11"/>
      <c r="AO333" s="11"/>
      <c r="AP333" s="11"/>
      <c r="AQ333" s="11"/>
      <c r="AR333" s="11"/>
      <c r="AS333" s="11"/>
      <c r="AT333" s="11"/>
      <c r="AU333" s="11"/>
      <c r="AV333" s="11"/>
      <c r="AW333" s="11"/>
      <c r="AX333" s="11"/>
      <c r="AY333" s="11">
        <f>$D333</f>
        <v>239</v>
      </c>
      <c r="AZ333" s="11"/>
      <c r="BA333" s="11"/>
      <c r="BB333" s="11"/>
    </row>
    <row r="334" spans="1:54" ht="15.9" customHeight="1" x14ac:dyDescent="0.3">
      <c r="A334" s="40">
        <v>505</v>
      </c>
      <c r="B334" s="40">
        <v>330</v>
      </c>
      <c r="C334" s="40">
        <v>10</v>
      </c>
      <c r="D334" s="40">
        <v>240</v>
      </c>
      <c r="E334" s="40">
        <v>461</v>
      </c>
      <c r="F334" s="47" t="s">
        <v>943</v>
      </c>
      <c r="G334" s="48" t="s">
        <v>944</v>
      </c>
      <c r="H334" s="48" t="s">
        <v>945</v>
      </c>
      <c r="I334" s="40" t="s">
        <v>267</v>
      </c>
      <c r="J334" s="40" t="s">
        <v>27</v>
      </c>
      <c r="K334" s="40" t="s">
        <v>0</v>
      </c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>
        <f>$B334</f>
        <v>330</v>
      </c>
      <c r="AE334" s="11"/>
      <c r="AF334" s="11"/>
      <c r="AH334" s="11"/>
      <c r="AI334" s="11"/>
      <c r="AJ334" s="11"/>
      <c r="AK334" s="11"/>
      <c r="AL334" s="11"/>
      <c r="AM334" s="11"/>
      <c r="AN334" s="11"/>
      <c r="AO334" s="11"/>
      <c r="AP334" s="11"/>
      <c r="AQ334" s="11"/>
      <c r="AR334" s="11"/>
      <c r="AS334" s="11"/>
      <c r="AT334" s="11"/>
      <c r="AU334" s="11"/>
      <c r="AV334" s="11"/>
      <c r="AW334" s="11"/>
      <c r="AX334" s="11"/>
      <c r="AY334" s="11"/>
      <c r="AZ334" s="11">
        <f>$D334</f>
        <v>240</v>
      </c>
      <c r="BA334" s="11"/>
      <c r="BB334" s="11"/>
    </row>
    <row r="335" spans="1:54" ht="15.9" customHeight="1" x14ac:dyDescent="0.3">
      <c r="A335" s="40">
        <v>506</v>
      </c>
      <c r="B335" s="40">
        <v>331</v>
      </c>
      <c r="C335" s="40">
        <v>11</v>
      </c>
      <c r="D335" s="40">
        <v>241</v>
      </c>
      <c r="E335" s="40">
        <v>1816</v>
      </c>
      <c r="F335" s="47" t="s">
        <v>946</v>
      </c>
      <c r="G335" s="48" t="s">
        <v>259</v>
      </c>
      <c r="H335" s="48" t="s">
        <v>415</v>
      </c>
      <c r="I335" s="40" t="s">
        <v>267</v>
      </c>
      <c r="J335" s="40" t="s">
        <v>75</v>
      </c>
      <c r="K335" s="40" t="s">
        <v>0</v>
      </c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>
        <f>$B335</f>
        <v>331</v>
      </c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  <c r="AH335" s="11"/>
      <c r="AI335" s="11"/>
      <c r="AJ335" s="11"/>
      <c r="AK335" s="11"/>
      <c r="AL335" s="11"/>
      <c r="AM335" s="11"/>
      <c r="AN335" s="11"/>
      <c r="AO335" s="11"/>
      <c r="AP335" s="11"/>
      <c r="AQ335" s="11"/>
      <c r="AR335" s="11">
        <f>$D335</f>
        <v>241</v>
      </c>
      <c r="AS335" s="11"/>
      <c r="AT335" s="11"/>
      <c r="AU335" s="11"/>
      <c r="AV335" s="11"/>
      <c r="AW335" s="11"/>
      <c r="AX335" s="11"/>
      <c r="AY335" s="11"/>
      <c r="AZ335" s="11"/>
      <c r="BA335" s="11"/>
      <c r="BB335" s="11"/>
    </row>
    <row r="336" spans="1:54" ht="15.9" customHeight="1" x14ac:dyDescent="0.3">
      <c r="A336" s="40">
        <v>514</v>
      </c>
      <c r="B336" s="40">
        <v>332</v>
      </c>
      <c r="C336" s="40">
        <v>83</v>
      </c>
      <c r="D336" s="40">
        <v>242</v>
      </c>
      <c r="E336" s="40">
        <v>1174</v>
      </c>
      <c r="F336" s="47" t="s">
        <v>947</v>
      </c>
      <c r="G336" s="48" t="s">
        <v>281</v>
      </c>
      <c r="H336" s="48" t="s">
        <v>282</v>
      </c>
      <c r="I336" s="40" t="s">
        <v>225</v>
      </c>
      <c r="J336" s="40" t="s">
        <v>37</v>
      </c>
      <c r="K336" s="40" t="s">
        <v>0</v>
      </c>
      <c r="L336" s="11"/>
      <c r="M336" s="11"/>
      <c r="N336" s="11"/>
      <c r="O336" s="11"/>
      <c r="P336" s="11"/>
      <c r="Q336" s="11"/>
      <c r="R336" s="11">
        <f>$B336</f>
        <v>332</v>
      </c>
      <c r="S336" s="11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H336" s="11"/>
      <c r="AI336" s="11"/>
      <c r="AJ336" s="11"/>
      <c r="AK336" s="11"/>
      <c r="AL336" s="11"/>
      <c r="AM336" s="11"/>
      <c r="AN336" s="11">
        <f>$D336</f>
        <v>242</v>
      </c>
      <c r="AO336" s="11"/>
      <c r="AP336" s="11"/>
      <c r="AQ336" s="11"/>
      <c r="AR336" s="11"/>
      <c r="AS336" s="11"/>
      <c r="AT336" s="11"/>
      <c r="AU336" s="11"/>
      <c r="AV336" s="11"/>
      <c r="AW336" s="11"/>
      <c r="AX336" s="11"/>
      <c r="AY336" s="11"/>
      <c r="AZ336" s="11"/>
      <c r="BA336" s="11"/>
      <c r="BB336" s="11"/>
    </row>
    <row r="337" spans="1:54" ht="15.9" customHeight="1" x14ac:dyDescent="0.3">
      <c r="A337" s="40">
        <v>519</v>
      </c>
      <c r="B337" s="40">
        <v>333</v>
      </c>
      <c r="C337" s="40">
        <v>84</v>
      </c>
      <c r="D337" s="40">
        <v>243</v>
      </c>
      <c r="E337" s="40">
        <v>1670</v>
      </c>
      <c r="F337" s="47" t="s">
        <v>948</v>
      </c>
      <c r="G337" s="48" t="s">
        <v>142</v>
      </c>
      <c r="H337" s="48" t="s">
        <v>409</v>
      </c>
      <c r="I337" s="40" t="s">
        <v>225</v>
      </c>
      <c r="J337" s="40" t="s">
        <v>286</v>
      </c>
      <c r="K337" s="40" t="s">
        <v>0</v>
      </c>
      <c r="L337" s="11"/>
      <c r="M337" s="11"/>
      <c r="N337" s="11"/>
      <c r="O337" s="11"/>
      <c r="P337" s="11"/>
      <c r="Q337" s="11"/>
      <c r="R337" s="11"/>
      <c r="S337" s="11"/>
      <c r="T337" s="11">
        <f>$B337</f>
        <v>333</v>
      </c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H337" s="11"/>
      <c r="AI337" s="11"/>
      <c r="AJ337" s="11"/>
      <c r="AK337" s="11"/>
      <c r="AL337" s="11"/>
      <c r="AM337" s="11"/>
      <c r="AN337" s="11"/>
      <c r="AO337" s="11"/>
      <c r="AP337" s="11">
        <f>$D337</f>
        <v>243</v>
      </c>
      <c r="AQ337" s="11"/>
      <c r="AR337" s="11"/>
      <c r="AS337" s="11"/>
      <c r="AT337" s="11"/>
      <c r="AU337" s="11"/>
      <c r="AV337" s="11"/>
      <c r="AW337" s="11"/>
      <c r="AX337" s="11"/>
      <c r="AY337" s="11"/>
      <c r="AZ337" s="11"/>
      <c r="BA337" s="11"/>
      <c r="BB337" s="11"/>
    </row>
    <row r="338" spans="1:54" ht="15.9" customHeight="1" x14ac:dyDescent="0.3">
      <c r="A338" s="40">
        <v>524</v>
      </c>
      <c r="B338" s="40">
        <v>334</v>
      </c>
      <c r="C338" s="40">
        <v>40</v>
      </c>
      <c r="D338" s="40">
        <v>244</v>
      </c>
      <c r="E338" s="40">
        <v>1140</v>
      </c>
      <c r="F338" s="47" t="s">
        <v>949</v>
      </c>
      <c r="G338" s="48" t="s">
        <v>94</v>
      </c>
      <c r="H338" s="48" t="s">
        <v>284</v>
      </c>
      <c r="I338" s="40" t="s">
        <v>242</v>
      </c>
      <c r="J338" s="40" t="s">
        <v>37</v>
      </c>
      <c r="K338" s="40" t="s">
        <v>0</v>
      </c>
      <c r="L338" s="11"/>
      <c r="M338" s="11"/>
      <c r="N338" s="11"/>
      <c r="O338" s="11"/>
      <c r="P338" s="11"/>
      <c r="Q338" s="11"/>
      <c r="R338" s="11">
        <f>$B338</f>
        <v>334</v>
      </c>
      <c r="S338" s="11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  <c r="AF338" s="11"/>
      <c r="AH338" s="11"/>
      <c r="AI338" s="11"/>
      <c r="AJ338" s="11"/>
      <c r="AK338" s="11"/>
      <c r="AL338" s="11"/>
      <c r="AM338" s="11"/>
      <c r="AN338" s="11">
        <f>$D338</f>
        <v>244</v>
      </c>
      <c r="AO338" s="11"/>
      <c r="AP338" s="11"/>
      <c r="AQ338" s="11"/>
      <c r="AR338" s="11"/>
      <c r="AS338" s="11"/>
      <c r="AT338" s="11"/>
      <c r="AU338" s="11"/>
      <c r="AV338" s="11"/>
      <c r="AW338" s="11"/>
      <c r="AX338" s="11"/>
      <c r="AY338" s="11"/>
      <c r="AZ338" s="11"/>
      <c r="BA338" s="11"/>
      <c r="BB338" s="11"/>
    </row>
    <row r="339" spans="1:54" ht="15.9" customHeight="1" x14ac:dyDescent="0.3">
      <c r="A339" s="40">
        <v>528</v>
      </c>
      <c r="B339" s="40">
        <v>335</v>
      </c>
      <c r="C339" s="40">
        <v>12</v>
      </c>
      <c r="D339" s="40">
        <v>245</v>
      </c>
      <c r="E339" s="40">
        <v>1075</v>
      </c>
      <c r="F339" s="47" t="s">
        <v>950</v>
      </c>
      <c r="G339" s="48" t="s">
        <v>179</v>
      </c>
      <c r="H339" s="48" t="s">
        <v>951</v>
      </c>
      <c r="I339" s="40" t="s">
        <v>267</v>
      </c>
      <c r="J339" s="40" t="s">
        <v>106</v>
      </c>
      <c r="K339" s="40" t="s">
        <v>0</v>
      </c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>
        <f>$B339</f>
        <v>335</v>
      </c>
      <c r="AF339" s="11"/>
      <c r="AH339" s="11"/>
      <c r="AI339" s="11"/>
      <c r="AJ339" s="11"/>
      <c r="AK339" s="11"/>
      <c r="AL339" s="11"/>
      <c r="AM339" s="11"/>
      <c r="AN339" s="11"/>
      <c r="AO339" s="11"/>
      <c r="AP339" s="11"/>
      <c r="AQ339" s="11"/>
      <c r="AR339" s="11"/>
      <c r="AS339" s="11"/>
      <c r="AT339" s="11"/>
      <c r="AU339" s="11"/>
      <c r="AV339" s="11"/>
      <c r="AW339" s="11"/>
      <c r="AX339" s="11"/>
      <c r="AY339" s="11"/>
      <c r="AZ339" s="11"/>
      <c r="BA339" s="11">
        <f>$D339</f>
        <v>245</v>
      </c>
      <c r="BB339" s="11"/>
    </row>
    <row r="340" spans="1:54" ht="15.9" customHeight="1" x14ac:dyDescent="0.3">
      <c r="A340" s="40">
        <v>529</v>
      </c>
      <c r="B340" s="40">
        <v>336</v>
      </c>
      <c r="C340" s="40">
        <v>85</v>
      </c>
      <c r="D340" s="40">
        <v>246</v>
      </c>
      <c r="E340" s="40">
        <v>1515</v>
      </c>
      <c r="F340" s="47" t="s">
        <v>952</v>
      </c>
      <c r="G340" s="48" t="s">
        <v>179</v>
      </c>
      <c r="H340" s="48" t="s">
        <v>754</v>
      </c>
      <c r="I340" s="40" t="s">
        <v>225</v>
      </c>
      <c r="J340" s="40" t="s">
        <v>35</v>
      </c>
      <c r="K340" s="40" t="s">
        <v>0</v>
      </c>
      <c r="L340" s="11">
        <f>$B340</f>
        <v>336</v>
      </c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H340" s="11">
        <f>$D340</f>
        <v>246</v>
      </c>
      <c r="AI340" s="11"/>
      <c r="AJ340" s="11"/>
      <c r="AK340" s="11"/>
      <c r="AL340" s="11"/>
      <c r="AM340" s="11"/>
      <c r="AN340" s="11"/>
      <c r="AO340" s="11"/>
      <c r="AP340" s="11"/>
      <c r="AQ340" s="11"/>
      <c r="AR340" s="11"/>
      <c r="AS340" s="11"/>
      <c r="AT340" s="11"/>
      <c r="AU340" s="11"/>
      <c r="AV340" s="11"/>
      <c r="AW340" s="11"/>
      <c r="AX340" s="11"/>
      <c r="AY340" s="11"/>
      <c r="AZ340" s="11"/>
      <c r="BA340" s="11"/>
      <c r="BB340" s="11"/>
    </row>
    <row r="341" spans="1:54" ht="15.9" customHeight="1" x14ac:dyDescent="0.3">
      <c r="A341" s="40">
        <v>532</v>
      </c>
      <c r="B341" s="40">
        <v>337</v>
      </c>
      <c r="C341" s="40">
        <v>41</v>
      </c>
      <c r="D341" s="40">
        <v>247</v>
      </c>
      <c r="E341" s="40">
        <v>525</v>
      </c>
      <c r="F341" s="47" t="s">
        <v>953</v>
      </c>
      <c r="G341" s="48" t="s">
        <v>167</v>
      </c>
      <c r="H341" s="48" t="s">
        <v>954</v>
      </c>
      <c r="I341" s="40" t="s">
        <v>242</v>
      </c>
      <c r="J341" s="40" t="s">
        <v>39</v>
      </c>
      <c r="K341" s="40" t="s">
        <v>0</v>
      </c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>
        <f>$B341</f>
        <v>337</v>
      </c>
      <c r="Y341" s="11"/>
      <c r="Z341" s="11"/>
      <c r="AA341" s="11"/>
      <c r="AB341" s="11"/>
      <c r="AC341" s="11"/>
      <c r="AD341" s="11"/>
      <c r="AE341" s="11"/>
      <c r="AF341" s="11"/>
      <c r="AH341" s="11"/>
      <c r="AI341" s="11"/>
      <c r="AJ341" s="11"/>
      <c r="AK341" s="11"/>
      <c r="AL341" s="11"/>
      <c r="AM341" s="11"/>
      <c r="AN341" s="11"/>
      <c r="AO341" s="11"/>
      <c r="AP341" s="11"/>
      <c r="AQ341" s="11"/>
      <c r="AR341" s="11"/>
      <c r="AS341" s="11"/>
      <c r="AT341" s="11">
        <f>$D341</f>
        <v>247</v>
      </c>
      <c r="AU341" s="11"/>
      <c r="AV341" s="11"/>
      <c r="AW341" s="11"/>
      <c r="AX341" s="11"/>
      <c r="AY341" s="11"/>
      <c r="AZ341" s="11"/>
      <c r="BA341" s="11"/>
      <c r="BB341" s="11"/>
    </row>
    <row r="342" spans="1:54" ht="15.9" customHeight="1" x14ac:dyDescent="0.3">
      <c r="A342" s="40">
        <v>535</v>
      </c>
      <c r="B342" s="40">
        <v>338</v>
      </c>
      <c r="C342" s="40">
        <v>42</v>
      </c>
      <c r="D342" s="40">
        <v>248</v>
      </c>
      <c r="E342" s="40">
        <v>696</v>
      </c>
      <c r="F342" s="47" t="s">
        <v>955</v>
      </c>
      <c r="G342" s="48" t="s">
        <v>168</v>
      </c>
      <c r="H342" s="48" t="s">
        <v>956</v>
      </c>
      <c r="I342" s="40" t="s">
        <v>242</v>
      </c>
      <c r="J342" s="40" t="s">
        <v>25</v>
      </c>
      <c r="K342" s="40" t="s">
        <v>0</v>
      </c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>
        <f>$B342</f>
        <v>338</v>
      </c>
      <c r="Z342" s="11"/>
      <c r="AA342" s="11"/>
      <c r="AB342" s="11"/>
      <c r="AC342" s="11"/>
      <c r="AD342" s="11"/>
      <c r="AE342" s="11"/>
      <c r="AF342" s="11"/>
      <c r="AH342" s="11"/>
      <c r="AI342" s="11"/>
      <c r="AJ342" s="11"/>
      <c r="AK342" s="11"/>
      <c r="AL342" s="11"/>
      <c r="AM342" s="11"/>
      <c r="AN342" s="11"/>
      <c r="AO342" s="11"/>
      <c r="AP342" s="11"/>
      <c r="AQ342" s="11"/>
      <c r="AR342" s="11"/>
      <c r="AS342" s="11"/>
      <c r="AT342" s="11"/>
      <c r="AU342" s="11">
        <f>$D342</f>
        <v>248</v>
      </c>
      <c r="AV342" s="11"/>
      <c r="AW342" s="11"/>
      <c r="AX342" s="11"/>
      <c r="AY342" s="11"/>
      <c r="AZ342" s="11"/>
      <c r="BA342" s="11"/>
      <c r="BB342" s="11"/>
    </row>
    <row r="343" spans="1:54" ht="15.9" customHeight="1" x14ac:dyDescent="0.3">
      <c r="A343" s="26"/>
      <c r="B343" s="26">
        <v>339</v>
      </c>
      <c r="C343" s="26"/>
      <c r="D343" s="40">
        <v>249</v>
      </c>
      <c r="E343" s="26"/>
      <c r="F343" s="34"/>
      <c r="L343" s="11"/>
      <c r="M343" s="11">
        <f t="shared" ref="M343:N353" si="0">$B343</f>
        <v>339</v>
      </c>
      <c r="N343" s="11">
        <f t="shared" si="0"/>
        <v>339</v>
      </c>
      <c r="O343" s="11"/>
      <c r="P343" s="11">
        <f t="shared" ref="P343:Q353" si="1">$B343</f>
        <v>339</v>
      </c>
      <c r="Q343" s="11">
        <f t="shared" si="1"/>
        <v>339</v>
      </c>
      <c r="R343" s="11"/>
      <c r="S343" s="11"/>
      <c r="T343" s="11"/>
      <c r="U343" s="11">
        <f t="shared" ref="U343:U353" si="2">$B343</f>
        <v>339</v>
      </c>
      <c r="V343" s="11"/>
      <c r="W343" s="11"/>
      <c r="X343" s="11"/>
      <c r="Y343" s="11"/>
      <c r="Z343" s="11"/>
      <c r="AA343" s="11"/>
      <c r="AB343" s="11">
        <f t="shared" ref="AB343:AB346" si="3">$B343</f>
        <v>339</v>
      </c>
      <c r="AC343" s="11"/>
      <c r="AD343" s="11"/>
      <c r="AE343" s="11"/>
      <c r="AF343" s="11"/>
      <c r="AH343" s="11"/>
      <c r="AI343" s="11">
        <f t="shared" ref="AI343:AJ347" si="4">$D343</f>
        <v>249</v>
      </c>
      <c r="AJ343" s="11"/>
      <c r="AK343" s="11"/>
      <c r="AL343" s="11"/>
      <c r="AM343" s="11">
        <f t="shared" ref="AM343:AM348" si="5">$D343</f>
        <v>249</v>
      </c>
      <c r="AN343" s="11"/>
      <c r="AO343" s="11"/>
      <c r="AP343" s="11"/>
      <c r="AQ343" s="11">
        <f t="shared" ref="AQ343:AQ347" si="6">$D343</f>
        <v>249</v>
      </c>
      <c r="AR343" s="11"/>
      <c r="AS343" s="11"/>
      <c r="AT343" s="11"/>
      <c r="AU343" s="11"/>
      <c r="AV343" s="11"/>
      <c r="AW343" s="11"/>
      <c r="AX343" s="11">
        <f t="shared" ref="AX343" si="7">$D343</f>
        <v>249</v>
      </c>
      <c r="AY343" s="11"/>
      <c r="AZ343" s="11"/>
      <c r="BA343" s="11"/>
      <c r="BB343" s="11"/>
    </row>
    <row r="344" spans="1:54" ht="15.9" customHeight="1" x14ac:dyDescent="0.3">
      <c r="A344" s="26"/>
      <c r="B344" s="26">
        <v>339</v>
      </c>
      <c r="C344" s="26"/>
      <c r="D344" s="40">
        <v>249</v>
      </c>
      <c r="E344" s="26"/>
      <c r="F344" s="34"/>
      <c r="L344" s="11"/>
      <c r="M344" s="11">
        <f t="shared" si="0"/>
        <v>339</v>
      </c>
      <c r="N344" s="11">
        <f t="shared" si="0"/>
        <v>339</v>
      </c>
      <c r="O344" s="11"/>
      <c r="P344" s="11">
        <f t="shared" si="1"/>
        <v>339</v>
      </c>
      <c r="Q344" s="11">
        <f t="shared" si="1"/>
        <v>339</v>
      </c>
      <c r="R344" s="11"/>
      <c r="S344" s="11"/>
      <c r="T344" s="11"/>
      <c r="U344" s="11">
        <f t="shared" si="2"/>
        <v>339</v>
      </c>
      <c r="V344" s="11"/>
      <c r="W344" s="11"/>
      <c r="X344" s="11"/>
      <c r="Y344" s="11"/>
      <c r="Z344" s="11"/>
      <c r="AA344" s="11"/>
      <c r="AB344" s="11">
        <f t="shared" si="3"/>
        <v>339</v>
      </c>
      <c r="AC344" s="11"/>
      <c r="AD344" s="11"/>
      <c r="AE344" s="11"/>
      <c r="AF344" s="11"/>
      <c r="AH344" s="11"/>
      <c r="AI344" s="11">
        <f t="shared" si="4"/>
        <v>249</v>
      </c>
      <c r="AJ344" s="11"/>
      <c r="AK344" s="11"/>
      <c r="AL344" s="11"/>
      <c r="AM344" s="11">
        <f t="shared" si="5"/>
        <v>249</v>
      </c>
      <c r="AN344" s="11"/>
      <c r="AO344" s="11"/>
      <c r="AP344" s="11"/>
      <c r="AQ344" s="11">
        <f t="shared" si="6"/>
        <v>249</v>
      </c>
      <c r="AR344" s="11"/>
      <c r="AS344" s="11"/>
      <c r="AT344" s="11"/>
      <c r="AU344" s="11"/>
      <c r="AV344" s="11"/>
      <c r="AW344" s="11"/>
      <c r="AX344" s="11"/>
      <c r="AY344" s="11"/>
      <c r="AZ344" s="11"/>
      <c r="BA344" s="11"/>
      <c r="BB344" s="11"/>
    </row>
    <row r="345" spans="1:54" ht="15.9" customHeight="1" x14ac:dyDescent="0.3">
      <c r="A345" s="26"/>
      <c r="B345" s="26">
        <v>339</v>
      </c>
      <c r="C345" s="26"/>
      <c r="D345" s="40">
        <v>249</v>
      </c>
      <c r="E345" s="26"/>
      <c r="F345" s="34"/>
      <c r="L345" s="11"/>
      <c r="M345" s="11">
        <f t="shared" si="0"/>
        <v>339</v>
      </c>
      <c r="N345" s="11">
        <f t="shared" si="0"/>
        <v>339</v>
      </c>
      <c r="O345" s="11"/>
      <c r="P345" s="11">
        <f t="shared" si="1"/>
        <v>339</v>
      </c>
      <c r="Q345" s="11">
        <f t="shared" si="1"/>
        <v>339</v>
      </c>
      <c r="R345" s="11"/>
      <c r="S345" s="11"/>
      <c r="T345" s="11"/>
      <c r="U345" s="11">
        <f t="shared" si="2"/>
        <v>339</v>
      </c>
      <c r="V345" s="11"/>
      <c r="W345" s="11"/>
      <c r="X345" s="11"/>
      <c r="Y345" s="11"/>
      <c r="Z345" s="11"/>
      <c r="AA345" s="11"/>
      <c r="AB345" s="11">
        <f t="shared" si="3"/>
        <v>339</v>
      </c>
      <c r="AC345" s="11"/>
      <c r="AD345" s="11"/>
      <c r="AE345" s="11"/>
      <c r="AF345" s="11"/>
      <c r="AH345" s="11"/>
      <c r="AI345" s="11">
        <f t="shared" si="4"/>
        <v>249</v>
      </c>
      <c r="AJ345" s="11"/>
      <c r="AK345" s="11"/>
      <c r="AL345" s="11"/>
      <c r="AM345" s="11">
        <f t="shared" si="5"/>
        <v>249</v>
      </c>
      <c r="AN345" s="11"/>
      <c r="AO345" s="11"/>
      <c r="AP345" s="11"/>
      <c r="AQ345" s="11">
        <f t="shared" si="6"/>
        <v>249</v>
      </c>
      <c r="AR345" s="11"/>
      <c r="AS345" s="11"/>
      <c r="AT345" s="11"/>
      <c r="AU345" s="11"/>
      <c r="AV345" s="11"/>
      <c r="AW345" s="11"/>
      <c r="AX345" s="11"/>
      <c r="AY345" s="11"/>
      <c r="AZ345" s="11"/>
      <c r="BA345" s="11"/>
      <c r="BB345" s="11"/>
    </row>
    <row r="346" spans="1:54" ht="15.9" customHeight="1" x14ac:dyDescent="0.3">
      <c r="A346" s="26"/>
      <c r="B346" s="26">
        <v>339</v>
      </c>
      <c r="C346" s="26"/>
      <c r="D346" s="40">
        <v>249</v>
      </c>
      <c r="E346" s="26"/>
      <c r="F346" s="34"/>
      <c r="L346" s="11"/>
      <c r="M346" s="11">
        <f t="shared" si="0"/>
        <v>339</v>
      </c>
      <c r="N346" s="11">
        <f t="shared" si="0"/>
        <v>339</v>
      </c>
      <c r="O346" s="11"/>
      <c r="P346" s="11">
        <f t="shared" si="1"/>
        <v>339</v>
      </c>
      <c r="Q346" s="11">
        <f t="shared" si="1"/>
        <v>339</v>
      </c>
      <c r="R346" s="11"/>
      <c r="S346" s="11"/>
      <c r="T346" s="11"/>
      <c r="U346" s="11">
        <f t="shared" si="2"/>
        <v>339</v>
      </c>
      <c r="V346" s="11"/>
      <c r="W346" s="11"/>
      <c r="X346" s="11"/>
      <c r="Y346" s="11"/>
      <c r="Z346" s="11"/>
      <c r="AA346" s="11"/>
      <c r="AB346" s="11">
        <f t="shared" si="3"/>
        <v>339</v>
      </c>
      <c r="AC346" s="11"/>
      <c r="AD346" s="11"/>
      <c r="AE346" s="11"/>
      <c r="AF346" s="11"/>
      <c r="AH346" s="11"/>
      <c r="AI346" s="11">
        <f t="shared" si="4"/>
        <v>249</v>
      </c>
      <c r="AJ346" s="11"/>
      <c r="AK346" s="11"/>
      <c r="AL346" s="11"/>
      <c r="AM346" s="11"/>
      <c r="AN346" s="11"/>
      <c r="AO346" s="11"/>
      <c r="AP346" s="11"/>
      <c r="AQ346" s="11">
        <f t="shared" si="6"/>
        <v>249</v>
      </c>
      <c r="AR346" s="11"/>
      <c r="AS346" s="11"/>
      <c r="AT346" s="11"/>
      <c r="AU346" s="11"/>
      <c r="AV346" s="11"/>
      <c r="AW346" s="11"/>
      <c r="AX346" s="11"/>
      <c r="AY346" s="11"/>
      <c r="AZ346" s="11"/>
      <c r="BA346" s="11"/>
      <c r="BB346" s="11"/>
    </row>
    <row r="347" spans="1:54" ht="15.9" customHeight="1" x14ac:dyDescent="0.3">
      <c r="A347" s="26"/>
      <c r="B347" s="26">
        <v>339</v>
      </c>
      <c r="C347" s="26"/>
      <c r="D347" s="40">
        <v>248</v>
      </c>
      <c r="E347" s="26"/>
      <c r="F347" s="34"/>
      <c r="L347" s="11"/>
      <c r="M347" s="11">
        <f t="shared" si="0"/>
        <v>339</v>
      </c>
      <c r="N347" s="11"/>
      <c r="O347" s="11"/>
      <c r="P347" s="11">
        <f t="shared" si="1"/>
        <v>339</v>
      </c>
      <c r="Q347" s="11">
        <f t="shared" si="1"/>
        <v>339</v>
      </c>
      <c r="R347" s="11"/>
      <c r="S347" s="11"/>
      <c r="T347" s="11"/>
      <c r="U347" s="11">
        <f t="shared" si="2"/>
        <v>339</v>
      </c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  <c r="AF347" s="11"/>
      <c r="AH347" s="11"/>
      <c r="AI347" s="11">
        <f t="shared" si="4"/>
        <v>248</v>
      </c>
      <c r="AJ347" s="11"/>
      <c r="AK347" s="11"/>
      <c r="AL347" s="11"/>
      <c r="AM347" s="11">
        <f t="shared" si="5"/>
        <v>248</v>
      </c>
      <c r="AN347" s="11"/>
      <c r="AO347" s="11"/>
      <c r="AP347" s="11"/>
      <c r="AQ347" s="11">
        <f t="shared" si="6"/>
        <v>248</v>
      </c>
      <c r="AR347" s="11"/>
      <c r="AS347" s="11"/>
      <c r="AT347" s="11"/>
      <c r="AU347" s="11"/>
      <c r="AV347" s="11"/>
      <c r="AW347" s="11"/>
      <c r="AX347" s="11"/>
      <c r="AY347" s="11"/>
      <c r="AZ347" s="11"/>
      <c r="BA347" s="11"/>
      <c r="BB347" s="11"/>
    </row>
    <row r="348" spans="1:54" ht="15.9" customHeight="1" x14ac:dyDescent="0.3">
      <c r="A348" s="26"/>
      <c r="B348" s="26">
        <v>339</v>
      </c>
      <c r="C348" s="26"/>
      <c r="D348" s="40">
        <v>248</v>
      </c>
      <c r="E348" s="26"/>
      <c r="F348" s="34"/>
      <c r="L348" s="11"/>
      <c r="M348" s="11">
        <f t="shared" si="0"/>
        <v>339</v>
      </c>
      <c r="N348" s="11"/>
      <c r="O348" s="11"/>
      <c r="P348" s="11"/>
      <c r="Q348" s="11">
        <f t="shared" si="1"/>
        <v>339</v>
      </c>
      <c r="R348" s="11"/>
      <c r="S348" s="11"/>
      <c r="T348" s="11"/>
      <c r="U348" s="11">
        <f t="shared" si="2"/>
        <v>339</v>
      </c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H348" s="11"/>
      <c r="AI348" s="11"/>
      <c r="AJ348" s="11"/>
      <c r="AK348" s="11"/>
      <c r="AL348" s="11"/>
      <c r="AM348" s="11">
        <f t="shared" si="5"/>
        <v>248</v>
      </c>
      <c r="AN348" s="11"/>
      <c r="AO348" s="11"/>
      <c r="AP348" s="11"/>
      <c r="AQ348" s="11"/>
      <c r="AR348" s="11"/>
      <c r="AS348" s="11"/>
      <c r="AT348" s="11"/>
      <c r="AU348" s="11"/>
      <c r="AV348" s="11"/>
      <c r="AW348" s="11"/>
      <c r="AX348" s="11"/>
      <c r="AY348" s="11"/>
      <c r="AZ348" s="11"/>
      <c r="BA348" s="11"/>
      <c r="BB348" s="11"/>
    </row>
    <row r="349" spans="1:54" ht="15.9" customHeight="1" x14ac:dyDescent="0.25">
      <c r="A349" s="26"/>
      <c r="B349" s="26">
        <v>339</v>
      </c>
      <c r="C349" s="26"/>
      <c r="D349" s="26"/>
      <c r="E349" s="26"/>
      <c r="F349" s="34"/>
      <c r="L349" s="11"/>
      <c r="M349" s="11">
        <f t="shared" si="0"/>
        <v>339</v>
      </c>
      <c r="N349" s="11"/>
      <c r="O349" s="11"/>
      <c r="P349" s="11"/>
      <c r="Q349" s="11">
        <f t="shared" si="1"/>
        <v>339</v>
      </c>
      <c r="R349" s="11"/>
      <c r="S349" s="11"/>
      <c r="T349" s="11"/>
      <c r="U349" s="11">
        <f t="shared" si="2"/>
        <v>339</v>
      </c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H349" s="11"/>
      <c r="AI349" s="11"/>
      <c r="AJ349" s="11"/>
      <c r="AK349" s="11"/>
      <c r="AL349" s="11"/>
      <c r="AM349" s="11"/>
      <c r="AN349" s="11"/>
      <c r="AO349" s="11"/>
      <c r="AP349" s="11"/>
      <c r="AQ349" s="11"/>
      <c r="AR349" s="11"/>
      <c r="AS349" s="11"/>
      <c r="AT349" s="11"/>
      <c r="AU349" s="11"/>
      <c r="AV349" s="11"/>
      <c r="AW349" s="11"/>
      <c r="AX349" s="11"/>
      <c r="AY349" s="11"/>
      <c r="AZ349" s="11"/>
      <c r="BA349" s="11"/>
      <c r="BB349" s="11"/>
    </row>
    <row r="350" spans="1:54" ht="15.9" customHeight="1" x14ac:dyDescent="0.25">
      <c r="A350" s="26"/>
      <c r="B350" s="26">
        <v>339</v>
      </c>
      <c r="C350" s="26"/>
      <c r="D350" s="26"/>
      <c r="E350" s="26"/>
      <c r="F350" s="34"/>
      <c r="L350" s="11"/>
      <c r="M350" s="11">
        <f t="shared" si="0"/>
        <v>339</v>
      </c>
      <c r="N350" s="11"/>
      <c r="O350" s="11"/>
      <c r="P350" s="11"/>
      <c r="Q350" s="11">
        <f t="shared" si="1"/>
        <v>339</v>
      </c>
      <c r="R350" s="11"/>
      <c r="S350" s="11"/>
      <c r="T350" s="11"/>
      <c r="U350" s="11">
        <f t="shared" si="2"/>
        <v>339</v>
      </c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  <c r="AH350" s="11"/>
      <c r="AI350" s="11"/>
      <c r="AJ350" s="11"/>
      <c r="AK350" s="11"/>
      <c r="AL350" s="11"/>
      <c r="AM350" s="11"/>
      <c r="AN350" s="11"/>
      <c r="AO350" s="11"/>
      <c r="AP350" s="11"/>
      <c r="AQ350" s="11"/>
      <c r="AR350" s="11"/>
      <c r="AS350" s="11"/>
      <c r="AT350" s="11"/>
      <c r="AU350" s="11"/>
      <c r="AV350" s="11"/>
      <c r="AW350" s="11"/>
      <c r="AX350" s="11"/>
      <c r="AY350" s="11"/>
      <c r="AZ350" s="11"/>
      <c r="BA350" s="11"/>
      <c r="BB350" s="11"/>
    </row>
    <row r="351" spans="1:54" ht="15.9" customHeight="1" x14ac:dyDescent="0.25">
      <c r="A351" s="26"/>
      <c r="B351" s="26">
        <v>339</v>
      </c>
      <c r="C351" s="26"/>
      <c r="D351" s="26"/>
      <c r="E351" s="26"/>
      <c r="F351" s="34"/>
      <c r="L351" s="11"/>
      <c r="M351" s="11">
        <f t="shared" si="0"/>
        <v>339</v>
      </c>
      <c r="N351" s="11"/>
      <c r="O351" s="11"/>
      <c r="P351" s="11"/>
      <c r="Q351" s="11">
        <f t="shared" si="1"/>
        <v>339</v>
      </c>
      <c r="R351" s="11"/>
      <c r="S351" s="11"/>
      <c r="T351" s="11"/>
      <c r="U351" s="11">
        <f t="shared" si="2"/>
        <v>339</v>
      </c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H351" s="11"/>
      <c r="AI351" s="11"/>
      <c r="AJ351" s="11"/>
      <c r="AK351" s="11"/>
      <c r="AL351" s="11"/>
      <c r="AM351" s="11"/>
      <c r="AN351" s="11"/>
      <c r="AO351" s="11"/>
      <c r="AP351" s="11"/>
      <c r="AQ351" s="11"/>
      <c r="AR351" s="11"/>
      <c r="AS351" s="11"/>
      <c r="AT351" s="11"/>
      <c r="AU351" s="11"/>
      <c r="AV351" s="11"/>
      <c r="AW351" s="11"/>
      <c r="AX351" s="11"/>
      <c r="AY351" s="11"/>
      <c r="AZ351" s="11"/>
      <c r="BA351" s="11"/>
      <c r="BB351" s="11"/>
    </row>
    <row r="352" spans="1:54" ht="15.9" customHeight="1" x14ac:dyDescent="0.25">
      <c r="A352" s="26"/>
      <c r="B352" s="26">
        <v>339</v>
      </c>
      <c r="C352" s="26"/>
      <c r="D352" s="26"/>
      <c r="E352" s="26"/>
      <c r="F352" s="34"/>
      <c r="L352" s="11"/>
      <c r="M352" s="11">
        <f t="shared" si="0"/>
        <v>339</v>
      </c>
      <c r="N352" s="11"/>
      <c r="O352" s="11"/>
      <c r="P352" s="11"/>
      <c r="Q352" s="11">
        <f t="shared" si="1"/>
        <v>339</v>
      </c>
      <c r="R352" s="11"/>
      <c r="S352" s="11"/>
      <c r="T352" s="11"/>
      <c r="U352" s="11">
        <f t="shared" si="2"/>
        <v>339</v>
      </c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H352" s="11"/>
      <c r="AI352" s="11"/>
      <c r="AJ352" s="11"/>
      <c r="AK352" s="11"/>
      <c r="AL352" s="11"/>
      <c r="AM352" s="11"/>
      <c r="AN352" s="11"/>
      <c r="AO352" s="11"/>
      <c r="AP352" s="11"/>
      <c r="AQ352" s="11"/>
      <c r="AR352" s="11"/>
      <c r="AS352" s="11"/>
      <c r="AT352" s="11"/>
      <c r="AU352" s="11"/>
      <c r="AV352" s="11"/>
      <c r="AW352" s="11"/>
      <c r="AX352" s="11"/>
      <c r="AY352" s="11"/>
      <c r="AZ352" s="11"/>
      <c r="BA352" s="11"/>
      <c r="BB352" s="11"/>
    </row>
    <row r="353" spans="1:54" ht="15.9" customHeight="1" x14ac:dyDescent="0.25">
      <c r="A353" s="26"/>
      <c r="B353" s="26">
        <v>339</v>
      </c>
      <c r="C353" s="26"/>
      <c r="D353" s="26"/>
      <c r="E353" s="26"/>
      <c r="F353" s="34"/>
      <c r="L353" s="11"/>
      <c r="M353" s="11">
        <f t="shared" si="0"/>
        <v>339</v>
      </c>
      <c r="N353" s="11"/>
      <c r="O353" s="11"/>
      <c r="P353" s="11"/>
      <c r="Q353" s="11"/>
      <c r="R353" s="11"/>
      <c r="S353" s="11"/>
      <c r="T353" s="11"/>
      <c r="U353" s="11">
        <f t="shared" si="2"/>
        <v>339</v>
      </c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  <c r="AH353" s="11"/>
      <c r="AI353" s="11"/>
      <c r="AJ353" s="11"/>
      <c r="AK353" s="11"/>
      <c r="AL353" s="11"/>
      <c r="AM353" s="11"/>
      <c r="AN353" s="11"/>
      <c r="AO353" s="11"/>
      <c r="AP353" s="11"/>
      <c r="AQ353" s="11"/>
      <c r="AR353" s="11"/>
      <c r="AS353" s="11"/>
      <c r="AT353" s="11"/>
      <c r="AU353" s="11"/>
      <c r="AV353" s="11"/>
      <c r="AW353" s="11"/>
      <c r="AX353" s="11"/>
      <c r="AY353" s="11"/>
      <c r="AZ353" s="11"/>
      <c r="BA353" s="11"/>
      <c r="BB353" s="11"/>
    </row>
    <row r="354" spans="1:54" ht="15.9" customHeight="1" x14ac:dyDescent="0.25">
      <c r="B354" s="26"/>
    </row>
    <row r="355" spans="1:54" ht="15.9" customHeight="1" x14ac:dyDescent="0.25">
      <c r="H355" s="27" t="s">
        <v>20</v>
      </c>
      <c r="Q355" s="20"/>
      <c r="S355" s="28">
        <f>SUM(SMALL(S$4:S$353,{13,14,15,16,17,18,19,20,21,22,23,24}))</f>
        <v>1202</v>
      </c>
      <c r="W355" s="20"/>
      <c r="X355" s="20"/>
      <c r="AA355" s="28">
        <f>SUM(SMALL(AA$4:AA$353,{13,14,15,16,17,18,19,20,21,22,23,24}))</f>
        <v>1427</v>
      </c>
      <c r="AD355" s="28">
        <f>SUM(SMALL(AD$4:AD$353,{13,14,15,16,17,18,19,20,21,22,23,24}))</f>
        <v>3007</v>
      </c>
      <c r="AH355" s="28">
        <f>SUM(SMALL(AH$4:AH$353,{7,8,9,10,11,12}))</f>
        <v>1210</v>
      </c>
      <c r="AI355" s="20"/>
      <c r="AN355" s="28">
        <f>SUM(SMALL(AN$4:AN$353,{7,8,9,10,11,12}))</f>
        <v>1319</v>
      </c>
      <c r="AO355" s="28">
        <f>SUM(SMALL(AO$4:AO$353,{7,8,9,10,11,12}))</f>
        <v>293</v>
      </c>
      <c r="AQ355" s="20"/>
      <c r="AS355" s="28">
        <f>SUM(SMALL(AS$4:AS$353,{7,8,9,10,11,12}))</f>
        <v>1104</v>
      </c>
      <c r="AT355" s="28">
        <f>SUM(SMALL(AT$4:AT$353,{7,8,9,10,11,12}))</f>
        <v>607</v>
      </c>
      <c r="AU355" s="28">
        <f>SUM(SMALL(AU$4:AU$353,{7,8,9,10,11,12}))</f>
        <v>711</v>
      </c>
      <c r="AV355" s="20"/>
      <c r="AW355" s="28">
        <f>SUM(SMALL(AW$4:AW$353,{7,8,9,10,11,12}))</f>
        <v>501</v>
      </c>
      <c r="AX355" s="20"/>
      <c r="AY355" s="28">
        <f>SUM(SMALL(AY$4:AY$353,{7,8,9,10,11,12}))</f>
        <v>1284</v>
      </c>
      <c r="AZ355" s="28">
        <f>SUM(SMALL(AZ$4:AZ$353,{7,8,9,10,11,12}))</f>
        <v>621</v>
      </c>
      <c r="BA355" s="28">
        <f>SUM(SMALL(BA$4:BA$353,{7,8,9,10,11,12}))</f>
        <v>630</v>
      </c>
      <c r="BB355" s="28">
        <f>SUM(SMALL(BB$4:BB$353,{7,8,9,10,11,12}))</f>
        <v>1044</v>
      </c>
    </row>
    <row r="356" spans="1:54" ht="15.9" customHeight="1" x14ac:dyDescent="0.25">
      <c r="Q356" s="20"/>
      <c r="S356" s="28">
        <f>COUNT(SMALL(S$4:S$353,{13,14,15,16,17,18,19,20,21,22,23,24}))</f>
        <v>12</v>
      </c>
      <c r="W356" s="20"/>
      <c r="X356" s="20"/>
      <c r="AA356" s="28">
        <f>COUNT(SMALL(AA$4:AA$353,{13,14,15,16,17,18,19,20,21,22,23,24}))</f>
        <v>12</v>
      </c>
      <c r="AB356" s="20"/>
      <c r="AD356" s="28">
        <f>COUNT(SMALL(AD$4:AD$353,{13,14,15,16,17,18,19,20,21,22,23,24}))</f>
        <v>12</v>
      </c>
      <c r="AE356" s="20"/>
      <c r="AF356" s="20"/>
      <c r="AH356" s="28">
        <f>COUNT(SMALL(AH$4:AH$353,{7,8,9,10,11,12}))</f>
        <v>6</v>
      </c>
      <c r="AI356" s="20"/>
      <c r="AN356" s="28">
        <f>COUNT(SMALL(AN$4:AN$353,{7,8,9,10,11,12}))</f>
        <v>6</v>
      </c>
      <c r="AO356" s="28">
        <f>COUNT(SMALL(AO$4:AO$353,{7,8,9,10,11,12}))</f>
        <v>6</v>
      </c>
      <c r="AQ356" s="20"/>
      <c r="AS356" s="28">
        <f>COUNT(SMALL(AS$4:AS$353,{7,8,9,10,11,12}))</f>
        <v>6</v>
      </c>
      <c r="AT356" s="28">
        <f>COUNT(SMALL(AT$4:AT$353,{7,8,9,10,11,12}))</f>
        <v>6</v>
      </c>
      <c r="AU356" s="28">
        <f>COUNT(SMALL(AU$4:AU$353,{7,8,9,10,11,12}))</f>
        <v>6</v>
      </c>
      <c r="AV356" s="20"/>
      <c r="AW356" s="28">
        <f>COUNT(SMALL(AW$4:AW$353,{7,8,9,10,11,12}))</f>
        <v>6</v>
      </c>
      <c r="AX356" s="20"/>
      <c r="AY356" s="28">
        <f>COUNT(SMALL(AY$4:AY$353,{7,8,9,10,11,12}))</f>
        <v>6</v>
      </c>
      <c r="AZ356" s="28">
        <f>COUNT(SMALL(AZ$4:AZ$353,{7,8,9,10,11,12}))</f>
        <v>6</v>
      </c>
      <c r="BA356" s="28">
        <f>COUNT(SMALL(BA$4:BA$353,{7,8,9,10,11,12}))</f>
        <v>6</v>
      </c>
      <c r="BB356" s="28">
        <f>COUNT(SMALL(BB$4:BB$353,{7,8,9,10,11,12}))</f>
        <v>6</v>
      </c>
    </row>
    <row r="357" spans="1:54" ht="15.9" customHeight="1" x14ac:dyDescent="0.25">
      <c r="Q357" s="20"/>
      <c r="AH357" s="20"/>
      <c r="AN357" s="20"/>
    </row>
    <row r="358" spans="1:54" ht="15.9" customHeight="1" x14ac:dyDescent="0.25">
      <c r="H358" s="29" t="s">
        <v>21</v>
      </c>
      <c r="Q358" s="20"/>
      <c r="S358" s="30">
        <f>SUM(SMALL(S$4:S$353,{25,26,27,28,29,30,31,32,33,34,35,36}))</f>
        <v>2663</v>
      </c>
      <c r="T358" s="20"/>
      <c r="AA358" s="30">
        <f>SUM(SMALL(AA$4:AA$353,{25,26,27,28,29,30,31,32,33,34,35,36}))</f>
        <v>2623</v>
      </c>
      <c r="AC358" s="20"/>
      <c r="AD358" s="20"/>
      <c r="AE358" s="20"/>
      <c r="AF358" s="20"/>
      <c r="AH358" s="20"/>
      <c r="AM358" s="20"/>
      <c r="AO358" s="30">
        <f>SUM(SMALL(AO$4:AO$353,{13,14,15,16,17,18}))</f>
        <v>550</v>
      </c>
      <c r="AS358" s="20"/>
      <c r="AU358" s="30">
        <f>SUM(SMALL(AU$4:AU$353,{13,14,15,16,17,18}))</f>
        <v>929</v>
      </c>
      <c r="AW358" s="30">
        <f>SUM(SMALL(AW$4:AW$353,{13,14,15,16,17,18}))</f>
        <v>912</v>
      </c>
      <c r="AZ358" s="30">
        <f>SUM(SMALL(AZ$4:AZ$353,{13,14,15,16,17,18}))</f>
        <v>1019</v>
      </c>
      <c r="BA358" s="30">
        <f>SUM(SMALL(BA$4:BA$353,{13,14,15,16,17,18}))</f>
        <v>1209</v>
      </c>
    </row>
    <row r="359" spans="1:54" ht="15.9" customHeight="1" x14ac:dyDescent="0.25">
      <c r="Q359" s="20"/>
      <c r="S359" s="30">
        <f>COUNT(SMALL(S$4:S$353,{25,26,27,28,29,30,31,32,33,34,35,36}))</f>
        <v>12</v>
      </c>
      <c r="T359" s="20"/>
      <c r="AA359" s="30">
        <f>COUNT(SMALL(AA$4:AA$353,{25,26,27,28,29,30,31,32,33,34,35,36}))</f>
        <v>12</v>
      </c>
      <c r="AC359" s="20"/>
      <c r="AD359" s="20"/>
      <c r="AE359" s="20"/>
      <c r="AF359" s="20"/>
      <c r="AH359" s="20"/>
      <c r="AM359" s="20"/>
      <c r="AO359" s="30">
        <f>COUNT(SMALL(AO$4:AO$353,{13,14,15,16,17,18}))</f>
        <v>6</v>
      </c>
      <c r="AS359" s="20"/>
      <c r="AU359" s="30">
        <f>COUNT(SMALL(AU$4:AU$353,{13,14,15,16,17,18}))</f>
        <v>6</v>
      </c>
      <c r="AW359" s="30">
        <f>COUNT(SMALL(AW$4:AW$353,{13,14,15,16,17,18}))</f>
        <v>6</v>
      </c>
      <c r="AZ359" s="30">
        <f>COUNT(SMALL(AZ$4:AZ$353,{13,14,15,16,17,18}))</f>
        <v>6</v>
      </c>
      <c r="BA359" s="30">
        <f>COUNT(SMALL(BA$4:BA$353,{13,14,15,16,17,18}))</f>
        <v>6</v>
      </c>
    </row>
    <row r="360" spans="1:54" ht="15.9" customHeight="1" x14ac:dyDescent="0.25">
      <c r="Q360" s="20"/>
      <c r="T360" s="20"/>
      <c r="U360" s="20"/>
      <c r="V360" s="20"/>
      <c r="W360" s="20"/>
      <c r="X360" s="20"/>
      <c r="Y360" s="20"/>
      <c r="Z360" s="20"/>
      <c r="AD360" s="20"/>
      <c r="AE360" s="20"/>
      <c r="AF360" s="20"/>
      <c r="AH360" s="20"/>
      <c r="AM360" s="20"/>
      <c r="AO360" s="20"/>
      <c r="AW360" s="20"/>
      <c r="AZ360" s="20"/>
      <c r="BA360" s="20"/>
      <c r="BB360" s="20"/>
    </row>
    <row r="361" spans="1:54" ht="15.9" customHeight="1" x14ac:dyDescent="0.25">
      <c r="H361" s="22" t="s">
        <v>22</v>
      </c>
      <c r="M361" s="20"/>
      <c r="Q361" s="20"/>
      <c r="T361" s="20"/>
      <c r="U361" s="20"/>
      <c r="V361" s="20"/>
      <c r="W361" s="20"/>
      <c r="X361" s="20"/>
      <c r="Y361" s="20"/>
      <c r="Z361" s="20"/>
      <c r="AB361" s="20"/>
      <c r="AD361" s="20"/>
      <c r="AE361" s="20"/>
      <c r="AF361" s="20"/>
      <c r="AM361" s="20"/>
      <c r="AO361" s="36">
        <f>SUM(SMALL(AO$4:AO$353,{19,20,21,22,23,24}))</f>
        <v>978</v>
      </c>
      <c r="AP361" s="20"/>
      <c r="AX361" s="20"/>
      <c r="AY361" s="20"/>
      <c r="BA361" s="20"/>
      <c r="BB361" s="20"/>
    </row>
    <row r="362" spans="1:54" ht="15.9" customHeight="1" x14ac:dyDescent="0.25"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20"/>
      <c r="AC362" s="20"/>
      <c r="AD362" s="20"/>
      <c r="AE362" s="20"/>
      <c r="AF362" s="20"/>
      <c r="AM362" s="20"/>
      <c r="AO362" s="36">
        <f>COUNT(SMALL(AO$4:AO$353,{19,20,21,22,23,24}))</f>
        <v>6</v>
      </c>
      <c r="AP362" s="20"/>
      <c r="AX362" s="20"/>
      <c r="AY362" s="20"/>
    </row>
    <row r="363" spans="1:54" ht="15.9" customHeight="1" x14ac:dyDescent="0.25"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  <c r="AE363" s="20"/>
      <c r="AF363" s="20"/>
      <c r="AO363" s="20"/>
      <c r="AW363" s="20"/>
    </row>
    <row r="364" spans="1:54" ht="15.9" customHeight="1" x14ac:dyDescent="0.25">
      <c r="C364" s="38" t="s">
        <v>1295</v>
      </c>
      <c r="D364" s="39"/>
      <c r="E364" s="39"/>
      <c r="F364" s="38"/>
      <c r="I364" s="20"/>
      <c r="J364" s="20"/>
      <c r="K364" s="20"/>
      <c r="L364" s="26">
        <f>INT(COUNTA(L4:L353)/12)</f>
        <v>1</v>
      </c>
      <c r="M364" s="26">
        <f>INT(COUNTA(M4:M353)/12)</f>
        <v>1</v>
      </c>
      <c r="N364" s="26">
        <f>INT(COUNTA(N4:N353)/12)</f>
        <v>1</v>
      </c>
      <c r="O364" s="26">
        <f>INT(COUNTA(O4:O353)/12)</f>
        <v>1</v>
      </c>
      <c r="P364" s="26">
        <f>INT(COUNTA(P4:P353)/12)</f>
        <v>1</v>
      </c>
      <c r="Q364" s="26">
        <f>INT(COUNTA(Q4:Q353)/12)</f>
        <v>1</v>
      </c>
      <c r="R364" s="26">
        <f>INT(COUNTA(R4:R353)/12)</f>
        <v>1</v>
      </c>
      <c r="S364" s="26">
        <f>INT(COUNTA(S4:S353)/12)</f>
        <v>3</v>
      </c>
      <c r="T364" s="26">
        <f>INT(COUNTA(T4:T353)/12)</f>
        <v>1</v>
      </c>
      <c r="U364" s="26">
        <f>INT(COUNTA(U4:U353)/12)</f>
        <v>1</v>
      </c>
      <c r="V364" s="26">
        <f>INT(COUNTA(V4:V353)/12)</f>
        <v>1</v>
      </c>
      <c r="W364" s="26">
        <f>INT(COUNTA(W4:W353)/12)</f>
        <v>1</v>
      </c>
      <c r="X364" s="26">
        <f>INT(COUNTA(X4:X353)/12)</f>
        <v>1</v>
      </c>
      <c r="Y364" s="26">
        <f>INT(COUNTA(Y4:Y353)/12)</f>
        <v>1</v>
      </c>
      <c r="Z364" s="26">
        <f>INT(COUNTA(Z4:Z353)/12)</f>
        <v>1</v>
      </c>
      <c r="AA364" s="26">
        <f>INT(COUNTA(AA4:AA353)/12)</f>
        <v>3</v>
      </c>
      <c r="AB364" s="26">
        <f>INT(COUNTA(AB4:AB353)/12)</f>
        <v>1</v>
      </c>
      <c r="AC364" s="26">
        <f>INT(COUNTA(AC4:AC353)/12)</f>
        <v>1</v>
      </c>
      <c r="AD364" s="26">
        <f>INT(COUNTA(AD4:AD353)/12)</f>
        <v>2</v>
      </c>
      <c r="AE364" s="26">
        <f>INT(COUNTA(AE4:AE353)/12)</f>
        <v>1</v>
      </c>
      <c r="AF364" s="26">
        <f>INT(COUNTA(AF4:AF353)/12)</f>
        <v>1</v>
      </c>
      <c r="AG364" s="20"/>
      <c r="AH364" s="26">
        <f>INT(COUNTA(AH4:AH353)/6)</f>
        <v>2</v>
      </c>
      <c r="AI364" s="26">
        <f>INT(COUNTA(AI4:AI353)/6)</f>
        <v>1</v>
      </c>
      <c r="AJ364" s="26">
        <f>INT(COUNTA(AJ4:AJ353)/6)</f>
        <v>1</v>
      </c>
      <c r="AK364" s="26">
        <f>INT(COUNTA(AK4:AK353)/6)</f>
        <v>1</v>
      </c>
      <c r="AL364" s="26">
        <f>INT(COUNTA(AL4:AL353)/6)</f>
        <v>1</v>
      </c>
      <c r="AM364" s="26">
        <f>INT(COUNTA(AM4:AM353)/6)</f>
        <v>1</v>
      </c>
      <c r="AN364" s="26">
        <f>INT(COUNTA(AN4:AN353)/6)</f>
        <v>2</v>
      </c>
      <c r="AO364" s="26">
        <f>INT(COUNTA(AO4:AO353)/6)</f>
        <v>4</v>
      </c>
      <c r="AP364" s="26">
        <f>INT(COUNTA(AP4:AP353)/6)</f>
        <v>1</v>
      </c>
      <c r="AQ364" s="26">
        <f>INT(COUNTA(AQ4:AQ353)/6)</f>
        <v>1</v>
      </c>
      <c r="AR364" s="26">
        <f>INT(COUNTA(AR4:AR353)/6)</f>
        <v>1</v>
      </c>
      <c r="AS364" s="26">
        <f>INT(COUNTA(AS4:AS353)/6)</f>
        <v>2</v>
      </c>
      <c r="AT364" s="26">
        <f>INT(COUNTA(AT4:AT353)/6)</f>
        <v>2</v>
      </c>
      <c r="AU364" s="26">
        <f>INT(COUNTA(AU4:AU353)/6)</f>
        <v>3</v>
      </c>
      <c r="AV364" s="26">
        <f>INT(COUNTA(AV4:AV353)/6)</f>
        <v>1</v>
      </c>
      <c r="AW364" s="26">
        <f>INT(COUNTA(AW4:AW353)/6)</f>
        <v>3</v>
      </c>
      <c r="AX364" s="26">
        <f>INT(COUNTA(AX4:AX353)/6)</f>
        <v>1</v>
      </c>
      <c r="AY364" s="26">
        <f>INT(COUNTA(AY4:AY353)/6)</f>
        <v>2</v>
      </c>
      <c r="AZ364" s="26">
        <f>INT(COUNTA(AZ4:AZ353)/6)</f>
        <v>3</v>
      </c>
      <c r="BA364" s="26">
        <f>INT(COUNTA(BA4:BA353)/6)</f>
        <v>3</v>
      </c>
      <c r="BB364" s="26">
        <f>INT(COUNTA(BB4:BB353)/6)</f>
        <v>2</v>
      </c>
    </row>
    <row r="365" spans="1:54" ht="15.9" customHeight="1" x14ac:dyDescent="0.25">
      <c r="A365" s="3" t="s">
        <v>9</v>
      </c>
      <c r="B365" s="37" t="s">
        <v>0</v>
      </c>
      <c r="C365" s="37" t="s">
        <v>1</v>
      </c>
      <c r="D365" s="37" t="s">
        <v>287</v>
      </c>
      <c r="E365" s="37"/>
      <c r="F365" s="37"/>
      <c r="G365" s="37"/>
      <c r="I365" s="20"/>
      <c r="J365" s="20"/>
      <c r="K365" s="20"/>
      <c r="L365" s="20"/>
      <c r="AG365" s="20"/>
    </row>
    <row r="366" spans="1:54" ht="15.9" customHeight="1" x14ac:dyDescent="0.25">
      <c r="A366" s="26" t="s">
        <v>35</v>
      </c>
      <c r="B366" s="20">
        <f>COUNTIF(J:J,A366)</f>
        <v>13</v>
      </c>
      <c r="C366" s="20">
        <f>Women!B226</f>
        <v>13</v>
      </c>
      <c r="D366" s="20">
        <f>B366+C366</f>
        <v>26</v>
      </c>
      <c r="I366" s="20"/>
      <c r="J366" s="20"/>
      <c r="K366" s="20"/>
      <c r="L366" s="20"/>
      <c r="AG366" s="20"/>
    </row>
    <row r="367" spans="1:54" ht="15.9" customHeight="1" x14ac:dyDescent="0.25">
      <c r="A367" s="26" t="s">
        <v>36</v>
      </c>
      <c r="B367" s="20">
        <f>COUNTIF(J:J,A367)</f>
        <v>1</v>
      </c>
      <c r="C367" s="20">
        <f>Women!B227</f>
        <v>1</v>
      </c>
      <c r="D367" s="20">
        <f t="shared" ref="D367:D386" si="8">B367+C367</f>
        <v>2</v>
      </c>
    </row>
    <row r="368" spans="1:54" ht="15.9" customHeight="1" x14ac:dyDescent="0.25">
      <c r="A368" s="26" t="s">
        <v>23</v>
      </c>
      <c r="B368" s="20">
        <f>COUNTIF(J:J,A368)</f>
        <v>8</v>
      </c>
      <c r="C368" s="20">
        <f>Women!B228</f>
        <v>9</v>
      </c>
      <c r="D368" s="20">
        <f t="shared" si="8"/>
        <v>17</v>
      </c>
    </row>
    <row r="369" spans="1:4" ht="15.9" customHeight="1" x14ac:dyDescent="0.25">
      <c r="A369" s="26" t="s">
        <v>411</v>
      </c>
      <c r="B369" s="20">
        <f>COUNTIF(J:J,A369)</f>
        <v>18</v>
      </c>
      <c r="C369" s="20">
        <f>Women!B229</f>
        <v>12</v>
      </c>
      <c r="D369" s="20">
        <f t="shared" ref="D369" si="9">B369+C369</f>
        <v>30</v>
      </c>
    </row>
    <row r="370" spans="1:4" ht="15.9" customHeight="1" x14ac:dyDescent="0.25">
      <c r="A370" s="26" t="s">
        <v>51</v>
      </c>
      <c r="B370" s="20">
        <f>COUNTIF(J:J,A370)</f>
        <v>7</v>
      </c>
      <c r="C370" s="20">
        <f>Women!B230</f>
        <v>1</v>
      </c>
      <c r="D370" s="20">
        <f t="shared" si="8"/>
        <v>8</v>
      </c>
    </row>
    <row r="371" spans="1:4" ht="15.9" customHeight="1" x14ac:dyDescent="0.25">
      <c r="A371" s="26" t="s">
        <v>59</v>
      </c>
      <c r="B371" s="20">
        <f>COUNTIF(J:J,A371)</f>
        <v>2</v>
      </c>
      <c r="C371" s="20">
        <f>Women!B231</f>
        <v>1</v>
      </c>
      <c r="D371" s="20">
        <f t="shared" si="8"/>
        <v>3</v>
      </c>
    </row>
    <row r="372" spans="1:4" ht="15.9" customHeight="1" x14ac:dyDescent="0.25">
      <c r="A372" s="26" t="s">
        <v>37</v>
      </c>
      <c r="B372" s="20">
        <f>COUNTIF(J:J,A372)</f>
        <v>21</v>
      </c>
      <c r="C372" s="20">
        <f>Women!B232</f>
        <v>13</v>
      </c>
      <c r="D372" s="20">
        <f t="shared" si="8"/>
        <v>34</v>
      </c>
    </row>
    <row r="373" spans="1:4" ht="15.9" customHeight="1" x14ac:dyDescent="0.25">
      <c r="A373" s="26" t="s">
        <v>38</v>
      </c>
      <c r="B373" s="20">
        <f>COUNTIF(J:J,A373)</f>
        <v>38</v>
      </c>
      <c r="C373" s="20">
        <f>Women!B233</f>
        <v>23</v>
      </c>
      <c r="D373" s="20">
        <f t="shared" si="8"/>
        <v>61</v>
      </c>
    </row>
    <row r="374" spans="1:4" ht="15.9" customHeight="1" x14ac:dyDescent="0.25">
      <c r="A374" s="26" t="s">
        <v>286</v>
      </c>
      <c r="B374" s="20">
        <f>COUNTIF(J:J,A374)</f>
        <v>14</v>
      </c>
      <c r="C374" s="20">
        <f>Women!B234</f>
        <v>14</v>
      </c>
      <c r="D374" s="20">
        <f t="shared" ref="D374" si="10">B374+C374</f>
        <v>28</v>
      </c>
    </row>
    <row r="375" spans="1:4" ht="15.9" customHeight="1" x14ac:dyDescent="0.25">
      <c r="A375" s="26" t="s">
        <v>24</v>
      </c>
      <c r="B375" s="20">
        <f>COUNTIF(J:J,A375)</f>
        <v>1</v>
      </c>
      <c r="C375" s="20">
        <f>Women!B235</f>
        <v>0</v>
      </c>
      <c r="D375" s="20">
        <f t="shared" si="8"/>
        <v>1</v>
      </c>
    </row>
    <row r="376" spans="1:4" ht="15.9" customHeight="1" x14ac:dyDescent="0.25">
      <c r="A376" s="26" t="s">
        <v>75</v>
      </c>
      <c r="B376" s="20">
        <f>COUNTIF(J:J,A376)</f>
        <v>18</v>
      </c>
      <c r="C376" s="20">
        <f>Women!B236</f>
        <v>2</v>
      </c>
      <c r="D376" s="20">
        <f t="shared" si="8"/>
        <v>20</v>
      </c>
    </row>
    <row r="377" spans="1:4" ht="15.9" customHeight="1" x14ac:dyDescent="0.25">
      <c r="A377" s="26" t="s">
        <v>69</v>
      </c>
      <c r="B377" s="20">
        <f>COUNTIF(J:J,A377)</f>
        <v>13</v>
      </c>
      <c r="C377" s="20">
        <f>Women!B237</f>
        <v>9</v>
      </c>
      <c r="D377" s="20">
        <f t="shared" si="8"/>
        <v>22</v>
      </c>
    </row>
    <row r="378" spans="1:4" ht="15.9" customHeight="1" x14ac:dyDescent="0.25">
      <c r="A378" s="26" t="s">
        <v>39</v>
      </c>
      <c r="B378" s="20">
        <f>COUNTIF(J:J,A378)</f>
        <v>16</v>
      </c>
      <c r="C378" s="20">
        <f>Women!B238</f>
        <v>14</v>
      </c>
      <c r="D378" s="20">
        <f t="shared" si="8"/>
        <v>30</v>
      </c>
    </row>
    <row r="379" spans="1:4" ht="15.9" customHeight="1" x14ac:dyDescent="0.25">
      <c r="A379" s="26" t="s">
        <v>25</v>
      </c>
      <c r="B379" s="20">
        <f>COUNTIF(J:J,A379)</f>
        <v>23</v>
      </c>
      <c r="C379" s="20">
        <f>Women!B239</f>
        <v>8</v>
      </c>
      <c r="D379" s="20">
        <f t="shared" si="8"/>
        <v>31</v>
      </c>
    </row>
    <row r="380" spans="1:4" ht="15.9" customHeight="1" x14ac:dyDescent="0.25">
      <c r="A380" s="26" t="s">
        <v>26</v>
      </c>
      <c r="B380" s="20">
        <f>COUNTIF(J:J,A380)</f>
        <v>13</v>
      </c>
      <c r="C380" s="20">
        <f>Women!B240</f>
        <v>11</v>
      </c>
      <c r="D380" s="20">
        <f t="shared" si="8"/>
        <v>24</v>
      </c>
    </row>
    <row r="381" spans="1:4" ht="15.9" customHeight="1" x14ac:dyDescent="0.25">
      <c r="A381" s="26" t="s">
        <v>40</v>
      </c>
      <c r="B381" s="20">
        <f>COUNTIF(J:J,A381)</f>
        <v>38</v>
      </c>
      <c r="C381" s="20">
        <f>Women!B241</f>
        <v>20</v>
      </c>
      <c r="D381" s="20">
        <f t="shared" si="8"/>
        <v>58</v>
      </c>
    </row>
    <row r="382" spans="1:4" ht="15.9" customHeight="1" x14ac:dyDescent="0.25">
      <c r="A382" s="26" t="s">
        <v>54</v>
      </c>
      <c r="B382" s="20">
        <f>COUNTIF(J:J,A382)</f>
        <v>8</v>
      </c>
      <c r="C382" s="20">
        <f>Women!B242</f>
        <v>3</v>
      </c>
      <c r="D382" s="20">
        <f t="shared" si="8"/>
        <v>11</v>
      </c>
    </row>
    <row r="383" spans="1:4" ht="15.9" customHeight="1" x14ac:dyDescent="0.25">
      <c r="A383" s="26" t="s">
        <v>63</v>
      </c>
      <c r="B383" s="20">
        <f>COUNTIF(J:J,A383)</f>
        <v>21</v>
      </c>
      <c r="C383" s="20">
        <f>Women!B243</f>
        <v>18</v>
      </c>
      <c r="D383" s="20">
        <f t="shared" si="8"/>
        <v>39</v>
      </c>
    </row>
    <row r="384" spans="1:4" ht="15.9" customHeight="1" x14ac:dyDescent="0.25">
      <c r="A384" s="26" t="s">
        <v>27</v>
      </c>
      <c r="B384" s="20">
        <f>COUNTIF(J:J,A384)</f>
        <v>25</v>
      </c>
      <c r="C384" s="20">
        <f>Women!B244</f>
        <v>11</v>
      </c>
      <c r="D384" s="20">
        <f t="shared" si="8"/>
        <v>36</v>
      </c>
    </row>
    <row r="385" spans="1:7" ht="15.9" customHeight="1" x14ac:dyDescent="0.25">
      <c r="A385" s="26" t="s">
        <v>106</v>
      </c>
      <c r="B385" s="20">
        <f>COUNTIF(J:J,A385)</f>
        <v>20</v>
      </c>
      <c r="C385" s="20">
        <f>Women!B245</f>
        <v>9</v>
      </c>
      <c r="D385" s="20">
        <f t="shared" si="8"/>
        <v>29</v>
      </c>
    </row>
    <row r="386" spans="1:7" ht="15.9" customHeight="1" x14ac:dyDescent="0.25">
      <c r="A386" s="26" t="s">
        <v>115</v>
      </c>
      <c r="B386" s="20">
        <f>COUNTIF(J:J,A386)</f>
        <v>21</v>
      </c>
      <c r="C386" s="20">
        <f>Women!B246</f>
        <v>10</v>
      </c>
      <c r="D386" s="20">
        <f t="shared" si="8"/>
        <v>31</v>
      </c>
    </row>
    <row r="387" spans="1:7" ht="15.9" customHeight="1" x14ac:dyDescent="0.25">
      <c r="B387" s="2">
        <f>SUM(B366:B386)</f>
        <v>339</v>
      </c>
      <c r="C387" s="2">
        <f>SUM(C366:C386)</f>
        <v>202</v>
      </c>
      <c r="D387" s="2">
        <f>SUM(D366:D386)</f>
        <v>541</v>
      </c>
      <c r="E387" s="2"/>
      <c r="F387" s="2"/>
      <c r="G387" s="2"/>
    </row>
  </sheetData>
  <sortState xmlns:xlrd2="http://schemas.microsoft.com/office/spreadsheetml/2017/richdata2" ref="A4:BB342">
    <sortCondition ref="A4:A342"/>
  </sortState>
  <phoneticPr fontId="0" type="noConversion"/>
  <conditionalFormatting sqref="E343:E353">
    <cfRule type="duplicateValues" dxfId="2" priority="20"/>
  </conditionalFormatting>
  <conditionalFormatting sqref="E4:E317 E319:E342">
    <cfRule type="duplicateValues" dxfId="1" priority="23"/>
  </conditionalFormatting>
  <conditionalFormatting sqref="E318">
    <cfRule type="duplicateValues" dxfId="0" priority="2"/>
  </conditionalFormatting>
  <pageMargins left="0.74803149606299213" right="0.74803149606299213" top="1.1417322834645669" bottom="1.2204724409448819" header="0.51181102362204722" footer="0.51181102362204722"/>
  <pageSetup paperSize="9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Team</vt:lpstr>
      <vt:lpstr>Women</vt:lpstr>
      <vt:lpstr>Men</vt:lpstr>
      <vt:lpstr>Men!Print_Area</vt:lpstr>
      <vt:lpstr>Women!Print_Area</vt:lpstr>
      <vt:lpstr>Men!Print_Titles</vt:lpstr>
      <vt:lpstr>Women!Print_Titles</vt:lpstr>
    </vt:vector>
  </TitlesOfParts>
  <Company>BT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Holgate</dc:creator>
  <cp:lastModifiedBy>Paul Holgate</cp:lastModifiedBy>
  <cp:lastPrinted>2012-07-12T00:31:10Z</cp:lastPrinted>
  <dcterms:created xsi:type="dcterms:W3CDTF">2007-05-16T16:50:18Z</dcterms:created>
  <dcterms:modified xsi:type="dcterms:W3CDTF">2023-07-17T09:12:08Z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