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iles 1\FVS\MWL\2022\"/>
    </mc:Choice>
  </mc:AlternateContent>
  <xr:revisionPtr revIDLastSave="0" documentId="8_{74748610-F3F3-4EF0-96AE-7BBE05EB9C4F}" xr6:coauthVersionLast="47" xr6:coauthVersionMax="47" xr10:uidLastSave="{00000000-0000-0000-0000-000000000000}"/>
  <bookViews>
    <workbookView xWindow="-108" yWindow="-108" windowWidth="23256" windowHeight="12576"/>
  </bookViews>
  <sheets>
    <sheet name="Team" sheetId="3" r:id="rId1"/>
    <sheet name="Women" sheetId="1" r:id="rId2"/>
    <sheet name="Men" sheetId="2" r:id="rId3"/>
  </sheets>
  <definedNames>
    <definedName name="_xlnm._FilterDatabase" localSheetId="1" hidden="1">Women!#REF!</definedName>
    <definedName name="_xlnm.Print_Area" localSheetId="2">Men!$A$1:$K$306</definedName>
    <definedName name="_xlnm.Print_Area" localSheetId="1">Women!$A$1:$K$170</definedName>
    <definedName name="_xlnm.Print_Titles" localSheetId="2">Men!$1:$3</definedName>
    <definedName name="_xlnm.Print_Titles" localSheetId="1">Women!$1:$3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6" i="3" l="1"/>
  <c r="J94" i="3"/>
  <c r="J92" i="3"/>
  <c r="J99" i="3"/>
  <c r="J93" i="3"/>
  <c r="J101" i="3"/>
  <c r="J103" i="3"/>
  <c r="J102" i="3"/>
  <c r="J98" i="3"/>
  <c r="AY296" i="2"/>
  <c r="AX296" i="2"/>
  <c r="AR296" i="2"/>
  <c r="AQ300" i="2"/>
  <c r="AQ299" i="2"/>
  <c r="AQ298" i="2"/>
  <c r="AQ297" i="2"/>
  <c r="AQ296" i="2"/>
  <c r="AM298" i="2"/>
  <c r="AM297" i="2"/>
  <c r="AM296" i="2"/>
  <c r="BB262" i="2"/>
  <c r="BB223" i="2"/>
  <c r="BB96" i="2"/>
  <c r="BB83" i="2"/>
  <c r="BB63" i="2"/>
  <c r="BB15" i="2"/>
  <c r="BA245" i="2"/>
  <c r="BA230" i="2"/>
  <c r="BA186" i="2"/>
  <c r="BA181" i="2"/>
  <c r="BA149" i="2"/>
  <c r="BA140" i="2"/>
  <c r="BA95" i="2"/>
  <c r="BA34" i="2"/>
  <c r="AZ286" i="2"/>
  <c r="AZ283" i="2"/>
  <c r="AZ267" i="2"/>
  <c r="AZ252" i="2"/>
  <c r="AZ251" i="2"/>
  <c r="AZ248" i="2"/>
  <c r="AZ240" i="2"/>
  <c r="AZ237" i="2"/>
  <c r="AZ229" i="2"/>
  <c r="AZ225" i="2"/>
  <c r="AZ212" i="2"/>
  <c r="AZ203" i="2"/>
  <c r="AZ178" i="2"/>
  <c r="AZ167" i="2"/>
  <c r="AZ150" i="2"/>
  <c r="AZ143" i="2"/>
  <c r="AZ141" i="2"/>
  <c r="AZ137" i="2"/>
  <c r="AZ132" i="2"/>
  <c r="AZ111" i="2"/>
  <c r="AZ109" i="2"/>
  <c r="AZ100" i="2"/>
  <c r="AZ32" i="2"/>
  <c r="AZ17" i="2"/>
  <c r="AY285" i="2"/>
  <c r="AY282" i="2"/>
  <c r="AY274" i="2"/>
  <c r="AY193" i="2"/>
  <c r="AY170" i="2"/>
  <c r="AX288" i="2"/>
  <c r="AX287" i="2"/>
  <c r="AX273" i="2"/>
  <c r="AX188" i="2"/>
  <c r="AX176" i="2"/>
  <c r="AW263" i="2"/>
  <c r="AW258" i="2"/>
  <c r="AW254" i="2"/>
  <c r="AW241" i="2"/>
  <c r="AW231" i="2"/>
  <c r="AW222" i="2"/>
  <c r="AW211" i="2"/>
  <c r="AW199" i="2"/>
  <c r="AW197" i="2"/>
  <c r="AW196" i="2"/>
  <c r="AW195" i="2"/>
  <c r="AW190" i="2"/>
  <c r="AW187" i="2"/>
  <c r="AW185" i="2"/>
  <c r="AW177" i="2"/>
  <c r="AW168" i="2"/>
  <c r="AW158" i="2"/>
  <c r="AW153" i="2"/>
  <c r="AW145" i="2"/>
  <c r="AW127" i="2"/>
  <c r="AW123" i="2"/>
  <c r="AW120" i="2"/>
  <c r="AW117" i="2"/>
  <c r="AW106" i="2"/>
  <c r="AW93" i="2"/>
  <c r="AW90" i="2"/>
  <c r="AW84" i="2"/>
  <c r="AW82" i="2"/>
  <c r="AW79" i="2"/>
  <c r="AW70" i="2"/>
  <c r="AW67" i="2"/>
  <c r="AW57" i="2"/>
  <c r="AW42" i="2"/>
  <c r="AW28" i="2"/>
  <c r="AW26" i="2"/>
  <c r="AW12" i="2"/>
  <c r="AV269" i="2"/>
  <c r="AV144" i="2"/>
  <c r="AV118" i="2"/>
  <c r="AV76" i="2"/>
  <c r="AV75" i="2"/>
  <c r="AV8" i="2"/>
  <c r="AU205" i="2"/>
  <c r="AU180" i="2"/>
  <c r="AU179" i="2"/>
  <c r="AU157" i="2"/>
  <c r="AU142" i="2"/>
  <c r="AU131" i="2"/>
  <c r="AU114" i="2"/>
  <c r="AU105" i="2"/>
  <c r="AU45" i="2"/>
  <c r="AU39" i="2"/>
  <c r="AU33" i="2"/>
  <c r="AT281" i="2"/>
  <c r="AT257" i="2"/>
  <c r="AT235" i="2"/>
  <c r="AT204" i="2"/>
  <c r="AT194" i="2"/>
  <c r="AT164" i="2"/>
  <c r="AT159" i="2"/>
  <c r="AT156" i="2"/>
  <c r="AT155" i="2"/>
  <c r="AT154" i="2"/>
  <c r="AT115" i="2"/>
  <c r="AT87" i="2"/>
  <c r="AT20" i="2"/>
  <c r="AT13" i="2"/>
  <c r="AP290" i="2"/>
  <c r="AP228" i="2"/>
  <c r="AP220" i="2"/>
  <c r="AP215" i="2"/>
  <c r="AP214" i="2"/>
  <c r="AP202" i="2"/>
  <c r="AP147" i="2"/>
  <c r="AP99" i="2"/>
  <c r="AP97" i="2"/>
  <c r="AP69" i="2"/>
  <c r="AP24" i="2"/>
  <c r="AP19" i="2"/>
  <c r="AS293" i="2"/>
  <c r="AS278" i="2"/>
  <c r="AS255" i="2"/>
  <c r="AS238" i="2"/>
  <c r="AS236" i="2"/>
  <c r="AS234" i="2"/>
  <c r="AS206" i="2"/>
  <c r="AS198" i="2"/>
  <c r="AS189" i="2"/>
  <c r="AS102" i="2"/>
  <c r="AS101" i="2"/>
  <c r="AS38" i="2"/>
  <c r="AR209" i="2"/>
  <c r="AR191" i="2"/>
  <c r="AR134" i="2"/>
  <c r="AR94" i="2"/>
  <c r="AR59" i="2"/>
  <c r="AQ125" i="2"/>
  <c r="AO284" i="2"/>
  <c r="AO271" i="2"/>
  <c r="AO266" i="2"/>
  <c r="AO265" i="2"/>
  <c r="AO247" i="2"/>
  <c r="AO219" i="2"/>
  <c r="AO218" i="2"/>
  <c r="AO192" i="2"/>
  <c r="AO148" i="2"/>
  <c r="AO135" i="2"/>
  <c r="AO130" i="2"/>
  <c r="AO128" i="2"/>
  <c r="AO110" i="2"/>
  <c r="AO103" i="2"/>
  <c r="AO81" i="2"/>
  <c r="AO52" i="2"/>
  <c r="AO49" i="2"/>
  <c r="AO37" i="2"/>
  <c r="AO30" i="2"/>
  <c r="AO25" i="2"/>
  <c r="AN295" i="2"/>
  <c r="AN294" i="2"/>
  <c r="AN291" i="2"/>
  <c r="AN272" i="2"/>
  <c r="AN259" i="2"/>
  <c r="AN226" i="2"/>
  <c r="AN217" i="2"/>
  <c r="AN216" i="2"/>
  <c r="AN175" i="2"/>
  <c r="AN172" i="2"/>
  <c r="AN163" i="2"/>
  <c r="AN98" i="2"/>
  <c r="AN48" i="2"/>
  <c r="AM244" i="2"/>
  <c r="AM138" i="2"/>
  <c r="AM136" i="2"/>
  <c r="AL270" i="2"/>
  <c r="AL182" i="2"/>
  <c r="AL161" i="2"/>
  <c r="AL151" i="2"/>
  <c r="AL108" i="2"/>
  <c r="AL41" i="2"/>
  <c r="AK210" i="2"/>
  <c r="AK162" i="2"/>
  <c r="AK107" i="2"/>
  <c r="AK92" i="2"/>
  <c r="AK88" i="2"/>
  <c r="AK86" i="2"/>
  <c r="AK54" i="2"/>
  <c r="AK27" i="2"/>
  <c r="AI289" i="2"/>
  <c r="AI279" i="2"/>
  <c r="AI268" i="2"/>
  <c r="AI253" i="2"/>
  <c r="AI249" i="2"/>
  <c r="AI246" i="2"/>
  <c r="AI242" i="2"/>
  <c r="AI221" i="2"/>
  <c r="AI116" i="2"/>
  <c r="AI77" i="2"/>
  <c r="AJ264" i="2"/>
  <c r="AJ233" i="2"/>
  <c r="AJ224" i="2"/>
  <c r="AJ213" i="2"/>
  <c r="AJ171" i="2"/>
  <c r="AJ160" i="2"/>
  <c r="AH276" i="2"/>
  <c r="AH261" i="2"/>
  <c r="AH260" i="2"/>
  <c r="AH243" i="2"/>
  <c r="AH200" i="2"/>
  <c r="AH166" i="2"/>
  <c r="AH165" i="2"/>
  <c r="AH119" i="2"/>
  <c r="AH89" i="2"/>
  <c r="AH60" i="2"/>
  <c r="AH53" i="2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N300" i="2"/>
  <c r="N299" i="2"/>
  <c r="N298" i="2"/>
  <c r="N297" i="2"/>
  <c r="N296" i="2"/>
  <c r="O297" i="2"/>
  <c r="O296" i="2"/>
  <c r="P300" i="2"/>
  <c r="P299" i="2"/>
  <c r="P298" i="2"/>
  <c r="P297" i="2"/>
  <c r="P296" i="2"/>
  <c r="Q304" i="2"/>
  <c r="Q303" i="2"/>
  <c r="Q302" i="2"/>
  <c r="Q301" i="2"/>
  <c r="Q300" i="2"/>
  <c r="Q299" i="2"/>
  <c r="Q298" i="2"/>
  <c r="Q297" i="2"/>
  <c r="Q296" i="2"/>
  <c r="U306" i="2"/>
  <c r="U305" i="2"/>
  <c r="U304" i="2"/>
  <c r="U303" i="2"/>
  <c r="U302" i="2"/>
  <c r="U301" i="2"/>
  <c r="U300" i="2"/>
  <c r="U299" i="2"/>
  <c r="U298" i="2"/>
  <c r="U297" i="2"/>
  <c r="U296" i="2"/>
  <c r="V300" i="2"/>
  <c r="V299" i="2"/>
  <c r="V298" i="2"/>
  <c r="V297" i="2"/>
  <c r="V296" i="2"/>
  <c r="Z299" i="2"/>
  <c r="Z298" i="2"/>
  <c r="Z297" i="2"/>
  <c r="Z296" i="2"/>
  <c r="AB301" i="2"/>
  <c r="AB300" i="2"/>
  <c r="AB299" i="2"/>
  <c r="AB298" i="2"/>
  <c r="AB297" i="2"/>
  <c r="AB296" i="2"/>
  <c r="AE297" i="2"/>
  <c r="AE296" i="2"/>
  <c r="AF296" i="2"/>
  <c r="AF262" i="2"/>
  <c r="AF239" i="2"/>
  <c r="AF223" i="2"/>
  <c r="AF124" i="2"/>
  <c r="AF121" i="2"/>
  <c r="AF96" i="2"/>
  <c r="AF83" i="2"/>
  <c r="AF63" i="2"/>
  <c r="AF44" i="2"/>
  <c r="AF15" i="2"/>
  <c r="AF4" i="2"/>
  <c r="AE245" i="2"/>
  <c r="AE230" i="2"/>
  <c r="AE186" i="2"/>
  <c r="AE183" i="2"/>
  <c r="AE181" i="2"/>
  <c r="AE149" i="2"/>
  <c r="AE140" i="2"/>
  <c r="AE95" i="2"/>
  <c r="AE34" i="2"/>
  <c r="AE7" i="2"/>
  <c r="AD286" i="2"/>
  <c r="AD283" i="2"/>
  <c r="AD267" i="2"/>
  <c r="AD252" i="2"/>
  <c r="AD251" i="2"/>
  <c r="AD250" i="2"/>
  <c r="AD248" i="2"/>
  <c r="AD240" i="2"/>
  <c r="AD237" i="2"/>
  <c r="AD229" i="2"/>
  <c r="AD225" i="2"/>
  <c r="AD212" i="2"/>
  <c r="AD203" i="2"/>
  <c r="AD178" i="2"/>
  <c r="AD167" i="2"/>
  <c r="AD150" i="2"/>
  <c r="AD143" i="2"/>
  <c r="AD141" i="2"/>
  <c r="AD137" i="2"/>
  <c r="AD132" i="2"/>
  <c r="AD111" i="2"/>
  <c r="AD109" i="2"/>
  <c r="AD100" i="2"/>
  <c r="AD32" i="2"/>
  <c r="AD31" i="2"/>
  <c r="AD21" i="2"/>
  <c r="AD17" i="2"/>
  <c r="AC292" i="2"/>
  <c r="AC285" i="2"/>
  <c r="AC282" i="2"/>
  <c r="AC277" i="2"/>
  <c r="AC274" i="2"/>
  <c r="AC207" i="2"/>
  <c r="AC193" i="2"/>
  <c r="AC170" i="2"/>
  <c r="AC169" i="2"/>
  <c r="AC152" i="2"/>
  <c r="AC73" i="2"/>
  <c r="AC66" i="2"/>
  <c r="AC46" i="2"/>
  <c r="AB288" i="2"/>
  <c r="AB287" i="2"/>
  <c r="AB273" i="2"/>
  <c r="AB188" i="2"/>
  <c r="AB176" i="2"/>
  <c r="AB64" i="2"/>
  <c r="AA263" i="2"/>
  <c r="AA258" i="2"/>
  <c r="AA254" i="2"/>
  <c r="AA241" i="2"/>
  <c r="AA231" i="2"/>
  <c r="AA222" i="2"/>
  <c r="AA211" i="2"/>
  <c r="AA199" i="2"/>
  <c r="AA197" i="2"/>
  <c r="AA196" i="2"/>
  <c r="AA195" i="2"/>
  <c r="AA190" i="2"/>
  <c r="AA187" i="2"/>
  <c r="AA185" i="2"/>
  <c r="AA184" i="2"/>
  <c r="AA177" i="2"/>
  <c r="AA168" i="2"/>
  <c r="AA158" i="2"/>
  <c r="AA153" i="2"/>
  <c r="AA145" i="2"/>
  <c r="AA129" i="2"/>
  <c r="AA127" i="2"/>
  <c r="AA123" i="2"/>
  <c r="AA120" i="2"/>
  <c r="AA117" i="2"/>
  <c r="AA106" i="2"/>
  <c r="AA93" i="2"/>
  <c r="AA90" i="2"/>
  <c r="AA84" i="2"/>
  <c r="AA82" i="2"/>
  <c r="AA79" i="2"/>
  <c r="AA70" i="2"/>
  <c r="AA67" i="2"/>
  <c r="AA57" i="2"/>
  <c r="AA55" i="2"/>
  <c r="AA51" i="2"/>
  <c r="AA50" i="2"/>
  <c r="AA42" i="2"/>
  <c r="AA36" i="2"/>
  <c r="AA35" i="2"/>
  <c r="AA28" i="2"/>
  <c r="AA26" i="2"/>
  <c r="AA23" i="2"/>
  <c r="AA22" i="2"/>
  <c r="AA14" i="2"/>
  <c r="AA12" i="2"/>
  <c r="AA5" i="2"/>
  <c r="Z269" i="2"/>
  <c r="Z144" i="2"/>
  <c r="Z118" i="2"/>
  <c r="Z104" i="2"/>
  <c r="Z76" i="2"/>
  <c r="Z75" i="2"/>
  <c r="Z71" i="2"/>
  <c r="Z8" i="2"/>
  <c r="Y205" i="2"/>
  <c r="Y180" i="2"/>
  <c r="Y179" i="2"/>
  <c r="Y157" i="2"/>
  <c r="Y142" i="2"/>
  <c r="Y139" i="2"/>
  <c r="Y131" i="2"/>
  <c r="Y114" i="2"/>
  <c r="Y105" i="2"/>
  <c r="Y80" i="2"/>
  <c r="Y47" i="2"/>
  <c r="Y45" i="2"/>
  <c r="Y39" i="2"/>
  <c r="Y33" i="2"/>
  <c r="X281" i="2"/>
  <c r="X257" i="2"/>
  <c r="X235" i="2"/>
  <c r="X204" i="2"/>
  <c r="X194" i="2"/>
  <c r="X174" i="2"/>
  <c r="X164" i="2"/>
  <c r="X159" i="2"/>
  <c r="X156" i="2"/>
  <c r="X155" i="2"/>
  <c r="X154" i="2"/>
  <c r="X115" i="2"/>
  <c r="X87" i="2"/>
  <c r="X58" i="2"/>
  <c r="X29" i="2"/>
  <c r="X20" i="2"/>
  <c r="X13" i="2"/>
  <c r="X6" i="2"/>
  <c r="T290" i="2"/>
  <c r="T228" i="2"/>
  <c r="T220" i="2"/>
  <c r="T215" i="2"/>
  <c r="T214" i="2"/>
  <c r="T202" i="2"/>
  <c r="T173" i="2"/>
  <c r="T147" i="2"/>
  <c r="T99" i="2"/>
  <c r="T97" i="2"/>
  <c r="T69" i="2"/>
  <c r="T56" i="2"/>
  <c r="T24" i="2"/>
  <c r="T19" i="2"/>
  <c r="W293" i="2"/>
  <c r="W278" i="2"/>
  <c r="W255" i="2"/>
  <c r="W238" i="2"/>
  <c r="W236" i="2"/>
  <c r="W234" i="2"/>
  <c r="W206" i="2"/>
  <c r="W198" i="2"/>
  <c r="W189" i="2"/>
  <c r="W102" i="2"/>
  <c r="W101" i="2"/>
  <c r="W38" i="2"/>
  <c r="V209" i="2"/>
  <c r="V191" i="2"/>
  <c r="V134" i="2"/>
  <c r="V133" i="2"/>
  <c r="V94" i="2"/>
  <c r="V61" i="2"/>
  <c r="V59" i="2"/>
  <c r="U125" i="2"/>
  <c r="S284" i="2"/>
  <c r="S280" i="2"/>
  <c r="S271" i="2"/>
  <c r="S266" i="2"/>
  <c r="S265" i="2"/>
  <c r="S256" i="2"/>
  <c r="S247" i="2"/>
  <c r="S232" i="2"/>
  <c r="S227" i="2"/>
  <c r="S219" i="2"/>
  <c r="S218" i="2"/>
  <c r="S192" i="2"/>
  <c r="S148" i="2"/>
  <c r="S135" i="2"/>
  <c r="S130" i="2"/>
  <c r="S128" i="2"/>
  <c r="S113" i="2"/>
  <c r="S110" i="2"/>
  <c r="S103" i="2"/>
  <c r="S81" i="2"/>
  <c r="S74" i="2"/>
  <c r="S72" i="2"/>
  <c r="S65" i="2"/>
  <c r="S52" i="2"/>
  <c r="S49" i="2"/>
  <c r="S37" i="2"/>
  <c r="S30" i="2"/>
  <c r="S25" i="2"/>
  <c r="S11" i="2"/>
  <c r="S10" i="2"/>
  <c r="R295" i="2"/>
  <c r="R294" i="2"/>
  <c r="R291" i="2"/>
  <c r="R275" i="2"/>
  <c r="R272" i="2"/>
  <c r="R259" i="2"/>
  <c r="R226" i="2"/>
  <c r="R217" i="2"/>
  <c r="R216" i="2"/>
  <c r="R201" i="2"/>
  <c r="R175" i="2"/>
  <c r="R172" i="2"/>
  <c r="R163" i="2"/>
  <c r="R98" i="2"/>
  <c r="R91" i="2"/>
  <c r="R85" i="2"/>
  <c r="R68" i="2"/>
  <c r="R48" i="2"/>
  <c r="R18" i="2"/>
  <c r="Q244" i="2"/>
  <c r="Q138" i="2"/>
  <c r="Q136" i="2"/>
  <c r="P270" i="2"/>
  <c r="P182" i="2"/>
  <c r="P161" i="2"/>
  <c r="P151" i="2"/>
  <c r="P126" i="2"/>
  <c r="P108" i="2"/>
  <c r="P41" i="2"/>
  <c r="O210" i="2"/>
  <c r="O208" i="2"/>
  <c r="O162" i="2"/>
  <c r="O107" i="2"/>
  <c r="O92" i="2"/>
  <c r="O88" i="2"/>
  <c r="O86" i="2"/>
  <c r="O54" i="2"/>
  <c r="O27" i="2"/>
  <c r="O9" i="2"/>
  <c r="M289" i="2"/>
  <c r="M279" i="2"/>
  <c r="M268" i="2"/>
  <c r="M253" i="2"/>
  <c r="M249" i="2"/>
  <c r="M246" i="2"/>
  <c r="M242" i="2"/>
  <c r="M221" i="2"/>
  <c r="M122" i="2"/>
  <c r="M116" i="2"/>
  <c r="M78" i="2"/>
  <c r="M77" i="2"/>
  <c r="M40" i="2"/>
  <c r="N264" i="2"/>
  <c r="N233" i="2"/>
  <c r="N224" i="2"/>
  <c r="N213" i="2"/>
  <c r="N171" i="2"/>
  <c r="N160" i="2"/>
  <c r="N112" i="2"/>
  <c r="L276" i="2"/>
  <c r="L261" i="2"/>
  <c r="L260" i="2"/>
  <c r="L243" i="2"/>
  <c r="L200" i="2"/>
  <c r="L166" i="2"/>
  <c r="L165" i="2"/>
  <c r="L119" i="2"/>
  <c r="L89" i="2"/>
  <c r="L62" i="2"/>
  <c r="L60" i="2"/>
  <c r="L53" i="2"/>
  <c r="L43" i="2"/>
  <c r="L16" i="2"/>
  <c r="AX2" i="1"/>
  <c r="AQ2" i="1"/>
  <c r="AM2" i="1"/>
  <c r="AX166" i="1"/>
  <c r="AX165" i="1"/>
  <c r="AX164" i="1"/>
  <c r="AX163" i="1"/>
  <c r="AX181" i="1" s="1"/>
  <c r="AS164" i="1"/>
  <c r="AS163" i="1"/>
  <c r="AR165" i="1"/>
  <c r="AR164" i="1"/>
  <c r="AR163" i="1"/>
  <c r="AQ166" i="1"/>
  <c r="AQ165" i="1"/>
  <c r="AQ164" i="1"/>
  <c r="AQ163" i="1"/>
  <c r="AQ181" i="1" s="1"/>
  <c r="AM166" i="1"/>
  <c r="AM165" i="1"/>
  <c r="AM164" i="1"/>
  <c r="AM163" i="1"/>
  <c r="AM181" i="1" s="1"/>
  <c r="AL163" i="1"/>
  <c r="AI163" i="1"/>
  <c r="BB115" i="1"/>
  <c r="BB112" i="1"/>
  <c r="BB106" i="1"/>
  <c r="BB23" i="1"/>
  <c r="BB181" i="1" s="1"/>
  <c r="BA159" i="1"/>
  <c r="BA145" i="1"/>
  <c r="BA143" i="1"/>
  <c r="BA130" i="1"/>
  <c r="BA104" i="1"/>
  <c r="BA94" i="1"/>
  <c r="BA89" i="1"/>
  <c r="BA79" i="1"/>
  <c r="BA51" i="1"/>
  <c r="BA22" i="1"/>
  <c r="BA13" i="1"/>
  <c r="BA181" i="1" s="1"/>
  <c r="AZ155" i="1"/>
  <c r="AZ139" i="1"/>
  <c r="AZ122" i="1"/>
  <c r="AZ101" i="1"/>
  <c r="AZ59" i="1"/>
  <c r="AZ34" i="1"/>
  <c r="AZ10" i="1"/>
  <c r="AZ9" i="1"/>
  <c r="AZ181" i="1" s="1"/>
  <c r="AY162" i="1"/>
  <c r="AY161" i="1"/>
  <c r="AY160" i="1"/>
  <c r="AY147" i="1"/>
  <c r="AY142" i="1"/>
  <c r="AY129" i="1"/>
  <c r="AY128" i="1"/>
  <c r="AY181" i="1" s="1"/>
  <c r="AW124" i="1"/>
  <c r="AW123" i="1"/>
  <c r="AW116" i="1"/>
  <c r="AW87" i="1"/>
  <c r="AW78" i="1"/>
  <c r="AW66" i="1"/>
  <c r="AW56" i="1"/>
  <c r="AW42" i="1"/>
  <c r="AW41" i="1"/>
  <c r="AW38" i="1"/>
  <c r="AW37" i="1"/>
  <c r="AW33" i="1"/>
  <c r="AW27" i="1"/>
  <c r="AW24" i="1"/>
  <c r="AW18" i="1"/>
  <c r="AW16" i="1"/>
  <c r="AW8" i="1"/>
  <c r="AW181" i="1" s="1"/>
  <c r="AV141" i="1"/>
  <c r="AV134" i="1"/>
  <c r="AV119" i="1"/>
  <c r="AV100" i="1"/>
  <c r="AV85" i="1"/>
  <c r="AV181" i="1" s="1"/>
  <c r="AU91" i="1"/>
  <c r="AU83" i="1"/>
  <c r="AU73" i="1"/>
  <c r="AU70" i="1"/>
  <c r="AU62" i="1"/>
  <c r="AU181" i="1" s="1"/>
  <c r="AT121" i="1"/>
  <c r="AT88" i="1"/>
  <c r="AT58" i="1"/>
  <c r="AT40" i="1"/>
  <c r="AT25" i="1"/>
  <c r="AT17" i="1"/>
  <c r="AT181" i="1" s="1"/>
  <c r="AP153" i="1"/>
  <c r="AP148" i="1"/>
  <c r="AP126" i="1"/>
  <c r="AP125" i="1"/>
  <c r="AP114" i="1"/>
  <c r="AP103" i="1"/>
  <c r="AP98" i="1"/>
  <c r="AP97" i="1"/>
  <c r="AP68" i="1"/>
  <c r="AP52" i="1"/>
  <c r="AP31" i="1"/>
  <c r="AP80" i="1"/>
  <c r="AP181" i="1" s="1"/>
  <c r="AS60" i="1"/>
  <c r="AS46" i="1"/>
  <c r="AS181" i="1" s="1"/>
  <c r="AR76" i="1"/>
  <c r="AR181" i="1" s="1"/>
  <c r="AO156" i="1"/>
  <c r="AO152" i="1"/>
  <c r="AO135" i="1"/>
  <c r="AO117" i="1"/>
  <c r="AO107" i="1"/>
  <c r="AO93" i="1"/>
  <c r="AO77" i="1"/>
  <c r="AO69" i="1"/>
  <c r="AO44" i="1"/>
  <c r="AO20" i="1"/>
  <c r="AO6" i="1"/>
  <c r="AO181" i="1" s="1"/>
  <c r="AN157" i="1"/>
  <c r="AN151" i="1"/>
  <c r="AN150" i="1"/>
  <c r="AN146" i="1"/>
  <c r="AN140" i="1"/>
  <c r="AN105" i="1"/>
  <c r="AN82" i="1"/>
  <c r="AN54" i="1"/>
  <c r="AN181" i="1" s="1"/>
  <c r="AL149" i="1"/>
  <c r="AL48" i="1"/>
  <c r="AL39" i="1"/>
  <c r="AL181" i="1" s="1"/>
  <c r="AK110" i="1"/>
  <c r="AK90" i="1"/>
  <c r="AK74" i="1"/>
  <c r="AK63" i="1"/>
  <c r="AK32" i="1"/>
  <c r="AK11" i="1"/>
  <c r="AK181" i="1" s="1"/>
  <c r="AI120" i="1"/>
  <c r="AI28" i="1"/>
  <c r="AI15" i="1"/>
  <c r="AI181" i="1" s="1"/>
  <c r="AJ127" i="1"/>
  <c r="AJ108" i="1"/>
  <c r="AJ96" i="1"/>
  <c r="AJ61" i="1"/>
  <c r="AJ55" i="1"/>
  <c r="AJ181" i="1" s="1"/>
  <c r="AH144" i="1"/>
  <c r="AH137" i="1"/>
  <c r="AH84" i="1"/>
  <c r="AH75" i="1"/>
  <c r="AH72" i="1"/>
  <c r="AH65" i="1"/>
  <c r="AH181" i="1" s="1"/>
  <c r="AF165" i="1"/>
  <c r="AF164" i="1"/>
  <c r="AF163" i="1"/>
  <c r="AB168" i="1"/>
  <c r="AB167" i="1"/>
  <c r="AB166" i="1"/>
  <c r="AB165" i="1"/>
  <c r="AB164" i="1"/>
  <c r="AB163" i="1"/>
  <c r="Z165" i="1"/>
  <c r="Z164" i="1"/>
  <c r="Z163" i="1"/>
  <c r="Y163" i="1"/>
  <c r="W167" i="1"/>
  <c r="W166" i="1"/>
  <c r="W165" i="1"/>
  <c r="W164" i="1"/>
  <c r="W163" i="1"/>
  <c r="V169" i="1"/>
  <c r="V168" i="1"/>
  <c r="V167" i="1"/>
  <c r="V166" i="1"/>
  <c r="V165" i="1"/>
  <c r="V164" i="1"/>
  <c r="V163" i="1"/>
  <c r="U168" i="1"/>
  <c r="U167" i="1"/>
  <c r="U166" i="1"/>
  <c r="U165" i="1"/>
  <c r="U164" i="1"/>
  <c r="U163" i="1"/>
  <c r="Q170" i="1"/>
  <c r="Q169" i="1"/>
  <c r="Q168" i="1"/>
  <c r="Q167" i="1"/>
  <c r="R54" i="1"/>
  <c r="R82" i="1"/>
  <c r="R86" i="1"/>
  <c r="R105" i="1"/>
  <c r="Q166" i="1"/>
  <c r="Q165" i="1"/>
  <c r="Q164" i="1"/>
  <c r="Q163" i="1"/>
  <c r="Q181" i="1" s="1"/>
  <c r="P166" i="1"/>
  <c r="P165" i="1"/>
  <c r="P164" i="1"/>
  <c r="P163" i="1"/>
  <c r="O163" i="1"/>
  <c r="N164" i="1"/>
  <c r="N163" i="1"/>
  <c r="M167" i="1"/>
  <c r="M166" i="1"/>
  <c r="M165" i="1"/>
  <c r="M164" i="1"/>
  <c r="M163" i="1"/>
  <c r="AF115" i="1"/>
  <c r="AF112" i="1"/>
  <c r="AF111" i="1"/>
  <c r="AF106" i="1"/>
  <c r="AF23" i="1"/>
  <c r="AF181" i="1" s="1"/>
  <c r="AE159" i="1"/>
  <c r="AE158" i="1"/>
  <c r="AE154" i="1"/>
  <c r="AE145" i="1"/>
  <c r="AE143" i="1"/>
  <c r="AE130" i="1"/>
  <c r="AE104" i="1"/>
  <c r="AE94" i="1"/>
  <c r="AE89" i="1"/>
  <c r="AE79" i="1"/>
  <c r="AE51" i="1"/>
  <c r="AE22" i="1"/>
  <c r="AE13" i="1"/>
  <c r="AE181" i="1" s="1"/>
  <c r="AD155" i="1"/>
  <c r="AD139" i="1"/>
  <c r="AD122" i="1"/>
  <c r="AD101" i="1"/>
  <c r="AD81" i="1"/>
  <c r="AD59" i="1"/>
  <c r="AD34" i="1"/>
  <c r="AD10" i="1"/>
  <c r="AD9" i="1"/>
  <c r="AD181" i="1" s="1"/>
  <c r="AC162" i="1"/>
  <c r="AC161" i="1"/>
  <c r="AC160" i="1"/>
  <c r="AC147" i="1"/>
  <c r="AC142" i="1"/>
  <c r="AC131" i="1"/>
  <c r="AC129" i="1"/>
  <c r="AC128" i="1"/>
  <c r="AC102" i="1"/>
  <c r="AC45" i="1"/>
  <c r="AB113" i="1"/>
  <c r="AB50" i="1"/>
  <c r="AB181" i="1" s="1"/>
  <c r="AA124" i="1"/>
  <c r="AA123" i="1"/>
  <c r="AA116" i="1"/>
  <c r="AA99" i="1"/>
  <c r="AA87" i="1"/>
  <c r="AA78" i="1"/>
  <c r="AA67" i="1"/>
  <c r="AA66" i="1"/>
  <c r="AA56" i="1"/>
  <c r="AA53" i="1"/>
  <c r="AA42" i="1"/>
  <c r="AA41" i="1"/>
  <c r="AA38" i="1"/>
  <c r="AA37" i="1"/>
  <c r="AA33" i="1"/>
  <c r="AA30" i="1"/>
  <c r="AA27" i="1"/>
  <c r="AA24" i="1"/>
  <c r="AA18" i="1"/>
  <c r="AA16" i="1"/>
  <c r="AA14" i="1"/>
  <c r="AA8" i="1"/>
  <c r="AA181" i="1" s="1"/>
  <c r="Z141" i="1"/>
  <c r="Z134" i="1"/>
  <c r="Z119" i="1"/>
  <c r="Z100" i="1"/>
  <c r="Z85" i="1"/>
  <c r="Z181" i="1" s="1"/>
  <c r="Y92" i="1"/>
  <c r="Y91" i="1"/>
  <c r="Y83" i="1"/>
  <c r="Y73" i="1"/>
  <c r="Y70" i="1"/>
  <c r="Y62" i="1"/>
  <c r="Y12" i="1"/>
  <c r="X121" i="1"/>
  <c r="X88" i="1"/>
  <c r="X58" i="1"/>
  <c r="X40" i="1"/>
  <c r="X25" i="1"/>
  <c r="X19" i="1"/>
  <c r="X17" i="1"/>
  <c r="X7" i="1"/>
  <c r="X5" i="1"/>
  <c r="T153" i="1"/>
  <c r="T148" i="1"/>
  <c r="T126" i="1"/>
  <c r="T125" i="1"/>
  <c r="T114" i="1"/>
  <c r="T103" i="1"/>
  <c r="T98" i="1"/>
  <c r="T97" i="1"/>
  <c r="T68" i="1"/>
  <c r="T57" i="1"/>
  <c r="T52" i="1"/>
  <c r="T31" i="1"/>
  <c r="T21" i="1"/>
  <c r="T4" i="1"/>
  <c r="W80" i="1"/>
  <c r="W60" i="1"/>
  <c r="W46" i="1"/>
  <c r="W181" i="1" s="1"/>
  <c r="V76" i="1"/>
  <c r="V181" i="1" s="1"/>
  <c r="U36" i="1"/>
  <c r="U35" i="1"/>
  <c r="U181" i="1" s="1"/>
  <c r="R140" i="1"/>
  <c r="R146" i="1"/>
  <c r="R150" i="1"/>
  <c r="R151" i="1"/>
  <c r="R157" i="1"/>
  <c r="S6" i="1"/>
  <c r="S20" i="1"/>
  <c r="S26" i="1"/>
  <c r="S43" i="1"/>
  <c r="S44" i="1"/>
  <c r="S69" i="1"/>
  <c r="S71" i="1"/>
  <c r="S77" i="1"/>
  <c r="S93" i="1"/>
  <c r="S107" i="1"/>
  <c r="S117" i="1"/>
  <c r="S118" i="1"/>
  <c r="S132" i="1"/>
  <c r="S135" i="1"/>
  <c r="S152" i="1"/>
  <c r="S156" i="1"/>
  <c r="P149" i="1"/>
  <c r="P48" i="1"/>
  <c r="P39" i="1"/>
  <c r="P29" i="1"/>
  <c r="O110" i="1"/>
  <c r="O95" i="1"/>
  <c r="O90" i="1"/>
  <c r="O74" i="1"/>
  <c r="O63" i="1"/>
  <c r="O32" i="1"/>
  <c r="O11" i="1"/>
  <c r="O181" i="1" s="1"/>
  <c r="M120" i="1"/>
  <c r="M28" i="1"/>
  <c r="M15" i="1"/>
  <c r="M181" i="1" s="1"/>
  <c r="N138" i="1"/>
  <c r="N127" i="1"/>
  <c r="N108" i="1"/>
  <c r="N96" i="1"/>
  <c r="N61" i="1"/>
  <c r="N55" i="1"/>
  <c r="N181" i="1" s="1"/>
  <c r="L144" i="1"/>
  <c r="L137" i="1"/>
  <c r="L136" i="1"/>
  <c r="L133" i="1"/>
  <c r="L109" i="1"/>
  <c r="L84" i="1"/>
  <c r="L75" i="1"/>
  <c r="L72" i="1"/>
  <c r="L65" i="1"/>
  <c r="L64" i="1"/>
  <c r="L49" i="1"/>
  <c r="L47" i="1"/>
  <c r="L181" i="1" l="1"/>
  <c r="P181" i="1"/>
  <c r="S181" i="1"/>
  <c r="T181" i="1"/>
  <c r="X181" i="1"/>
  <c r="Y181" i="1"/>
  <c r="AC181" i="1"/>
  <c r="R181" i="1"/>
  <c r="AW179" i="1" l="1"/>
  <c r="AW178" i="1"/>
  <c r="AW176" i="1"/>
  <c r="AW175" i="1"/>
  <c r="AW173" i="1"/>
  <c r="AW172" i="1"/>
  <c r="AZ173" i="1"/>
  <c r="AZ172" i="1"/>
  <c r="BA173" i="1"/>
  <c r="BA172" i="1"/>
  <c r="AO173" i="1"/>
  <c r="AO172" i="1"/>
  <c r="AL173" i="1"/>
  <c r="AL172" i="1"/>
  <c r="AN173" i="1"/>
  <c r="AN172" i="1"/>
  <c r="AA173" i="1"/>
  <c r="AA172" i="1"/>
  <c r="B333" i="2"/>
  <c r="B327" i="2"/>
  <c r="B192" i="1"/>
  <c r="C334" i="2" s="1"/>
  <c r="B191" i="1"/>
  <c r="C333" i="2" s="1"/>
  <c r="B185" i="1"/>
  <c r="C327" i="2" s="1"/>
  <c r="B186" i="1"/>
  <c r="C328" i="2" s="1"/>
  <c r="O2" i="1"/>
  <c r="B328" i="2"/>
  <c r="AK323" i="2"/>
  <c r="AK3" i="2"/>
  <c r="AK2" i="2"/>
  <c r="G57" i="3" s="1"/>
  <c r="O323" i="2"/>
  <c r="O3" i="2"/>
  <c r="O2" i="2"/>
  <c r="G15" i="3" s="1"/>
  <c r="B203" i="1"/>
  <c r="C345" i="2" s="1"/>
  <c r="B202" i="1"/>
  <c r="C344" i="2" s="1"/>
  <c r="B201" i="1"/>
  <c r="C343" i="2" s="1"/>
  <c r="B200" i="1"/>
  <c r="C342" i="2" s="1"/>
  <c r="B199" i="1"/>
  <c r="C341" i="2" s="1"/>
  <c r="B198" i="1"/>
  <c r="C340" i="2" s="1"/>
  <c r="B197" i="1"/>
  <c r="C339" i="2" s="1"/>
  <c r="B196" i="1"/>
  <c r="C338" i="2" s="1"/>
  <c r="B195" i="1"/>
  <c r="C337" i="2" s="1"/>
  <c r="B194" i="1"/>
  <c r="C336" i="2" s="1"/>
  <c r="B193" i="1"/>
  <c r="C335" i="2" s="1"/>
  <c r="B190" i="1"/>
  <c r="C332" i="2" s="1"/>
  <c r="B189" i="1"/>
  <c r="C331" i="2" s="1"/>
  <c r="B188" i="1"/>
  <c r="C330" i="2" s="1"/>
  <c r="B187" i="1"/>
  <c r="C329" i="2" s="1"/>
  <c r="B184" i="1"/>
  <c r="C326" i="2" s="1"/>
  <c r="B183" i="1"/>
  <c r="C325" i="2" s="1"/>
  <c r="B204" i="1"/>
  <c r="B345" i="2"/>
  <c r="D345" i="2" s="1"/>
  <c r="B344" i="2"/>
  <c r="D344" i="2" s="1"/>
  <c r="B343" i="2"/>
  <c r="D343" i="2" s="1"/>
  <c r="B342" i="2"/>
  <c r="D342" i="2" s="1"/>
  <c r="B341" i="2"/>
  <c r="D341" i="2" s="1"/>
  <c r="B340" i="2"/>
  <c r="D340" i="2" s="1"/>
  <c r="B339" i="2"/>
  <c r="D339" i="2" s="1"/>
  <c r="B338" i="2"/>
  <c r="D338" i="2" s="1"/>
  <c r="B337" i="2"/>
  <c r="D337" i="2" s="1"/>
  <c r="B336" i="2"/>
  <c r="D336" i="2" s="1"/>
  <c r="B335" i="2"/>
  <c r="D335" i="2" s="1"/>
  <c r="B334" i="2"/>
  <c r="D334" i="2" s="1"/>
  <c r="B332" i="2"/>
  <c r="D332" i="2" s="1"/>
  <c r="B331" i="2"/>
  <c r="D331" i="2" s="1"/>
  <c r="B330" i="2"/>
  <c r="D330" i="2" s="1"/>
  <c r="B329" i="2"/>
  <c r="D329" i="2" s="1"/>
  <c r="B326" i="2"/>
  <c r="B325" i="2"/>
  <c r="AW314" i="2"/>
  <c r="G74" i="3"/>
  <c r="AZ315" i="2"/>
  <c r="AW311" i="2"/>
  <c r="G65" i="3"/>
  <c r="AZ314" i="2"/>
  <c r="G88" i="3"/>
  <c r="AW312" i="2"/>
  <c r="AA311" i="2"/>
  <c r="G16" i="3"/>
  <c r="AW315" i="2"/>
  <c r="AA312" i="2"/>
  <c r="B2" i="1"/>
  <c r="A2" i="2"/>
  <c r="BB2" i="2"/>
  <c r="G67" i="3"/>
  <c r="BB323" i="2"/>
  <c r="BB3" i="2"/>
  <c r="AF2" i="2"/>
  <c r="G14" i="3"/>
  <c r="AF323" i="2"/>
  <c r="AF3" i="2"/>
  <c r="AF2" i="1"/>
  <c r="N18" i="3"/>
  <c r="P3" i="2"/>
  <c r="N77" i="3"/>
  <c r="N71" i="3"/>
  <c r="N62" i="3"/>
  <c r="AE2" i="1"/>
  <c r="AD2" i="1"/>
  <c r="N9" i="3"/>
  <c r="AC2" i="1"/>
  <c r="N21" i="3"/>
  <c r="N13" i="3"/>
  <c r="Y2" i="1"/>
  <c r="N12" i="3"/>
  <c r="W2" i="1"/>
  <c r="N20" i="3"/>
  <c r="V2" i="1"/>
  <c r="N25" i="3"/>
  <c r="S2" i="1"/>
  <c r="N7" i="3"/>
  <c r="R2" i="1"/>
  <c r="N17" i="3"/>
  <c r="BA3" i="2"/>
  <c r="AZ312" i="2"/>
  <c r="AZ323" i="2"/>
  <c r="AZ311" i="2"/>
  <c r="G79" i="3"/>
  <c r="AY2" i="2"/>
  <c r="G84" i="3"/>
  <c r="AX323" i="2"/>
  <c r="AW309" i="2"/>
  <c r="AU3" i="2"/>
  <c r="AU323" i="2"/>
  <c r="AT3" i="2"/>
  <c r="AS323" i="2"/>
  <c r="AR3" i="2"/>
  <c r="AQ2" i="2"/>
  <c r="G89" i="3"/>
  <c r="AQ323" i="2"/>
  <c r="AO3" i="2"/>
  <c r="AN323" i="2"/>
  <c r="AM323" i="2"/>
  <c r="AL2" i="2"/>
  <c r="G72" i="3"/>
  <c r="AL323" i="2"/>
  <c r="AI2" i="2"/>
  <c r="G76" i="3"/>
  <c r="AJ3" i="2"/>
  <c r="AH3" i="2"/>
  <c r="AE2" i="2"/>
  <c r="G17" i="3"/>
  <c r="AE3" i="2"/>
  <c r="AD3" i="2"/>
  <c r="AC3" i="2"/>
  <c r="AB323" i="2"/>
  <c r="AA323" i="2"/>
  <c r="Y323" i="2"/>
  <c r="X3" i="2"/>
  <c r="W323" i="2"/>
  <c r="V323" i="2"/>
  <c r="U2" i="2"/>
  <c r="G29" i="3"/>
  <c r="U3" i="2"/>
  <c r="T3" i="2"/>
  <c r="S323" i="2"/>
  <c r="R3" i="2"/>
  <c r="R323" i="2"/>
  <c r="Q2" i="2"/>
  <c r="G28" i="3"/>
  <c r="M3" i="2"/>
  <c r="N2" i="2"/>
  <c r="G26" i="3"/>
  <c r="AE323" i="2"/>
  <c r="AM3" i="2"/>
  <c r="AZ309" i="2"/>
  <c r="AW308" i="2"/>
  <c r="G59" i="3"/>
  <c r="AU2" i="2"/>
  <c r="G60" i="3"/>
  <c r="AR323" i="2"/>
  <c r="AJ2" i="2"/>
  <c r="G78" i="3"/>
  <c r="P323" i="2"/>
  <c r="N83" i="3"/>
  <c r="M2" i="1"/>
  <c r="N19" i="3"/>
  <c r="Q2" i="1"/>
  <c r="N26" i="3"/>
  <c r="AC323" i="2"/>
  <c r="X323" i="2"/>
  <c r="T323" i="2"/>
  <c r="AC2" i="2"/>
  <c r="G21" i="3"/>
  <c r="K47" i="3" s="1"/>
  <c r="AD323" i="2"/>
  <c r="AS3" i="2"/>
  <c r="AH2" i="2"/>
  <c r="G63" i="3"/>
  <c r="Z2" i="2"/>
  <c r="G18" i="3"/>
  <c r="V2" i="2"/>
  <c r="G22" i="3"/>
  <c r="K49" i="3" s="1"/>
  <c r="W2" i="2"/>
  <c r="G23" i="3"/>
  <c r="K48" i="3" s="1"/>
  <c r="AA309" i="2"/>
  <c r="AA308" i="2"/>
  <c r="G7" i="3"/>
  <c r="P2" i="2"/>
  <c r="G24" i="3"/>
  <c r="Y3" i="2"/>
  <c r="AV3" i="2"/>
  <c r="P2" i="1"/>
  <c r="N15" i="3" s="1"/>
  <c r="N16" i="3"/>
  <c r="AW323" i="2"/>
  <c r="AO2" i="2"/>
  <c r="G56" i="3"/>
  <c r="AO312" i="2"/>
  <c r="AZ3" i="2"/>
  <c r="U2" i="1"/>
  <c r="N22" i="3"/>
  <c r="N2" i="1"/>
  <c r="N14" i="3"/>
  <c r="N84" i="3"/>
  <c r="K112" i="3" s="1"/>
  <c r="M2" i="2"/>
  <c r="G20" i="3"/>
  <c r="AB3" i="2"/>
  <c r="AH323" i="2"/>
  <c r="BA323" i="2"/>
  <c r="AT323" i="2"/>
  <c r="AT2" i="2"/>
  <c r="G62" i="3"/>
  <c r="AV2" i="2"/>
  <c r="G64" i="3"/>
  <c r="AJ323" i="2"/>
  <c r="AW3" i="2"/>
  <c r="AI3" i="2"/>
  <c r="N70" i="3"/>
  <c r="X2" i="1"/>
  <c r="N6" i="3"/>
  <c r="M323" i="2"/>
  <c r="N82" i="3"/>
  <c r="AA2" i="1"/>
  <c r="N5" i="3"/>
  <c r="N74" i="3"/>
  <c r="N57" i="3"/>
  <c r="T2" i="1"/>
  <c r="N8" i="3"/>
  <c r="AV323" i="2"/>
  <c r="AO308" i="2"/>
  <c r="G66" i="3"/>
  <c r="Y2" i="2"/>
  <c r="G10" i="3"/>
  <c r="K37" i="3" s="1"/>
  <c r="Q3" i="2"/>
  <c r="R2" i="2"/>
  <c r="G13" i="3"/>
  <c r="K40" i="3" s="1"/>
  <c r="AS2" i="2"/>
  <c r="G69" i="3"/>
  <c r="S2" i="2"/>
  <c r="G6" i="3"/>
  <c r="K33" i="3" s="1"/>
  <c r="W3" i="2"/>
  <c r="AY3" i="2"/>
  <c r="AI323" i="2"/>
  <c r="AO311" i="2"/>
  <c r="G81" i="3"/>
  <c r="AX3" i="2"/>
  <c r="AD309" i="2"/>
  <c r="Q323" i="2"/>
  <c r="AD308" i="2"/>
  <c r="G25" i="3"/>
  <c r="N3" i="2"/>
  <c r="AL3" i="2"/>
  <c r="AM2" i="2"/>
  <c r="G82" i="3"/>
  <c r="J110" i="3"/>
  <c r="AO309" i="2"/>
  <c r="AR2" i="2"/>
  <c r="G73" i="3"/>
  <c r="AW2" i="2"/>
  <c r="G55" i="3"/>
  <c r="AZ308" i="2"/>
  <c r="G71" i="3"/>
  <c r="AP2" i="2"/>
  <c r="G58" i="3"/>
  <c r="AN309" i="2"/>
  <c r="AN308" i="2"/>
  <c r="G87" i="3"/>
  <c r="AA3" i="2"/>
  <c r="T2" i="2"/>
  <c r="G12" i="3"/>
  <c r="K36" i="3" s="1"/>
  <c r="AD2" i="2"/>
  <c r="G9" i="3"/>
  <c r="K35" i="3" s="1"/>
  <c r="AX2" i="2"/>
  <c r="G85" i="3"/>
  <c r="J111" i="3"/>
  <c r="X2" i="2"/>
  <c r="G8" i="3"/>
  <c r="S308" i="2"/>
  <c r="G19" i="3"/>
  <c r="S309" i="2"/>
  <c r="AQ3" i="2"/>
  <c r="AA2" i="2"/>
  <c r="G5" i="3"/>
  <c r="K32" i="3" s="1"/>
  <c r="AZ2" i="2"/>
  <c r="G61" i="3"/>
  <c r="AY323" i="2"/>
  <c r="L323" i="2"/>
  <c r="U323" i="2"/>
  <c r="Z323" i="2"/>
  <c r="AO323" i="2"/>
  <c r="N323" i="2"/>
  <c r="BA2" i="2"/>
  <c r="G68" i="3"/>
  <c r="AB2" i="2"/>
  <c r="G27" i="3"/>
  <c r="AP3" i="2"/>
  <c r="AN2" i="2"/>
  <c r="G70" i="3"/>
  <c r="AN3" i="2"/>
  <c r="S3" i="2"/>
  <c r="L2" i="2"/>
  <c r="G11" i="3"/>
  <c r="L3" i="2"/>
  <c r="Z3" i="2"/>
  <c r="V3" i="2"/>
  <c r="AP323" i="2"/>
  <c r="Z2" i="1"/>
  <c r="N23" i="3"/>
  <c r="N81" i="3"/>
  <c r="AB2" i="1"/>
  <c r="N24" i="3"/>
  <c r="L2" i="1"/>
  <c r="N11" i="3"/>
  <c r="J112" i="3"/>
  <c r="N10" i="3"/>
  <c r="K111" i="3" l="1"/>
  <c r="K110" i="3"/>
  <c r="K38" i="3"/>
  <c r="K50" i="3"/>
  <c r="K45" i="3"/>
  <c r="K46" i="3"/>
  <c r="K44" i="3"/>
  <c r="K52" i="3"/>
  <c r="K51" i="3"/>
  <c r="K39" i="3"/>
  <c r="K42" i="3"/>
  <c r="K41" i="3"/>
  <c r="K34" i="3"/>
  <c r="K43" i="3"/>
  <c r="D327" i="2"/>
  <c r="D333" i="2"/>
  <c r="D328" i="2"/>
  <c r="D325" i="2"/>
  <c r="B346" i="2"/>
  <c r="D326" i="2" l="1"/>
  <c r="D346" i="2" s="1"/>
  <c r="C346" i="2"/>
  <c r="BB3" i="1" l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S173" i="1"/>
  <c r="S172" i="1"/>
  <c r="N27" i="3"/>
  <c r="BB2" i="1"/>
  <c r="BA2" i="1"/>
  <c r="AZ2" i="1"/>
  <c r="AY2" i="1"/>
  <c r="AW2" i="1"/>
  <c r="AV2" i="1"/>
  <c r="AU2" i="1"/>
  <c r="AT2" i="1"/>
  <c r="AS2" i="1"/>
  <c r="AR2" i="1"/>
  <c r="AP2" i="1"/>
  <c r="AO2" i="1"/>
  <c r="AN2" i="1"/>
  <c r="AL2" i="1"/>
  <c r="AK2" i="1"/>
  <c r="AJ2" i="1"/>
  <c r="AI2" i="1"/>
  <c r="AH2" i="1"/>
  <c r="AP176" i="1"/>
  <c r="AP175" i="1"/>
  <c r="N79" i="3"/>
  <c r="AP173" i="1"/>
  <c r="AP172" i="1"/>
  <c r="N73" i="3"/>
  <c r="N61" i="3"/>
  <c r="K95" i="3" s="1"/>
  <c r="N68" i="3"/>
  <c r="K101" i="3" s="1"/>
  <c r="N63" i="3"/>
  <c r="K97" i="3" s="1"/>
  <c r="N72" i="3"/>
  <c r="K107" i="3" s="1"/>
  <c r="J107" i="3"/>
  <c r="N66" i="3"/>
  <c r="K105" i="3" s="1"/>
  <c r="N56" i="3"/>
  <c r="K94" i="3" s="1"/>
  <c r="N78" i="3"/>
  <c r="K109" i="3" s="1"/>
  <c r="N80" i="3"/>
  <c r="K108" i="3" s="1"/>
  <c r="N64" i="3"/>
  <c r="K98" i="3" s="1"/>
  <c r="N69" i="3"/>
  <c r="K103" i="3" s="1"/>
  <c r="N76" i="3"/>
  <c r="K102" i="3" s="1"/>
  <c r="N67" i="3"/>
  <c r="K104" i="3" s="1"/>
  <c r="N65" i="3"/>
  <c r="K100" i="3" s="1"/>
  <c r="J100" i="3"/>
  <c r="J108" i="3"/>
  <c r="J97" i="3"/>
  <c r="N59" i="3"/>
  <c r="K96" i="3" s="1"/>
  <c r="N75" i="3"/>
  <c r="K106" i="3" s="1"/>
  <c r="J106" i="3"/>
  <c r="N60" i="3"/>
  <c r="K99" i="3" s="1"/>
  <c r="N55" i="3"/>
  <c r="K92" i="3" s="1"/>
  <c r="N58" i="3"/>
  <c r="K93" i="3" s="1"/>
  <c r="J104" i="3"/>
  <c r="J109" i="3"/>
  <c r="J105" i="3"/>
  <c r="J95" i="3"/>
  <c r="AP309" i="2"/>
  <c r="AP308" i="2"/>
  <c r="G80" i="3"/>
  <c r="AS309" i="2"/>
  <c r="AS308" i="2"/>
  <c r="G86" i="3"/>
  <c r="AW321" i="2"/>
  <c r="AW320" i="2"/>
  <c r="G83" i="3"/>
  <c r="AW318" i="2"/>
  <c r="AW317" i="2"/>
  <c r="G77" i="3"/>
  <c r="AT309" i="2"/>
  <c r="AT308" i="2"/>
  <c r="G75" i="3"/>
</calcChain>
</file>

<file path=xl/sharedStrings.xml><?xml version="1.0" encoding="utf-8"?>
<sst xmlns="http://schemas.openxmlformats.org/spreadsheetml/2006/main" count="2595" uniqueCount="713">
  <si>
    <t>M</t>
  </si>
  <si>
    <t>F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</si>
  <si>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</si>
  <si>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</si>
  <si>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</si>
  <si>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</si>
  <si>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</si>
  <si>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</si>
  <si>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</si>
  <si>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</si>
  <si>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</si>
  <si>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</si>
  <si>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</si>
  <si>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</si>
  <si>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</si>
  <si>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</si>
  <si>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</si>
  <si>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</si>
  <si>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</si>
  <si>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</si>
  <si>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</si>
  <si>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</si>
  <si>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</si>
  <si>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BRX</t>
  </si>
  <si>
    <t>HPX</t>
  </si>
  <si>
    <t>ORH</t>
  </si>
  <si>
    <t>ROY</t>
  </si>
  <si>
    <t>TPK</t>
  </si>
  <si>
    <t>Broxbourne Running Club</t>
  </si>
  <si>
    <t>Harlow Running Club</t>
  </si>
  <si>
    <t>Herts Phoenix AC</t>
  </si>
  <si>
    <t>Royston Runners</t>
  </si>
  <si>
    <t>Trent Park Running Club</t>
  </si>
  <si>
    <t>TPK 'B'</t>
  </si>
  <si>
    <t>Orion Harriers</t>
  </si>
  <si>
    <t>B&amp;D</t>
  </si>
  <si>
    <t>BSRC</t>
  </si>
  <si>
    <t>FVS</t>
  </si>
  <si>
    <t>GCR</t>
  </si>
  <si>
    <t>NHRR</t>
  </si>
  <si>
    <t>SAS</t>
  </si>
  <si>
    <t>Garden City Runners</t>
  </si>
  <si>
    <t>St Albans Striders</t>
  </si>
  <si>
    <t>Barnet &amp; District AC</t>
  </si>
  <si>
    <t>Fairlands Valley Spartans</t>
  </si>
  <si>
    <t>North Herts Road Runners</t>
  </si>
  <si>
    <t>Bishop Stortford Running Club</t>
  </si>
  <si>
    <t>SAS 'B'</t>
  </si>
  <si>
    <t>GCR 'B'</t>
  </si>
  <si>
    <t>SAS 'C'</t>
  </si>
  <si>
    <t>SAS 'D'</t>
  </si>
  <si>
    <t>GCR 'C'</t>
  </si>
  <si>
    <t>E-TEAM</t>
  </si>
  <si>
    <t>EDM</t>
  </si>
  <si>
    <t>Edmonton Running Club</t>
  </si>
  <si>
    <t>Hitchin Running Club</t>
  </si>
  <si>
    <t>F-TEAM</t>
  </si>
  <si>
    <t>SAS 'E'</t>
  </si>
  <si>
    <t>SNH</t>
  </si>
  <si>
    <t>Stevenage &amp; North Herts AC</t>
  </si>
  <si>
    <t>FVS 'B'</t>
  </si>
  <si>
    <t>NHRR 'B'</t>
  </si>
  <si>
    <t>SCOTT'S TRAVEL MIDWEEK ROAD RACE LEAGUE</t>
  </si>
  <si>
    <t>FRE</t>
  </si>
  <si>
    <t>Freedom Tri</t>
  </si>
  <si>
    <t>Harpendon Arrows</t>
  </si>
  <si>
    <t>OVERALL VETS</t>
  </si>
  <si>
    <t>SS</t>
  </si>
  <si>
    <t>Stevenage Striders</t>
  </si>
  <si>
    <t>S</t>
  </si>
  <si>
    <t>Katie</t>
  </si>
  <si>
    <t>Harbon</t>
  </si>
  <si>
    <t>Laura</t>
  </si>
  <si>
    <t>HRP</t>
  </si>
  <si>
    <t>Hannah</t>
  </si>
  <si>
    <t>Rowley</t>
  </si>
  <si>
    <t>Sarah</t>
  </si>
  <si>
    <t>Emily</t>
  </si>
  <si>
    <t>Claire</t>
  </si>
  <si>
    <t>Helen</t>
  </si>
  <si>
    <t>Anne</t>
  </si>
  <si>
    <t>HRC</t>
  </si>
  <si>
    <t>Harriet</t>
  </si>
  <si>
    <t>Jenny</t>
  </si>
  <si>
    <t>V 35</t>
  </si>
  <si>
    <t>Sharon</t>
  </si>
  <si>
    <t>Caroline</t>
  </si>
  <si>
    <t>V 45</t>
  </si>
  <si>
    <t>Paula</t>
  </si>
  <si>
    <t>Rachel</t>
  </si>
  <si>
    <t>V 55</t>
  </si>
  <si>
    <t>Ruth</t>
  </si>
  <si>
    <t>Anna</t>
  </si>
  <si>
    <t>Jo</t>
  </si>
  <si>
    <t>Rebecca</t>
  </si>
  <si>
    <t>Barden</t>
  </si>
  <si>
    <t>Kat</t>
  </si>
  <si>
    <t>Isabel</t>
  </si>
  <si>
    <t>Kate</t>
  </si>
  <si>
    <t>Kent</t>
  </si>
  <si>
    <t>Wilson</t>
  </si>
  <si>
    <t>Sue</t>
  </si>
  <si>
    <t>Kerry</t>
  </si>
  <si>
    <t>O'Connor</t>
  </si>
  <si>
    <t>Emmerson</t>
  </si>
  <si>
    <t>Vaughan</t>
  </si>
  <si>
    <t>Paul</t>
  </si>
  <si>
    <t>Russell</t>
  </si>
  <si>
    <t>Hunt</t>
  </si>
  <si>
    <t>Tracy</t>
  </si>
  <si>
    <t>Hyde</t>
  </si>
  <si>
    <t>Rosamond</t>
  </si>
  <si>
    <t>De La Bertauche</t>
  </si>
  <si>
    <t>Smith</t>
  </si>
  <si>
    <t>Joanne</t>
  </si>
  <si>
    <t>Brown</t>
  </si>
  <si>
    <t>V 65</t>
  </si>
  <si>
    <t>Stephens</t>
  </si>
  <si>
    <t>Scott</t>
  </si>
  <si>
    <t>Bowen</t>
  </si>
  <si>
    <t>Thompson</t>
  </si>
  <si>
    <t>Harper</t>
  </si>
  <si>
    <t>Ward</t>
  </si>
  <si>
    <t>WAT</t>
  </si>
  <si>
    <t>Watford Joggers</t>
  </si>
  <si>
    <t>Green</t>
  </si>
  <si>
    <t>Clarke</t>
  </si>
  <si>
    <t>TPK 'C'</t>
  </si>
  <si>
    <t>Sophie</t>
  </si>
  <si>
    <t>Thrussell</t>
  </si>
  <si>
    <t>Gates</t>
  </si>
  <si>
    <t>Fisher</t>
  </si>
  <si>
    <t>Jane</t>
  </si>
  <si>
    <t>Littlewood</t>
  </si>
  <si>
    <t>Defoe</t>
  </si>
  <si>
    <t>Mandy</t>
  </si>
  <si>
    <t>WAT 'B'</t>
  </si>
  <si>
    <t>WJ</t>
  </si>
  <si>
    <t>Ware Joggers</t>
  </si>
  <si>
    <t>Cyn</t>
  </si>
  <si>
    <t>Cano</t>
  </si>
  <si>
    <t>Alpe</t>
  </si>
  <si>
    <t>King</t>
  </si>
  <si>
    <t>Michelle</t>
  </si>
  <si>
    <t>Bennett</t>
  </si>
  <si>
    <t>Chloe</t>
  </si>
  <si>
    <t>Thomas</t>
  </si>
  <si>
    <t>White</t>
  </si>
  <si>
    <t>Annabelle</t>
  </si>
  <si>
    <t>Lee</t>
  </si>
  <si>
    <t>Terri</t>
  </si>
  <si>
    <t>Wiley</t>
  </si>
  <si>
    <t>Stratford</t>
  </si>
  <si>
    <t>Evans</t>
  </si>
  <si>
    <t>Williams</t>
  </si>
  <si>
    <t>Pickard</t>
  </si>
  <si>
    <t>Aileen</t>
  </si>
  <si>
    <t>Brennan</t>
  </si>
  <si>
    <t>Kirsten</t>
  </si>
  <si>
    <t>Jarvis</t>
  </si>
  <si>
    <t>Mussen</t>
  </si>
  <si>
    <t>Anja</t>
  </si>
  <si>
    <t>Greenwood</t>
  </si>
  <si>
    <t>Wendy</t>
  </si>
  <si>
    <t>Walsh</t>
  </si>
  <si>
    <t>Nicola</t>
  </si>
  <si>
    <t>Sophia</t>
  </si>
  <si>
    <t>Bruce</t>
  </si>
  <si>
    <t>Jan</t>
  </si>
  <si>
    <t>Hazirci</t>
  </si>
  <si>
    <t>Louise</t>
  </si>
  <si>
    <t>Arnott</t>
  </si>
  <si>
    <t>Charlotte</t>
  </si>
  <si>
    <t>Stafford</t>
  </si>
  <si>
    <t>Francis</t>
  </si>
  <si>
    <t>Parker</t>
  </si>
  <si>
    <t>Pauline</t>
  </si>
  <si>
    <t>Michael</t>
  </si>
  <si>
    <t>Julianne</t>
  </si>
  <si>
    <t>Nightingale</t>
  </si>
  <si>
    <t>Flight</t>
  </si>
  <si>
    <t>Reid</t>
  </si>
  <si>
    <t>Sam</t>
  </si>
  <si>
    <t>Males</t>
  </si>
  <si>
    <t>Rose</t>
  </si>
  <si>
    <t>McGinness</t>
  </si>
  <si>
    <t>Robinson</t>
  </si>
  <si>
    <t>Marie</t>
  </si>
  <si>
    <t>Colucci</t>
  </si>
  <si>
    <t>Jackie</t>
  </si>
  <si>
    <t>Christine</t>
  </si>
  <si>
    <t>Becky</t>
  </si>
  <si>
    <t>Mason</t>
  </si>
  <si>
    <t>Angela</t>
  </si>
  <si>
    <t>Melanie</t>
  </si>
  <si>
    <t>Natasha</t>
  </si>
  <si>
    <t>Debbie</t>
  </si>
  <si>
    <t>Keogh</t>
  </si>
  <si>
    <t>Collins</t>
  </si>
  <si>
    <t>Kennedy</t>
  </si>
  <si>
    <t>Katy</t>
  </si>
  <si>
    <t>Susie</t>
  </si>
  <si>
    <t>Dutoit</t>
  </si>
  <si>
    <t>Samantha</t>
  </si>
  <si>
    <t>Huzar</t>
  </si>
  <si>
    <t>Howell</t>
  </si>
  <si>
    <t>Chrissie</t>
  </si>
  <si>
    <t>Fitzgerald</t>
  </si>
  <si>
    <t>Callie</t>
  </si>
  <si>
    <t>Chapman</t>
  </si>
  <si>
    <t>HRP 'B'</t>
  </si>
  <si>
    <t>SAS 'F'</t>
  </si>
  <si>
    <t>TPK 'D'</t>
  </si>
  <si>
    <t>Waddington</t>
  </si>
  <si>
    <t>Stewart</t>
  </si>
  <si>
    <t>Stephen</t>
  </si>
  <si>
    <t>David</t>
  </si>
  <si>
    <t>Ben</t>
  </si>
  <si>
    <t>Brian</t>
  </si>
  <si>
    <t>Peter</t>
  </si>
  <si>
    <t>Wackett</t>
  </si>
  <si>
    <t>Martin</t>
  </si>
  <si>
    <t>Westley</t>
  </si>
  <si>
    <t>Will</t>
  </si>
  <si>
    <t>Tom</t>
  </si>
  <si>
    <t>Simon</t>
  </si>
  <si>
    <t>Rob</t>
  </si>
  <si>
    <t>Richard</t>
  </si>
  <si>
    <t>Jon</t>
  </si>
  <si>
    <t>Sean</t>
  </si>
  <si>
    <t>Adam</t>
  </si>
  <si>
    <t>Ian</t>
  </si>
  <si>
    <t>Simpson</t>
  </si>
  <si>
    <t>Webster</t>
  </si>
  <si>
    <t>James</t>
  </si>
  <si>
    <t>John</t>
  </si>
  <si>
    <t>Auld</t>
  </si>
  <si>
    <t>Davies</t>
  </si>
  <si>
    <t>Matt</t>
  </si>
  <si>
    <t>Harrison</t>
  </si>
  <si>
    <t>Luke</t>
  </si>
  <si>
    <t>Bowie</t>
  </si>
  <si>
    <t>Adrian</t>
  </si>
  <si>
    <t>Mike</t>
  </si>
  <si>
    <t>Danny</t>
  </si>
  <si>
    <t>Mark</t>
  </si>
  <si>
    <t>Jack</t>
  </si>
  <si>
    <t>Harris</t>
  </si>
  <si>
    <t>Hill</t>
  </si>
  <si>
    <t>Benjamin</t>
  </si>
  <si>
    <t>Andrew</t>
  </si>
  <si>
    <t>Tony</t>
  </si>
  <si>
    <t>Stuart</t>
  </si>
  <si>
    <t>Ford</t>
  </si>
  <si>
    <t>Kavanagh</t>
  </si>
  <si>
    <t>Matthew</t>
  </si>
  <si>
    <t>Jonathan</t>
  </si>
  <si>
    <t>Joe</t>
  </si>
  <si>
    <t>Archer</t>
  </si>
  <si>
    <t xml:space="preserve">Matt </t>
  </si>
  <si>
    <t>Cooke</t>
  </si>
  <si>
    <t>Jason</t>
  </si>
  <si>
    <t>Howard</t>
  </si>
  <si>
    <t>Bull</t>
  </si>
  <si>
    <t>Calum</t>
  </si>
  <si>
    <t>Latham</t>
  </si>
  <si>
    <t>Phil</t>
  </si>
  <si>
    <t>Robert</t>
  </si>
  <si>
    <t>Foxley</t>
  </si>
  <si>
    <t>Craig</t>
  </si>
  <si>
    <t>Chris</t>
  </si>
  <si>
    <t>Steve</t>
  </si>
  <si>
    <t>Poole</t>
  </si>
  <si>
    <t>Allen</t>
  </si>
  <si>
    <t>Arnold</t>
  </si>
  <si>
    <t>Mick</t>
  </si>
  <si>
    <t>Daniel</t>
  </si>
  <si>
    <t>Carroll</t>
  </si>
  <si>
    <t>Cook</t>
  </si>
  <si>
    <t>Edward</t>
  </si>
  <si>
    <t>Greg</t>
  </si>
  <si>
    <t>Bradbury</t>
  </si>
  <si>
    <t>Gary</t>
  </si>
  <si>
    <t>Taylor</t>
  </si>
  <si>
    <t>Dave</t>
  </si>
  <si>
    <t>Braybrook</t>
  </si>
  <si>
    <t>Mendonca</t>
  </si>
  <si>
    <t>Marc</t>
  </si>
  <si>
    <t>Hagland</t>
  </si>
  <si>
    <t>V 40</t>
  </si>
  <si>
    <t>Neil</t>
  </si>
  <si>
    <t>Hume</t>
  </si>
  <si>
    <t>Ames</t>
  </si>
  <si>
    <t>Judge</t>
  </si>
  <si>
    <t>Kevin</t>
  </si>
  <si>
    <t>Grant</t>
  </si>
  <si>
    <t>Ramsay</t>
  </si>
  <si>
    <t>Nicholas</t>
  </si>
  <si>
    <t>V 50</t>
  </si>
  <si>
    <t>Dan</t>
  </si>
  <si>
    <t>Moss</t>
  </si>
  <si>
    <t>Bob</t>
  </si>
  <si>
    <t>Casserley</t>
  </si>
  <si>
    <t>Edwards</t>
  </si>
  <si>
    <t>Derek</t>
  </si>
  <si>
    <t>Justin</t>
  </si>
  <si>
    <t>Graham</t>
  </si>
  <si>
    <t>Jamie</t>
  </si>
  <si>
    <t>Higgs</t>
  </si>
  <si>
    <t>Jay</t>
  </si>
  <si>
    <t>A'Court</t>
  </si>
  <si>
    <t>Gill</t>
  </si>
  <si>
    <t>Nigel</t>
  </si>
  <si>
    <t>Aston</t>
  </si>
  <si>
    <t>Trevor</t>
  </si>
  <si>
    <t>Morgan</t>
  </si>
  <si>
    <t>Charles</t>
  </si>
  <si>
    <t>V 60</t>
  </si>
  <si>
    <t>Nick</t>
  </si>
  <si>
    <t>Manktelow</t>
  </si>
  <si>
    <t>Jerry</t>
  </si>
  <si>
    <t>Bryan</t>
  </si>
  <si>
    <t>Webber</t>
  </si>
  <si>
    <t>Tim</t>
  </si>
  <si>
    <t>Anthony</t>
  </si>
  <si>
    <t>Nicolson</t>
  </si>
  <si>
    <t>Terrell</t>
  </si>
  <si>
    <t>Jim</t>
  </si>
  <si>
    <t>Bird</t>
  </si>
  <si>
    <t>Ed</t>
  </si>
  <si>
    <t>Simmons</t>
  </si>
  <si>
    <t>Hooper</t>
  </si>
  <si>
    <t>Bannon</t>
  </si>
  <si>
    <t>Lunn</t>
  </si>
  <si>
    <t>Bentley</t>
  </si>
  <si>
    <t>Clarabut</t>
  </si>
  <si>
    <t>Bibaud</t>
  </si>
  <si>
    <t>Giffen</t>
  </si>
  <si>
    <t>Alex</t>
  </si>
  <si>
    <t>Bartlett</t>
  </si>
  <si>
    <t>Darren</t>
  </si>
  <si>
    <t>Ellis</t>
  </si>
  <si>
    <t>Alan</t>
  </si>
  <si>
    <t>Flynn</t>
  </si>
  <si>
    <t>Koloko</t>
  </si>
  <si>
    <t>Kelvin</t>
  </si>
  <si>
    <t>Southgate</t>
  </si>
  <si>
    <t>Bacon</t>
  </si>
  <si>
    <t>Aitchison</t>
  </si>
  <si>
    <t>Coffey</t>
  </si>
  <si>
    <t>Kenison</t>
  </si>
  <si>
    <t>Ray</t>
  </si>
  <si>
    <t>V 70</t>
  </si>
  <si>
    <t>Hessey</t>
  </si>
  <si>
    <t>Borrill</t>
  </si>
  <si>
    <t>Roger</t>
  </si>
  <si>
    <t>Bunker</t>
  </si>
  <si>
    <t>Taras</t>
  </si>
  <si>
    <t>Leach</t>
  </si>
  <si>
    <t>Bracey</t>
  </si>
  <si>
    <t>Chada</t>
  </si>
  <si>
    <t>Grout</t>
  </si>
  <si>
    <t>Pattman</t>
  </si>
  <si>
    <t>Clive</t>
  </si>
  <si>
    <t>Coates</t>
  </si>
  <si>
    <t>Hall</t>
  </si>
  <si>
    <t>Steven</t>
  </si>
  <si>
    <t>Dobner</t>
  </si>
  <si>
    <t>Elwyn</t>
  </si>
  <si>
    <t>Hopkins</t>
  </si>
  <si>
    <t>Byrne</t>
  </si>
  <si>
    <t>Bingham</t>
  </si>
  <si>
    <t>Shaun</t>
  </si>
  <si>
    <t>Atkinson</t>
  </si>
  <si>
    <t>Pete</t>
  </si>
  <si>
    <t>Jones</t>
  </si>
  <si>
    <t>Karl</t>
  </si>
  <si>
    <t>Shreeve</t>
  </si>
  <si>
    <t>Spicer</t>
  </si>
  <si>
    <t>Bowal</t>
  </si>
  <si>
    <t>Neal</t>
  </si>
  <si>
    <t>Whitten</t>
  </si>
  <si>
    <t>Harden</t>
  </si>
  <si>
    <t>Holgate</t>
  </si>
  <si>
    <t>Patrick</t>
  </si>
  <si>
    <t>Biggs</t>
  </si>
  <si>
    <t>Errol</t>
  </si>
  <si>
    <t>Maginley</t>
  </si>
  <si>
    <t>HRTC</t>
  </si>
  <si>
    <t>D&amp;T</t>
  </si>
  <si>
    <t>Mob Match - WGC 10k - Wednesday 6th July 2022</t>
  </si>
  <si>
    <t>Total</t>
  </si>
  <si>
    <t>2022</t>
  </si>
  <si>
    <t>Dacorum &amp; Tring AC</t>
  </si>
  <si>
    <t>Lucy</t>
  </si>
  <si>
    <t>Barnes</t>
  </si>
  <si>
    <t>Juliet</t>
  </si>
  <si>
    <t>Vine</t>
  </si>
  <si>
    <t>Kivenika</t>
  </si>
  <si>
    <t>Penny</t>
  </si>
  <si>
    <t>Habbick</t>
  </si>
  <si>
    <t>Fawcett</t>
  </si>
  <si>
    <t>Huggins</t>
  </si>
  <si>
    <t>Cliffe</t>
  </si>
  <si>
    <t>Vicky</t>
  </si>
  <si>
    <t>Dixon</t>
  </si>
  <si>
    <t>Hale</t>
  </si>
  <si>
    <t>Dunscombe</t>
  </si>
  <si>
    <t>Katrina</t>
  </si>
  <si>
    <t>Dobson</t>
  </si>
  <si>
    <t>Holm</t>
  </si>
  <si>
    <t>Ellie</t>
  </si>
  <si>
    <t>U 20</t>
  </si>
  <si>
    <t>Cartlidge</t>
  </si>
  <si>
    <t>McIlvenna</t>
  </si>
  <si>
    <t>Abigael</t>
  </si>
  <si>
    <t>Lewis</t>
  </si>
  <si>
    <t>Fieke</t>
  </si>
  <si>
    <t>Blackwell</t>
  </si>
  <si>
    <t>Sullivan</t>
  </si>
  <si>
    <t>Alexandra</t>
  </si>
  <si>
    <t>Kett</t>
  </si>
  <si>
    <t>Alicia</t>
  </si>
  <si>
    <t>Found</t>
  </si>
  <si>
    <t>Fleur</t>
  </si>
  <si>
    <t>Harvey-Keenan</t>
  </si>
  <si>
    <t>Bailes</t>
  </si>
  <si>
    <t>Rita</t>
  </si>
  <si>
    <t>Moran</t>
  </si>
  <si>
    <t>Pitman</t>
  </si>
  <si>
    <t>Ellen</t>
  </si>
  <si>
    <t>Mayes</t>
  </si>
  <si>
    <t>Karen</t>
  </si>
  <si>
    <t>Sheard</t>
  </si>
  <si>
    <t>Frank</t>
  </si>
  <si>
    <t>Gaby</t>
  </si>
  <si>
    <t>Bissett</t>
  </si>
  <si>
    <t>Aisling</t>
  </si>
  <si>
    <t>Patterson</t>
  </si>
  <si>
    <t>Kathryn</t>
  </si>
  <si>
    <t>Lisa</t>
  </si>
  <si>
    <t>Keogan</t>
  </si>
  <si>
    <t>Steadman</t>
  </si>
  <si>
    <t>Naylor</t>
  </si>
  <si>
    <t>Marilyn</t>
  </si>
  <si>
    <t>Silkstone</t>
  </si>
  <si>
    <t>Paige</t>
  </si>
  <si>
    <t>Bircham</t>
  </si>
  <si>
    <t>Sikorska</t>
  </si>
  <si>
    <t>Siobhan</t>
  </si>
  <si>
    <t>Mary</t>
  </si>
  <si>
    <t>Armitage</t>
  </si>
  <si>
    <t>Aimee</t>
  </si>
  <si>
    <t>Peacock</t>
  </si>
  <si>
    <t>Stephanie</t>
  </si>
  <si>
    <t>Yllka</t>
  </si>
  <si>
    <t>Istrefi</t>
  </si>
  <si>
    <t>Mitchell</t>
  </si>
  <si>
    <t>Mavris</t>
  </si>
  <si>
    <t>Plumb</t>
  </si>
  <si>
    <t>Kattarina</t>
  </si>
  <si>
    <t>Clitheroe</t>
  </si>
  <si>
    <t>Jana</t>
  </si>
  <si>
    <t>Julkova</t>
  </si>
  <si>
    <t>Lyons</t>
  </si>
  <si>
    <t>Ashton</t>
  </si>
  <si>
    <t xml:space="preserve">Siobhan </t>
  </si>
  <si>
    <t xml:space="preserve">Palmer </t>
  </si>
  <si>
    <t>Healy</t>
  </si>
  <si>
    <t>Attree</t>
  </si>
  <si>
    <t>Carr</t>
  </si>
  <si>
    <t>Poppy</t>
  </si>
  <si>
    <t>Allwright</t>
  </si>
  <si>
    <t>Georgie</t>
  </si>
  <si>
    <t>Davina</t>
  </si>
  <si>
    <t>Gutteridge</t>
  </si>
  <si>
    <t>Margaret</t>
  </si>
  <si>
    <t>Fanagan</t>
  </si>
  <si>
    <t>Danielle</t>
  </si>
  <si>
    <t>Katherine</t>
  </si>
  <si>
    <t>Goodhew</t>
  </si>
  <si>
    <t>Merrigan</t>
  </si>
  <si>
    <t>Flower</t>
  </si>
  <si>
    <t>Last</t>
  </si>
  <si>
    <t>Bethany</t>
  </si>
  <si>
    <t>Wickens</t>
  </si>
  <si>
    <t>Zoe</t>
  </si>
  <si>
    <t>Rosemary</t>
  </si>
  <si>
    <t>Bains</t>
  </si>
  <si>
    <t>Crocker</t>
  </si>
  <si>
    <t>Harbrow</t>
  </si>
  <si>
    <t>Andersson</t>
  </si>
  <si>
    <t>Roberts</t>
  </si>
  <si>
    <t>Barbara</t>
  </si>
  <si>
    <t>Kubis-Labiak</t>
  </si>
  <si>
    <t>Olu</t>
  </si>
  <si>
    <t>Gooden</t>
  </si>
  <si>
    <t>De'Ath</t>
  </si>
  <si>
    <t>Carole</t>
  </si>
  <si>
    <t>Pitts</t>
  </si>
  <si>
    <t>Jennifer</t>
  </si>
  <si>
    <t>Carla</t>
  </si>
  <si>
    <t>Bell</t>
  </si>
  <si>
    <t>Wheeler</t>
  </si>
  <si>
    <t>Holly</t>
  </si>
  <si>
    <t>Wise</t>
  </si>
  <si>
    <t>Janet</t>
  </si>
  <si>
    <t>Willoughby</t>
  </si>
  <si>
    <t>Patricia</t>
  </si>
  <si>
    <t>Jayne</t>
  </si>
  <si>
    <t>Selina</t>
  </si>
  <si>
    <t>Sheridan</t>
  </si>
  <si>
    <t>Annie</t>
  </si>
  <si>
    <t>Quinn</t>
  </si>
  <si>
    <t>Emma</t>
  </si>
  <si>
    <t>Jeffrey</t>
  </si>
  <si>
    <t>Manton</t>
  </si>
  <si>
    <t>Jessica</t>
  </si>
  <si>
    <t>Agnes</t>
  </si>
  <si>
    <t>Jacobs</t>
  </si>
  <si>
    <t>Suzanne</t>
  </si>
  <si>
    <t>DeVooght-Johnson</t>
  </si>
  <si>
    <t>Aime</t>
  </si>
  <si>
    <t>Perrin</t>
  </si>
  <si>
    <t>Garrett</t>
  </si>
  <si>
    <t>Belinda</t>
  </si>
  <si>
    <t>Hickman</t>
  </si>
  <si>
    <t>Lianne</t>
  </si>
  <si>
    <t>Loosley</t>
  </si>
  <si>
    <t>Mulry</t>
  </si>
  <si>
    <t>Clifft</t>
  </si>
  <si>
    <t>Zverev</t>
  </si>
  <si>
    <t>Warman</t>
  </si>
  <si>
    <t>Donna</t>
  </si>
  <si>
    <t>Milton</t>
  </si>
  <si>
    <t>Wadey</t>
  </si>
  <si>
    <t>Phillippa</t>
  </si>
  <si>
    <t>Thorogood</t>
  </si>
  <si>
    <t>Read</t>
  </si>
  <si>
    <t>Church</t>
  </si>
  <si>
    <t>Crowley</t>
  </si>
  <si>
    <t>Denman</t>
  </si>
  <si>
    <t>Heyes</t>
  </si>
  <si>
    <t>Sparks</t>
  </si>
  <si>
    <t>HRTC 'B'</t>
  </si>
  <si>
    <t>HRTC 'C'</t>
  </si>
  <si>
    <t>Stefano</t>
  </si>
  <si>
    <t>Federici</t>
  </si>
  <si>
    <t>Hadman</t>
  </si>
  <si>
    <t>Collum</t>
  </si>
  <si>
    <t>Douglas</t>
  </si>
  <si>
    <t>Coleman</t>
  </si>
  <si>
    <t>Pudner</t>
  </si>
  <si>
    <t>Holman</t>
  </si>
  <si>
    <t>Fraser</t>
  </si>
  <si>
    <t>Yorwerth</t>
  </si>
  <si>
    <t>Jonny</t>
  </si>
  <si>
    <t>Pennell</t>
  </si>
  <si>
    <t>Coxon</t>
  </si>
  <si>
    <t>Henry</t>
  </si>
  <si>
    <t>Charlie</t>
  </si>
  <si>
    <t>Bateman</t>
  </si>
  <si>
    <t>Austin</t>
  </si>
  <si>
    <t>Marschalek</t>
  </si>
  <si>
    <t>Jeffs</t>
  </si>
  <si>
    <t>Jones*</t>
  </si>
  <si>
    <t>Dom</t>
  </si>
  <si>
    <t>Abdullah</t>
  </si>
  <si>
    <t>Athar</t>
  </si>
  <si>
    <t>McGeehan</t>
  </si>
  <si>
    <t>Ironside</t>
  </si>
  <si>
    <t>Holton</t>
  </si>
  <si>
    <t>Malleson</t>
  </si>
  <si>
    <t>Scales</t>
  </si>
  <si>
    <t>Jermaine</t>
  </si>
  <si>
    <t>Shand</t>
  </si>
  <si>
    <t>Allin</t>
  </si>
  <si>
    <t>O'Keefe</t>
  </si>
  <si>
    <t>Christopher</t>
  </si>
  <si>
    <t>Curran</t>
  </si>
  <si>
    <t>Gurney</t>
  </si>
  <si>
    <t>Ross</t>
  </si>
  <si>
    <t>Martyn</t>
  </si>
  <si>
    <t>Randall</t>
  </si>
  <si>
    <t>Maclaine</t>
  </si>
  <si>
    <t>Tinsley</t>
  </si>
  <si>
    <t>Lennie</t>
  </si>
  <si>
    <t>Cant</t>
  </si>
  <si>
    <t>Neville</t>
  </si>
  <si>
    <t>Isaac</t>
  </si>
  <si>
    <t>Archie</t>
  </si>
  <si>
    <t>Gilbey</t>
  </si>
  <si>
    <t>Phillip</t>
  </si>
  <si>
    <t>Overton</t>
  </si>
  <si>
    <t>Arrowsmith</t>
  </si>
  <si>
    <t>Paskell</t>
  </si>
  <si>
    <t>Lowe</t>
  </si>
  <si>
    <t>Herbie</t>
  </si>
  <si>
    <t>Beecroft</t>
  </si>
  <si>
    <t>Hoefield</t>
  </si>
  <si>
    <t>Dominic</t>
  </si>
  <si>
    <t>Wilde</t>
  </si>
  <si>
    <t>Gavin</t>
  </si>
  <si>
    <t>Murrison</t>
  </si>
  <si>
    <t>Whitehouse*</t>
  </si>
  <si>
    <t xml:space="preserve">Calvin </t>
  </si>
  <si>
    <t>Wu</t>
  </si>
  <si>
    <t>Leese</t>
  </si>
  <si>
    <t>Kris</t>
  </si>
  <si>
    <t>Whitmore</t>
  </si>
  <si>
    <t>Hosty</t>
  </si>
  <si>
    <t>Makowski</t>
  </si>
  <si>
    <t>Mully</t>
  </si>
  <si>
    <t>Greaves</t>
  </si>
  <si>
    <t>Egginton</t>
  </si>
  <si>
    <t>Middleton</t>
  </si>
  <si>
    <t>Langton</t>
  </si>
  <si>
    <t>Scorer</t>
  </si>
  <si>
    <t>Branham</t>
  </si>
  <si>
    <t>Newton</t>
  </si>
  <si>
    <t>Muiris</t>
  </si>
  <si>
    <t>O'Connell</t>
  </si>
  <si>
    <t>Salvatore</t>
  </si>
  <si>
    <t>Diaz</t>
  </si>
  <si>
    <t>Knight</t>
  </si>
  <si>
    <t>Castle</t>
  </si>
  <si>
    <t>Clark</t>
  </si>
  <si>
    <t>Birks</t>
  </si>
  <si>
    <t>Butcher</t>
  </si>
  <si>
    <t>Over</t>
  </si>
  <si>
    <t>Durbin</t>
  </si>
  <si>
    <t>Carter</t>
  </si>
  <si>
    <t>Maher</t>
  </si>
  <si>
    <t>Bernie</t>
  </si>
  <si>
    <t>Barnaby</t>
  </si>
  <si>
    <t>Dobinson</t>
  </si>
  <si>
    <t>McDowall</t>
  </si>
  <si>
    <t>Freer</t>
  </si>
  <si>
    <t>Routledge</t>
  </si>
  <si>
    <t>Dyke</t>
  </si>
  <si>
    <t>Bullen</t>
  </si>
  <si>
    <t>Edwin</t>
  </si>
  <si>
    <t>Coutts</t>
  </si>
  <si>
    <t>Colin</t>
  </si>
  <si>
    <t>?</t>
  </si>
  <si>
    <t>Somerset</t>
  </si>
  <si>
    <t>Mon</t>
  </si>
  <si>
    <t>Ball</t>
  </si>
  <si>
    <t>Jefferson*</t>
  </si>
  <si>
    <t>Sibbett*</t>
  </si>
  <si>
    <t>Bowran</t>
  </si>
  <si>
    <t>Wood</t>
  </si>
  <si>
    <t>Haigh</t>
  </si>
  <si>
    <t>Yorke</t>
  </si>
  <si>
    <t>Nazar</t>
  </si>
  <si>
    <t>Zaidi</t>
  </si>
  <si>
    <t>Galliford</t>
  </si>
  <si>
    <t>Duncan</t>
  </si>
  <si>
    <t>Godfrey</t>
  </si>
  <si>
    <t>Johan</t>
  </si>
  <si>
    <t>Preis</t>
  </si>
  <si>
    <t>Callaghan</t>
  </si>
  <si>
    <t>Weber</t>
  </si>
  <si>
    <t>Philip</t>
  </si>
  <si>
    <t>Jeremy</t>
  </si>
  <si>
    <t>Nayler</t>
  </si>
  <si>
    <t>Barr</t>
  </si>
  <si>
    <t>Spencer</t>
  </si>
  <si>
    <t>Lallalday</t>
  </si>
  <si>
    <t>Arnell</t>
  </si>
  <si>
    <t>Brownlie</t>
  </si>
  <si>
    <t>Fred</t>
  </si>
  <si>
    <t>Mc Breen</t>
  </si>
  <si>
    <t>Pugh</t>
  </si>
  <si>
    <t>Borgeaud</t>
  </si>
  <si>
    <t>Singleton</t>
  </si>
  <si>
    <t>Tennant</t>
  </si>
  <si>
    <t>Brad</t>
  </si>
  <si>
    <t>Mayo</t>
  </si>
  <si>
    <t>Matthieu</t>
  </si>
  <si>
    <t>Militon</t>
  </si>
  <si>
    <t>Travis</t>
  </si>
  <si>
    <t>Dutchburn</t>
  </si>
  <si>
    <t>Miguel</t>
  </si>
  <si>
    <t>Luque</t>
  </si>
  <si>
    <t>Cooper</t>
  </si>
  <si>
    <t>Domenico</t>
  </si>
  <si>
    <t>Romanelli</t>
  </si>
  <si>
    <t>Plewes</t>
  </si>
  <si>
    <t>Patten</t>
  </si>
  <si>
    <t>Kercher</t>
  </si>
  <si>
    <t>Ivens</t>
  </si>
  <si>
    <t>Malley</t>
  </si>
  <si>
    <t>Mellor</t>
  </si>
  <si>
    <t>Blackaller</t>
  </si>
  <si>
    <t>Bedford</t>
  </si>
  <si>
    <t>Fone</t>
  </si>
  <si>
    <t>Sawko</t>
  </si>
  <si>
    <t>Giovanni</t>
  </si>
  <si>
    <t>Ferrari</t>
  </si>
  <si>
    <t>Stigwood</t>
  </si>
  <si>
    <t>Austen</t>
  </si>
  <si>
    <t>Slattery</t>
  </si>
  <si>
    <t>Holmes</t>
  </si>
  <si>
    <t>McKee</t>
  </si>
  <si>
    <t>Wenzel</t>
  </si>
  <si>
    <t>Sutcliffe</t>
  </si>
  <si>
    <t>Donovan</t>
  </si>
  <si>
    <t>Newstead</t>
  </si>
  <si>
    <t>Rohit</t>
  </si>
  <si>
    <t>Dayama</t>
  </si>
  <si>
    <t>Gleeson</t>
  </si>
  <si>
    <t>Yates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</si>
</sst>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m:ss"/>
    <numFmt numFmtId="169" formatCode="h:mm:ss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Continuous"/>
    </xf>
    <xf numFmtId="0" fontId="0" fillId="0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ill="1" applyAlignment="1"/>
    <xf numFmtId="3" fontId="0" fillId="0" borderId="0" xfId="0" applyNumberFormat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2" xfId="0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2" fillId="0" borderId="0" xfId="0" applyFont="1" applyFill="1" applyAlignment="1"/>
    <xf numFmtId="0" fontId="2" fillId="3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5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/>
    <xf numFmtId="3" fontId="0" fillId="0" borderId="0" xfId="0" applyNumberFormat="1" applyFill="1" applyAlignment="1">
      <alignment horizontal="center"/>
    </xf>
    <xf numFmtId="0" fontId="2" fillId="0" borderId="0" xfId="0" applyFont="1" applyFill="1"/>
    <xf numFmtId="0" fontId="2" fillId="0" borderId="0" xfId="0" applyFont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/>
    <xf numFmtId="0" fontId="2" fillId="5" borderId="0" xfId="0" applyFont="1" applyFill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0" borderId="7" xfId="0" applyFont="1" applyFill="1" applyBorder="1" applyAlignment="1"/>
    <xf numFmtId="0" fontId="2" fillId="0" borderId="7" xfId="0" applyFont="1" applyFill="1" applyBorder="1"/>
    <xf numFmtId="168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0" fontId="2" fillId="6" borderId="0" xfId="0" applyFont="1" applyFill="1" applyAlignment="1"/>
    <xf numFmtId="0" fontId="2" fillId="3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0" fontId="3" fillId="0" borderId="0" xfId="0" applyFont="1" applyFill="1"/>
    <xf numFmtId="1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0" fontId="0" fillId="0" borderId="7" xfId="0" applyFill="1" applyBorder="1" applyAlignment="1"/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2"/>
  <sheetViews>
    <sheetView tabSelected="1"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</cols>
  <sheetData>
    <row r="1" spans="1:16" x14ac:dyDescent="0.25">
      <c r="A1" s="7"/>
      <c r="B1" s="7" t="s">
        <v>62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6" x14ac:dyDescent="0.25">
      <c r="A2" s="7" t="s">
        <v>390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6" ht="8.1" customHeight="1" x14ac:dyDescent="0.25"/>
    <row r="4" spans="1:16" s="4" customFormat="1" x14ac:dyDescent="0.25">
      <c r="A4" s="5" t="s">
        <v>2</v>
      </c>
      <c r="B4" s="6" t="s">
        <v>11</v>
      </c>
      <c r="C4" s="6"/>
      <c r="D4" s="6"/>
      <c r="E4" s="6"/>
      <c r="F4" s="5" t="s">
        <v>13</v>
      </c>
      <c r="G4" s="5" t="s">
        <v>12</v>
      </c>
      <c r="I4" s="5" t="s">
        <v>2</v>
      </c>
      <c r="J4" s="6" t="s">
        <v>14</v>
      </c>
      <c r="K4" s="6"/>
      <c r="L4" s="6"/>
      <c r="M4" s="5" t="s">
        <v>13</v>
      </c>
      <c r="N4" s="5" t="s">
        <v>12</v>
      </c>
    </row>
    <row r="5" spans="1:16" s="4" customFormat="1" x14ac:dyDescent="0.25">
      <c r="A5" s="5">
        <v>1</v>
      </c>
      <c r="B5" s="12" t="s">
        <v>42</v>
      </c>
      <c r="C5" s="12"/>
      <c r="D5" s="12"/>
      <c r="E5" s="12"/>
      <c r="F5" s="9">
        <v>21</v>
      </c>
      <c r="G5" s="45">
        <f>Men!$AA$2</f>
        <v>308</v>
      </c>
      <c r="I5" s="5">
        <v>1</v>
      </c>
      <c r="J5" s="12" t="s">
        <v>42</v>
      </c>
      <c r="K5" s="12"/>
      <c r="L5" s="12"/>
      <c r="M5" s="9">
        <v>21</v>
      </c>
      <c r="N5" s="9">
        <f>Women!$AA$2</f>
        <v>89</v>
      </c>
    </row>
    <row r="6" spans="1:16" x14ac:dyDescent="0.25">
      <c r="A6" s="2">
        <v>2</v>
      </c>
      <c r="B6" s="15" t="s">
        <v>41</v>
      </c>
      <c r="C6" s="15"/>
      <c r="D6" s="15"/>
      <c r="E6" s="15"/>
      <c r="F6" s="16">
        <v>20</v>
      </c>
      <c r="G6" s="62">
        <f>Men!$S$2</f>
        <v>573</v>
      </c>
      <c r="I6" s="2">
        <v>2</v>
      </c>
      <c r="J6" s="15" t="s">
        <v>45</v>
      </c>
      <c r="K6" s="15"/>
      <c r="L6" s="15"/>
      <c r="M6" s="16">
        <v>20</v>
      </c>
      <c r="N6" s="16">
        <f>Women!$X$2</f>
        <v>95</v>
      </c>
      <c r="P6" s="4"/>
    </row>
    <row r="7" spans="1:16" x14ac:dyDescent="0.25">
      <c r="A7" s="2">
        <v>3</v>
      </c>
      <c r="B7" s="34" t="s">
        <v>47</v>
      </c>
      <c r="G7" s="14">
        <f>Men!AA$308</f>
        <v>984</v>
      </c>
      <c r="I7" s="2">
        <v>3</v>
      </c>
      <c r="J7" s="15" t="s">
        <v>41</v>
      </c>
      <c r="K7" s="15"/>
      <c r="L7" s="15"/>
      <c r="M7" s="16">
        <v>19</v>
      </c>
      <c r="N7" s="16">
        <f>Women!$S$2</f>
        <v>190</v>
      </c>
      <c r="P7" s="4"/>
    </row>
    <row r="8" spans="1:16" x14ac:dyDescent="0.25">
      <c r="A8" s="2">
        <v>4</v>
      </c>
      <c r="B8" s="15" t="s">
        <v>45</v>
      </c>
      <c r="C8" s="15"/>
      <c r="D8" s="15"/>
      <c r="E8" s="15"/>
      <c r="F8" s="10">
        <v>19</v>
      </c>
      <c r="G8" s="62">
        <f>Men!$X$2</f>
        <v>1080</v>
      </c>
      <c r="I8" s="2">
        <v>4</v>
      </c>
      <c r="J8" s="15" t="s">
        <v>29</v>
      </c>
      <c r="K8" s="15"/>
      <c r="L8" s="15"/>
      <c r="M8" s="10">
        <v>18</v>
      </c>
      <c r="N8" s="16">
        <f>Women!$T$2</f>
        <v>215</v>
      </c>
      <c r="P8" s="4"/>
    </row>
    <row r="9" spans="1:16" x14ac:dyDescent="0.25">
      <c r="A9" s="2">
        <v>5</v>
      </c>
      <c r="B9" s="15" t="s">
        <v>32</v>
      </c>
      <c r="C9" s="15"/>
      <c r="D9" s="15"/>
      <c r="E9" s="15"/>
      <c r="F9" s="16">
        <v>18</v>
      </c>
      <c r="G9" s="62">
        <f>Men!$AD$2</f>
        <v>1088</v>
      </c>
      <c r="I9" s="2">
        <v>5</v>
      </c>
      <c r="J9" s="15" t="s">
        <v>32</v>
      </c>
      <c r="K9" s="15"/>
      <c r="L9" s="15"/>
      <c r="M9" s="16">
        <v>17</v>
      </c>
      <c r="N9" s="16">
        <f>Women!$AD$2</f>
        <v>276</v>
      </c>
      <c r="P9" s="4"/>
    </row>
    <row r="10" spans="1:16" x14ac:dyDescent="0.25">
      <c r="A10" s="2">
        <v>6</v>
      </c>
      <c r="B10" s="15" t="s">
        <v>34</v>
      </c>
      <c r="C10" s="13"/>
      <c r="D10" s="13"/>
      <c r="E10" s="13"/>
      <c r="F10" s="10">
        <v>17</v>
      </c>
      <c r="G10" s="35">
        <f>Men!$Y$2</f>
        <v>1175</v>
      </c>
      <c r="I10" s="2">
        <v>6</v>
      </c>
      <c r="J10" s="15" t="s">
        <v>124</v>
      </c>
      <c r="K10" s="13"/>
      <c r="L10" s="13"/>
      <c r="M10" s="10">
        <v>16</v>
      </c>
      <c r="N10" s="10">
        <f>Women!$AE$2</f>
        <v>330</v>
      </c>
      <c r="P10" s="4"/>
    </row>
    <row r="11" spans="1:16" x14ac:dyDescent="0.25">
      <c r="A11" s="2">
        <v>7</v>
      </c>
      <c r="B11" s="15" t="s">
        <v>43</v>
      </c>
      <c r="C11" s="13"/>
      <c r="D11" s="13"/>
      <c r="E11" s="13"/>
      <c r="F11" s="10">
        <v>16</v>
      </c>
      <c r="G11" s="35">
        <f>Men!$L$2</f>
        <v>1440</v>
      </c>
      <c r="I11" s="2">
        <v>7</v>
      </c>
      <c r="J11" s="15" t="s">
        <v>43</v>
      </c>
      <c r="K11" s="13"/>
      <c r="L11" s="13"/>
      <c r="M11" s="10">
        <v>15</v>
      </c>
      <c r="N11" s="10">
        <f>Women!$L$2</f>
        <v>354</v>
      </c>
      <c r="P11" s="4"/>
    </row>
    <row r="12" spans="1:16" x14ac:dyDescent="0.25">
      <c r="A12" s="2">
        <v>8</v>
      </c>
      <c r="B12" s="15" t="s">
        <v>29</v>
      </c>
      <c r="C12" s="13"/>
      <c r="D12" s="13"/>
      <c r="E12" s="13"/>
      <c r="F12" s="10">
        <v>15</v>
      </c>
      <c r="G12" s="35">
        <f>Men!$T$2</f>
        <v>1499</v>
      </c>
      <c r="I12" s="2">
        <v>8</v>
      </c>
      <c r="J12" s="13" t="s">
        <v>34</v>
      </c>
      <c r="K12" s="13"/>
      <c r="L12" s="13"/>
      <c r="M12" s="10">
        <v>14</v>
      </c>
      <c r="N12" s="10">
        <f>Women!$Y$2</f>
        <v>373</v>
      </c>
      <c r="P12" s="4"/>
    </row>
    <row r="13" spans="1:16" x14ac:dyDescent="0.25">
      <c r="A13" s="2">
        <v>9</v>
      </c>
      <c r="B13" s="15" t="s">
        <v>44</v>
      </c>
      <c r="C13" s="13"/>
      <c r="D13" s="13"/>
      <c r="E13" s="13"/>
      <c r="F13" s="10">
        <v>14</v>
      </c>
      <c r="G13" s="35">
        <f>Men!$R$2</f>
        <v>1516</v>
      </c>
      <c r="I13" s="2">
        <v>9</v>
      </c>
      <c r="J13" s="34" t="s">
        <v>47</v>
      </c>
      <c r="K13" s="3"/>
      <c r="L13" s="3"/>
      <c r="N13" s="14">
        <f>Women!$AA$172</f>
        <v>376</v>
      </c>
      <c r="P13" s="4"/>
    </row>
    <row r="14" spans="1:16" x14ac:dyDescent="0.25">
      <c r="A14" s="2">
        <v>10</v>
      </c>
      <c r="B14" s="15" t="s">
        <v>138</v>
      </c>
      <c r="C14" s="13"/>
      <c r="D14" s="13"/>
      <c r="E14" s="13"/>
      <c r="F14" s="16">
        <v>13</v>
      </c>
      <c r="G14" s="35">
        <f>Men!$AF$2</f>
        <v>1534</v>
      </c>
      <c r="I14" s="2">
        <v>10</v>
      </c>
      <c r="J14" s="13" t="s">
        <v>28</v>
      </c>
      <c r="K14" s="13"/>
      <c r="L14" s="13"/>
      <c r="M14" s="10">
        <v>13</v>
      </c>
      <c r="N14" s="35">
        <f>Women!$N$2</f>
        <v>567</v>
      </c>
      <c r="P14" s="4"/>
    </row>
    <row r="15" spans="1:16" x14ac:dyDescent="0.25">
      <c r="A15" s="2">
        <v>11</v>
      </c>
      <c r="B15" s="15" t="s">
        <v>393</v>
      </c>
      <c r="C15" s="13"/>
      <c r="D15" s="13"/>
      <c r="E15" s="10"/>
      <c r="F15" s="10">
        <v>12</v>
      </c>
      <c r="G15" s="35">
        <f>Men!$O$2</f>
        <v>1599</v>
      </c>
      <c r="I15" s="2">
        <v>11</v>
      </c>
      <c r="J15" s="15" t="s">
        <v>393</v>
      </c>
      <c r="K15" s="13"/>
      <c r="L15" s="13"/>
      <c r="M15" s="10">
        <v>11.5</v>
      </c>
      <c r="N15" s="10">
        <f>Women!$P$2</f>
        <v>573</v>
      </c>
      <c r="P15" s="4"/>
    </row>
    <row r="16" spans="1:16" x14ac:dyDescent="0.25">
      <c r="A16" s="2">
        <v>12</v>
      </c>
      <c r="B16" s="34" t="s">
        <v>49</v>
      </c>
      <c r="F16" s="8"/>
      <c r="G16" s="14">
        <f>Men!AA$311</f>
        <v>1890</v>
      </c>
      <c r="I16" s="2">
        <v>12</v>
      </c>
      <c r="J16" s="15" t="s">
        <v>54</v>
      </c>
      <c r="K16" s="13"/>
      <c r="L16" s="13"/>
      <c r="M16" s="10">
        <v>11.5</v>
      </c>
      <c r="N16" s="10">
        <f>Women!$P$2</f>
        <v>573</v>
      </c>
      <c r="P16" s="4"/>
    </row>
    <row r="17" spans="1:17" x14ac:dyDescent="0.25">
      <c r="A17" s="2">
        <v>13</v>
      </c>
      <c r="B17" s="15" t="s">
        <v>124</v>
      </c>
      <c r="C17" s="13"/>
      <c r="D17" s="13"/>
      <c r="E17" s="13"/>
      <c r="F17" s="16">
        <v>11</v>
      </c>
      <c r="G17" s="35">
        <f>Men!$AE$2</f>
        <v>2006</v>
      </c>
      <c r="I17" s="2">
        <v>13</v>
      </c>
      <c r="J17" s="15" t="s">
        <v>44</v>
      </c>
      <c r="K17" s="13"/>
      <c r="L17" s="13"/>
      <c r="M17" s="10">
        <v>10</v>
      </c>
      <c r="N17" s="10">
        <f>Women!$R$2</f>
        <v>595</v>
      </c>
      <c r="P17" s="4"/>
    </row>
    <row r="18" spans="1:17" x14ac:dyDescent="0.25">
      <c r="A18" s="2">
        <v>14</v>
      </c>
      <c r="B18" s="15" t="s">
        <v>31</v>
      </c>
      <c r="C18" s="13"/>
      <c r="D18" s="13"/>
      <c r="E18" s="13"/>
      <c r="F18" s="10">
        <v>10</v>
      </c>
      <c r="G18" s="35">
        <f>Men!$Z$2</f>
        <v>2013</v>
      </c>
      <c r="I18" s="2">
        <v>14</v>
      </c>
      <c r="J18" s="15" t="s">
        <v>138</v>
      </c>
      <c r="K18" s="13"/>
      <c r="L18" s="13"/>
      <c r="M18" s="10">
        <v>9</v>
      </c>
      <c r="N18" s="10">
        <f>Women!$AF$2</f>
        <v>612</v>
      </c>
      <c r="P18" s="4"/>
    </row>
    <row r="19" spans="1:17" x14ac:dyDescent="0.25">
      <c r="A19" s="2">
        <v>15</v>
      </c>
      <c r="B19" s="36" t="s">
        <v>48</v>
      </c>
      <c r="C19" s="3"/>
      <c r="D19" s="3"/>
      <c r="E19" s="3"/>
      <c r="F19" s="2"/>
      <c r="G19" s="14">
        <f>Men!$S$308</f>
        <v>2063</v>
      </c>
      <c r="I19" s="2">
        <v>15</v>
      </c>
      <c r="J19" s="13" t="s">
        <v>46</v>
      </c>
      <c r="K19" s="13"/>
      <c r="L19" s="13"/>
      <c r="M19" s="10">
        <v>8</v>
      </c>
      <c r="N19" s="35">
        <f>Women!$M$2</f>
        <v>634</v>
      </c>
    </row>
    <row r="20" spans="1:17" x14ac:dyDescent="0.25">
      <c r="A20" s="2">
        <v>16</v>
      </c>
      <c r="B20" s="13" t="s">
        <v>46</v>
      </c>
      <c r="C20" s="13"/>
      <c r="D20" s="13"/>
      <c r="E20" s="13"/>
      <c r="F20" s="10">
        <v>9</v>
      </c>
      <c r="G20" s="35">
        <f>Men!$M$2</f>
        <v>2155</v>
      </c>
      <c r="I20" s="2">
        <v>16</v>
      </c>
      <c r="J20" s="15" t="s">
        <v>65</v>
      </c>
      <c r="K20" s="13"/>
      <c r="L20" s="13"/>
      <c r="M20" s="16">
        <v>7</v>
      </c>
      <c r="N20" s="10">
        <f>Women!$W$2</f>
        <v>657</v>
      </c>
    </row>
    <row r="21" spans="1:17" x14ac:dyDescent="0.25">
      <c r="A21" s="2">
        <v>17</v>
      </c>
      <c r="B21" s="15" t="s">
        <v>68</v>
      </c>
      <c r="C21" s="52"/>
      <c r="D21" s="52"/>
      <c r="E21" s="52"/>
      <c r="F21" s="10">
        <v>8</v>
      </c>
      <c r="G21" s="35">
        <f>Men!$AC$2</f>
        <v>2158</v>
      </c>
      <c r="I21" s="2">
        <v>17</v>
      </c>
      <c r="J21" s="15" t="s">
        <v>68</v>
      </c>
      <c r="K21" s="52"/>
      <c r="L21" s="52"/>
      <c r="M21" s="16">
        <v>6</v>
      </c>
      <c r="N21" s="35">
        <f>Women!$AC$2</f>
        <v>659</v>
      </c>
    </row>
    <row r="22" spans="1:17" x14ac:dyDescent="0.25">
      <c r="A22" s="2">
        <v>18</v>
      </c>
      <c r="B22" s="15" t="s">
        <v>55</v>
      </c>
      <c r="C22" s="13"/>
      <c r="D22" s="13"/>
      <c r="E22" s="10"/>
      <c r="F22" s="10">
        <v>7</v>
      </c>
      <c r="G22" s="35">
        <f>Men!$V$2</f>
        <v>2325</v>
      </c>
      <c r="I22" s="2">
        <v>18</v>
      </c>
      <c r="J22" s="13" t="s">
        <v>30</v>
      </c>
      <c r="K22" s="13"/>
      <c r="L22" s="13"/>
      <c r="M22" s="16">
        <v>5</v>
      </c>
      <c r="N22" s="35">
        <f>Women!$U$2</f>
        <v>705</v>
      </c>
    </row>
    <row r="23" spans="1:17" x14ac:dyDescent="0.25">
      <c r="A23" s="2">
        <v>19</v>
      </c>
      <c r="B23" s="15" t="s">
        <v>65</v>
      </c>
      <c r="C23" s="13"/>
      <c r="D23" s="13"/>
      <c r="E23" s="10"/>
      <c r="F23" s="10">
        <v>6</v>
      </c>
      <c r="G23" s="35">
        <f>Men!$W$2</f>
        <v>2332</v>
      </c>
      <c r="I23" s="2">
        <v>19</v>
      </c>
      <c r="J23" s="13" t="s">
        <v>31</v>
      </c>
      <c r="K23" s="13"/>
      <c r="L23" s="13"/>
      <c r="M23" s="10">
        <v>4</v>
      </c>
      <c r="N23" s="10">
        <f>Women!$Z$2</f>
        <v>724</v>
      </c>
    </row>
    <row r="24" spans="1:17" x14ac:dyDescent="0.25">
      <c r="A24" s="2">
        <v>20</v>
      </c>
      <c r="B24" s="15" t="s">
        <v>54</v>
      </c>
      <c r="C24" s="13"/>
      <c r="D24" s="13"/>
      <c r="E24" s="10"/>
      <c r="F24" s="10">
        <v>5</v>
      </c>
      <c r="G24" s="35">
        <f>Men!$P$2</f>
        <v>2483</v>
      </c>
      <c r="I24" s="2">
        <v>20</v>
      </c>
      <c r="J24" s="15" t="s">
        <v>59</v>
      </c>
      <c r="K24" s="13"/>
      <c r="L24" s="13"/>
      <c r="M24" s="10">
        <v>3</v>
      </c>
      <c r="N24" s="10">
        <f>Women!$AB$2</f>
        <v>797</v>
      </c>
    </row>
    <row r="25" spans="1:17" x14ac:dyDescent="0.25">
      <c r="A25" s="2">
        <v>21</v>
      </c>
      <c r="B25" s="36" t="s">
        <v>33</v>
      </c>
      <c r="C25" s="48"/>
      <c r="D25" s="48"/>
      <c r="E25" s="8"/>
      <c r="F25" s="8"/>
      <c r="G25" s="14">
        <f>Men!$AD$308</f>
        <v>2656</v>
      </c>
      <c r="I25" s="2">
        <v>21</v>
      </c>
      <c r="J25" s="15" t="s">
        <v>55</v>
      </c>
      <c r="K25" s="13"/>
      <c r="L25" s="13"/>
      <c r="M25" s="10">
        <v>2</v>
      </c>
      <c r="N25" s="35">
        <f>Women!$V$2</f>
        <v>873</v>
      </c>
    </row>
    <row r="26" spans="1:17" s="1" customFormat="1" x14ac:dyDescent="0.25">
      <c r="A26" s="2">
        <v>22</v>
      </c>
      <c r="B26" s="15" t="s">
        <v>28</v>
      </c>
      <c r="C26" s="13"/>
      <c r="D26" s="13"/>
      <c r="E26" s="13"/>
      <c r="F26" s="10">
        <v>4</v>
      </c>
      <c r="G26" s="35">
        <f>Men!$N$2</f>
        <v>2821</v>
      </c>
      <c r="I26" s="2">
        <v>22</v>
      </c>
      <c r="J26" s="15" t="s">
        <v>64</v>
      </c>
      <c r="K26" s="13"/>
      <c r="L26" s="13"/>
      <c r="M26" s="10">
        <v>0</v>
      </c>
      <c r="N26" s="35">
        <f>Women!$Q$2</f>
        <v>960</v>
      </c>
    </row>
    <row r="27" spans="1:17" s="1" customFormat="1" x14ac:dyDescent="0.25">
      <c r="A27" s="2">
        <v>23</v>
      </c>
      <c r="B27" s="15" t="s">
        <v>59</v>
      </c>
      <c r="C27" s="13"/>
      <c r="D27" s="13"/>
      <c r="E27" s="10"/>
      <c r="F27" s="10">
        <v>3</v>
      </c>
      <c r="G27" s="35">
        <f>Men!$AB$2</f>
        <v>3016</v>
      </c>
      <c r="I27" s="2">
        <v>23</v>
      </c>
      <c r="J27" s="36" t="s">
        <v>48</v>
      </c>
      <c r="M27"/>
      <c r="N27" s="14">
        <f>Women!$S$172</f>
        <v>986</v>
      </c>
    </row>
    <row r="28" spans="1:17" s="1" customFormat="1" x14ac:dyDescent="0.25">
      <c r="A28" s="8">
        <v>24</v>
      </c>
      <c r="B28" s="15" t="s">
        <v>64</v>
      </c>
      <c r="C28" s="13"/>
      <c r="D28" s="13"/>
      <c r="E28" s="10"/>
      <c r="F28" s="10">
        <v>2</v>
      </c>
      <c r="G28" s="35">
        <f>Men!$Q$2</f>
        <v>3146</v>
      </c>
      <c r="I28" s="8"/>
      <c r="J28" s="50"/>
      <c r="K28" s="48"/>
      <c r="L28" s="48"/>
      <c r="M28" s="49"/>
      <c r="N28" s="8"/>
    </row>
    <row r="29" spans="1:17" s="1" customFormat="1" x14ac:dyDescent="0.25">
      <c r="A29" s="8">
        <v>25</v>
      </c>
      <c r="B29" s="15" t="s">
        <v>30</v>
      </c>
      <c r="C29" s="13"/>
      <c r="D29" s="13"/>
      <c r="E29" s="13"/>
      <c r="F29" s="10">
        <v>1</v>
      </c>
      <c r="G29" s="35">
        <f>Men!$U$2</f>
        <v>3345</v>
      </c>
      <c r="I29" s="8"/>
      <c r="J29" s="50"/>
      <c r="M29" s="49"/>
    </row>
    <row r="30" spans="1:17" s="1" customFormat="1" x14ac:dyDescent="0.25">
      <c r="A30" s="8"/>
      <c r="B30" s="33"/>
      <c r="C30"/>
      <c r="D30"/>
      <c r="E30"/>
      <c r="F30" s="14"/>
      <c r="G30"/>
      <c r="I30" s="2"/>
      <c r="J30" s="34"/>
      <c r="K30" s="3"/>
      <c r="L30" s="3"/>
      <c r="M30" s="14"/>
      <c r="N30"/>
    </row>
    <row r="31" spans="1:17" x14ac:dyDescent="0.25">
      <c r="B31" s="3"/>
      <c r="C31" s="3"/>
      <c r="D31" s="3"/>
      <c r="E31" s="17" t="s">
        <v>2</v>
      </c>
      <c r="F31" s="18" t="s">
        <v>15</v>
      </c>
      <c r="G31" s="18"/>
      <c r="H31" s="18"/>
      <c r="I31" s="19"/>
      <c r="J31" s="20" t="s">
        <v>13</v>
      </c>
      <c r="K31" s="21" t="s">
        <v>12</v>
      </c>
      <c r="L31" s="3"/>
      <c r="M31" s="3"/>
      <c r="N31" s="3"/>
      <c r="O31" s="2"/>
      <c r="P31" s="2"/>
    </row>
    <row r="32" spans="1:17" x14ac:dyDescent="0.25">
      <c r="A32" s="4"/>
      <c r="B32" s="4"/>
      <c r="C32" s="4"/>
      <c r="D32" s="4"/>
      <c r="E32" s="22">
        <v>1</v>
      </c>
      <c r="F32" s="23" t="s">
        <v>42</v>
      </c>
      <c r="G32" s="23"/>
      <c r="H32" s="23"/>
      <c r="I32" s="24"/>
      <c r="J32" s="46">
        <f>VLOOKUP($F32,$B$5:$G$30,5,0)+VLOOKUP($F32,$J$5:$N$30,4,0)</f>
        <v>42</v>
      </c>
      <c r="K32" s="25">
        <f>VLOOKUP($F32,$B$5:$G$30,6,0)+VLOOKUP($F32,$J$5:$N$30,5,0)</f>
        <v>397</v>
      </c>
      <c r="L32" s="6"/>
      <c r="M32" s="6"/>
      <c r="N32" s="6"/>
      <c r="O32" s="5"/>
      <c r="P32" s="5"/>
      <c r="Q32" s="4"/>
    </row>
    <row r="33" spans="1:17" x14ac:dyDescent="0.25">
      <c r="E33" s="26">
        <v>2</v>
      </c>
      <c r="F33" s="38" t="s">
        <v>41</v>
      </c>
      <c r="G33" s="38"/>
      <c r="H33" s="38"/>
      <c r="I33" s="39"/>
      <c r="J33" s="61">
        <f>VLOOKUP($F33,$B$5:$G$30,5,0)+VLOOKUP($F33,$J$5:$N$30,4,0)</f>
        <v>39</v>
      </c>
      <c r="K33" s="40">
        <f>VLOOKUP($F33,$B$5:$G$30,6,0)+VLOOKUP($F33,$J$5:$N$30,5,0)</f>
        <v>763</v>
      </c>
      <c r="L33" s="80"/>
      <c r="M33" s="80"/>
      <c r="N33" s="3"/>
      <c r="O33" s="2"/>
      <c r="P33" s="2"/>
    </row>
    <row r="34" spans="1:17" s="4" customFormat="1" x14ac:dyDescent="0.25">
      <c r="A34"/>
      <c r="B34"/>
      <c r="C34"/>
      <c r="D34"/>
      <c r="E34" s="26">
        <v>3</v>
      </c>
      <c r="F34" s="27" t="s">
        <v>45</v>
      </c>
      <c r="G34" s="27"/>
      <c r="H34" s="27"/>
      <c r="I34" s="28"/>
      <c r="J34" s="31">
        <f>VLOOKUP($F34,$B$5:$G$30,5,0)+VLOOKUP($F34,$J$5:$N$30,4,0)</f>
        <v>39</v>
      </c>
      <c r="K34" s="29">
        <f>VLOOKUP($F34,$B$5:$G$30,6,0)+VLOOKUP($F34,$J$5:$N$30,5,0)</f>
        <v>1175</v>
      </c>
      <c r="L34" s="36"/>
      <c r="M34" s="36"/>
      <c r="N34" s="3"/>
      <c r="O34" s="2"/>
      <c r="P34" s="2"/>
      <c r="Q34"/>
    </row>
    <row r="35" spans="1:17" x14ac:dyDescent="0.25">
      <c r="E35" s="26">
        <v>4</v>
      </c>
      <c r="F35" s="38" t="s">
        <v>32</v>
      </c>
      <c r="G35" s="38"/>
      <c r="H35" s="38"/>
      <c r="I35" s="39"/>
      <c r="J35" s="61">
        <f>VLOOKUP($F35,$B$5:$G$30,5,0)+VLOOKUP($F35,$J$5:$N$30,4,0)</f>
        <v>35</v>
      </c>
      <c r="K35" s="40">
        <f>VLOOKUP($F35,$B$5:$G$30,6,0)+VLOOKUP($F35,$J$5:$N$30,5,0)</f>
        <v>1364</v>
      </c>
      <c r="L35" s="1"/>
      <c r="M35" s="1"/>
      <c r="N35" s="3"/>
      <c r="O35" s="2"/>
      <c r="P35" s="2"/>
    </row>
    <row r="36" spans="1:17" x14ac:dyDescent="0.25">
      <c r="E36" s="26">
        <v>5</v>
      </c>
      <c r="F36" s="38" t="s">
        <v>29</v>
      </c>
      <c r="G36" s="38"/>
      <c r="H36" s="38"/>
      <c r="I36" s="39"/>
      <c r="J36" s="31">
        <f>VLOOKUP($F36,$B$5:$G$30,5,0)+VLOOKUP($F36,$J$5:$N$30,4,0)</f>
        <v>33</v>
      </c>
      <c r="K36" s="40">
        <f>VLOOKUP($F36,$B$5:$G$30,6,0)+VLOOKUP($F36,$J$5:$N$30,5,0)</f>
        <v>1714</v>
      </c>
      <c r="L36" s="36"/>
      <c r="M36" s="36"/>
      <c r="N36" s="3"/>
      <c r="O36" s="2"/>
      <c r="P36" s="2"/>
    </row>
    <row r="37" spans="1:17" x14ac:dyDescent="0.25">
      <c r="E37" s="26">
        <v>6</v>
      </c>
      <c r="F37" s="27" t="s">
        <v>34</v>
      </c>
      <c r="G37" s="27"/>
      <c r="H37" s="27"/>
      <c r="I37" s="28"/>
      <c r="J37" s="31">
        <f>VLOOKUP($F37,$B$5:$G$30,5,0)+VLOOKUP($F37,$J$5:$N$30,4,0)</f>
        <v>31</v>
      </c>
      <c r="K37" s="29">
        <f>VLOOKUP($F37,$B$5:$G$30,6,0)+VLOOKUP($F37,$J$5:$N$30,5,0)</f>
        <v>1548</v>
      </c>
      <c r="L37" s="36"/>
      <c r="M37" s="36"/>
      <c r="N37" s="3"/>
      <c r="O37" s="2"/>
      <c r="P37" s="2"/>
    </row>
    <row r="38" spans="1:17" x14ac:dyDescent="0.25">
      <c r="E38" s="26">
        <v>7</v>
      </c>
      <c r="F38" s="27" t="s">
        <v>43</v>
      </c>
      <c r="G38" s="27"/>
      <c r="H38" s="27"/>
      <c r="I38" s="28"/>
      <c r="J38" s="31">
        <f>VLOOKUP($F38,$B$5:$G$30,5,0)+VLOOKUP($F38,$J$5:$N$30,4,0)</f>
        <v>31</v>
      </c>
      <c r="K38" s="29">
        <f>VLOOKUP($F38,$B$5:$G$30,6,0)+VLOOKUP($F38,$J$5:$N$30,5,0)</f>
        <v>1794</v>
      </c>
      <c r="L38" s="36"/>
      <c r="M38" s="36"/>
      <c r="N38" s="3"/>
      <c r="O38" s="2"/>
      <c r="P38" s="2"/>
    </row>
    <row r="39" spans="1:17" x14ac:dyDescent="0.25">
      <c r="E39" s="26">
        <v>8</v>
      </c>
      <c r="F39" s="27" t="s">
        <v>124</v>
      </c>
      <c r="G39" s="27"/>
      <c r="H39" s="27"/>
      <c r="I39" s="28"/>
      <c r="J39" s="31">
        <f>VLOOKUP($F39,$B$5:$G$30,5,0)+VLOOKUP($F39,$J$5:$N$30,4,0)</f>
        <v>27</v>
      </c>
      <c r="K39" s="29">
        <f>VLOOKUP($F39,$B$5:$G$30,6,0)+VLOOKUP($F39,$J$5:$N$30,5,0)</f>
        <v>2336</v>
      </c>
      <c r="L39" s="48"/>
      <c r="M39" s="48"/>
      <c r="N39" s="3"/>
      <c r="O39" s="2"/>
      <c r="P39" s="2"/>
    </row>
    <row r="40" spans="1:17" x14ac:dyDescent="0.25">
      <c r="E40" s="26">
        <v>9</v>
      </c>
      <c r="F40" s="27" t="s">
        <v>44</v>
      </c>
      <c r="G40" s="27"/>
      <c r="H40" s="27"/>
      <c r="I40" s="28"/>
      <c r="J40" s="31">
        <f>VLOOKUP($F40,$B$5:$G$30,5,0)+VLOOKUP($F40,$J$5:$N$30,4,0)</f>
        <v>24</v>
      </c>
      <c r="K40" s="29">
        <f>VLOOKUP($F40,$B$5:$G$30,6,0)+VLOOKUP($F40,$J$5:$N$30,5,0)</f>
        <v>2111</v>
      </c>
      <c r="L40" s="1"/>
      <c r="M40" s="1"/>
      <c r="N40" s="3"/>
      <c r="O40" s="2"/>
      <c r="P40" s="2"/>
    </row>
    <row r="41" spans="1:17" x14ac:dyDescent="0.25">
      <c r="E41" s="26">
        <v>10</v>
      </c>
      <c r="F41" s="27" t="s">
        <v>393</v>
      </c>
      <c r="G41" s="27"/>
      <c r="H41" s="27"/>
      <c r="I41" s="28"/>
      <c r="J41" s="31">
        <f>VLOOKUP($F41,$B$5:$G$30,5,0)+VLOOKUP($F41,$J$5:$N$30,4,0)</f>
        <v>23.5</v>
      </c>
      <c r="K41" s="29">
        <f>VLOOKUP($F41,$B$5:$G$30,6,0)+VLOOKUP($F41,$J$5:$N$30,5,0)</f>
        <v>2172</v>
      </c>
      <c r="L41" s="36"/>
      <c r="M41" s="36"/>
      <c r="N41" s="3"/>
      <c r="O41" s="2"/>
      <c r="P41" s="2"/>
    </row>
    <row r="42" spans="1:17" x14ac:dyDescent="0.25">
      <c r="E42" s="26">
        <v>11</v>
      </c>
      <c r="F42" s="38" t="s">
        <v>138</v>
      </c>
      <c r="G42" s="27"/>
      <c r="H42" s="27"/>
      <c r="I42" s="28"/>
      <c r="J42" s="31">
        <f>VLOOKUP($F42,$B$5:$G$30,5,0)+VLOOKUP($F42,$J$5:$N$30,4,0)</f>
        <v>22</v>
      </c>
      <c r="K42" s="29">
        <f>VLOOKUP($F42,$B$5:$G$30,6,0)+VLOOKUP($F42,$J$5:$N$30,5,0)</f>
        <v>2146</v>
      </c>
      <c r="L42" s="36"/>
      <c r="M42" s="36"/>
      <c r="N42" s="3"/>
      <c r="O42" s="2"/>
      <c r="P42" s="2"/>
    </row>
    <row r="43" spans="1:17" x14ac:dyDescent="0.25">
      <c r="E43" s="26">
        <v>12</v>
      </c>
      <c r="F43" s="38" t="s">
        <v>46</v>
      </c>
      <c r="G43" s="38"/>
      <c r="H43" s="38"/>
      <c r="I43" s="39"/>
      <c r="J43" s="31">
        <f>VLOOKUP($F43,$B$5:$G$30,5,0)+VLOOKUP($F43,$J$5:$N$30,4,0)</f>
        <v>17</v>
      </c>
      <c r="K43" s="40">
        <f>VLOOKUP($F43,$B$5:$G$30,6,0)+VLOOKUP($F43,$J$5:$N$30,5,0)</f>
        <v>2789</v>
      </c>
      <c r="L43" s="36"/>
      <c r="M43" s="36"/>
      <c r="N43" s="3"/>
      <c r="O43" s="2"/>
      <c r="P43" s="2"/>
    </row>
    <row r="44" spans="1:17" x14ac:dyDescent="0.25">
      <c r="E44" s="26">
        <v>13</v>
      </c>
      <c r="F44" s="27" t="s">
        <v>28</v>
      </c>
      <c r="G44" s="27"/>
      <c r="H44" s="27"/>
      <c r="I44" s="28"/>
      <c r="J44" s="31">
        <f>VLOOKUP($F44,$B$5:$G$30,5,0)+VLOOKUP($F44,$J$5:$N$30,4,0)</f>
        <v>17</v>
      </c>
      <c r="K44" s="29">
        <f>VLOOKUP($F44,$B$5:$G$30,6,0)+VLOOKUP($F44,$J$5:$N$30,5,0)</f>
        <v>3388</v>
      </c>
      <c r="L44" s="48"/>
      <c r="M44" s="48"/>
      <c r="N44" s="3"/>
      <c r="O44" s="2"/>
      <c r="P44" s="2"/>
    </row>
    <row r="45" spans="1:17" x14ac:dyDescent="0.25">
      <c r="E45" s="26">
        <v>14</v>
      </c>
      <c r="F45" s="27" t="s">
        <v>54</v>
      </c>
      <c r="G45" s="27"/>
      <c r="H45" s="27"/>
      <c r="I45" s="28"/>
      <c r="J45" s="31">
        <f>VLOOKUP($F45,$B$5:$G$30,5,0)+VLOOKUP($F45,$J$5:$N$30,4,0)</f>
        <v>16.5</v>
      </c>
      <c r="K45" s="29">
        <f>VLOOKUP($F45,$B$5:$G$30,6,0)+VLOOKUP($F45,$J$5:$N$30,5,0)</f>
        <v>3056</v>
      </c>
      <c r="L45" s="36"/>
      <c r="M45" s="36"/>
      <c r="N45" s="3"/>
      <c r="O45" s="2"/>
      <c r="P45" s="2"/>
    </row>
    <row r="46" spans="1:17" x14ac:dyDescent="0.25">
      <c r="E46" s="26">
        <v>15</v>
      </c>
      <c r="F46" s="27" t="s">
        <v>31</v>
      </c>
      <c r="G46" s="27"/>
      <c r="H46" s="27"/>
      <c r="I46" s="28"/>
      <c r="J46" s="31">
        <f>VLOOKUP($F46,$B$5:$G$30,5,0)+VLOOKUP($F46,$J$5:$N$30,4,0)</f>
        <v>14</v>
      </c>
      <c r="K46" s="29">
        <f>VLOOKUP($F46,$B$5:$G$30,6,0)+VLOOKUP($F46,$J$5:$N$30,5,0)</f>
        <v>2737</v>
      </c>
      <c r="L46" s="36"/>
      <c r="M46" s="36"/>
      <c r="N46" s="3"/>
      <c r="O46" s="2"/>
      <c r="P46" s="2"/>
    </row>
    <row r="47" spans="1:17" x14ac:dyDescent="0.25">
      <c r="E47" s="26">
        <v>16</v>
      </c>
      <c r="F47" s="27" t="s">
        <v>68</v>
      </c>
      <c r="G47" s="27"/>
      <c r="H47" s="27"/>
      <c r="I47" s="28"/>
      <c r="J47" s="31">
        <f>VLOOKUP($F47,$B$5:$G$30,5,0)+VLOOKUP($F47,$J$5:$N$30,4,0)</f>
        <v>14</v>
      </c>
      <c r="K47" s="29">
        <f>VLOOKUP($F47,$B$5:$G$30,6,0)+VLOOKUP($F47,$J$5:$N$30,5,0)</f>
        <v>2817</v>
      </c>
      <c r="L47" s="36"/>
      <c r="M47" s="36"/>
      <c r="N47" s="3"/>
      <c r="O47" s="2"/>
      <c r="P47" s="2"/>
    </row>
    <row r="48" spans="1:17" x14ac:dyDescent="0.25">
      <c r="E48" s="26">
        <v>17</v>
      </c>
      <c r="F48" s="27" t="s">
        <v>65</v>
      </c>
      <c r="G48" s="27"/>
      <c r="H48" s="27"/>
      <c r="I48" s="28"/>
      <c r="J48" s="31">
        <f>VLOOKUP($F48,$B$5:$G$30,5,0)+VLOOKUP($F48,$J$5:$N$30,4,0)</f>
        <v>13</v>
      </c>
      <c r="K48" s="29">
        <f>VLOOKUP($F48,$B$5:$G$30,6,0)+VLOOKUP($F48,$J$5:$N$30,5,0)</f>
        <v>2989</v>
      </c>
      <c r="L48" s="28"/>
      <c r="M48" s="28"/>
      <c r="N48" s="3"/>
      <c r="O48" s="2"/>
      <c r="P48" s="2"/>
    </row>
    <row r="49" spans="1:17" x14ac:dyDescent="0.25">
      <c r="E49" s="26">
        <v>18</v>
      </c>
      <c r="F49" s="27" t="s">
        <v>55</v>
      </c>
      <c r="G49" s="27"/>
      <c r="H49" s="27"/>
      <c r="I49" s="28"/>
      <c r="J49" s="31">
        <f>VLOOKUP($F49,$B$5:$G$30,5,0)+VLOOKUP($F49,$J$5:$N$30,4,0)</f>
        <v>9</v>
      </c>
      <c r="K49" s="29">
        <f>VLOOKUP($F49,$B$5:$G$30,6,0)+VLOOKUP($F49,$J$5:$N$30,5,0)</f>
        <v>3198</v>
      </c>
      <c r="L49" s="1"/>
      <c r="M49" s="1"/>
      <c r="N49" s="3"/>
      <c r="O49" s="2"/>
      <c r="P49" s="2"/>
    </row>
    <row r="50" spans="1:17" x14ac:dyDescent="0.25">
      <c r="E50" s="26">
        <v>19</v>
      </c>
      <c r="F50" s="38" t="s">
        <v>59</v>
      </c>
      <c r="G50" s="38"/>
      <c r="H50" s="38"/>
      <c r="I50" s="39"/>
      <c r="J50" s="31">
        <f>VLOOKUP($F50,$B$5:$G$30,5,0)+VLOOKUP($F50,$J$5:$N$30,4,0)</f>
        <v>6</v>
      </c>
      <c r="K50" s="40">
        <f>VLOOKUP($F50,$B$5:$G$30,6,0)+VLOOKUP($F50,$J$5:$N$30,5,0)</f>
        <v>3813</v>
      </c>
      <c r="L50" s="48"/>
      <c r="M50" s="48"/>
      <c r="N50" s="3"/>
      <c r="O50" s="2"/>
      <c r="P50" s="2"/>
    </row>
    <row r="51" spans="1:17" x14ac:dyDescent="0.25">
      <c r="E51" s="26">
        <v>20</v>
      </c>
      <c r="F51" s="38" t="s">
        <v>30</v>
      </c>
      <c r="G51" s="38"/>
      <c r="H51" s="38"/>
      <c r="I51" s="39"/>
      <c r="J51" s="31">
        <f>VLOOKUP($F51,$B$5:$G$30,5,0)+VLOOKUP($F51,$J$5:$N$30,4,0)</f>
        <v>6</v>
      </c>
      <c r="K51" s="40">
        <f>VLOOKUP($F51,$B$5:$G$30,6,0)+VLOOKUP($F51,$J$5:$N$30,5,0)</f>
        <v>4050</v>
      </c>
      <c r="N51" s="3"/>
      <c r="O51" s="2"/>
      <c r="P51" s="2"/>
    </row>
    <row r="52" spans="1:17" x14ac:dyDescent="0.25">
      <c r="E52" s="30">
        <v>21</v>
      </c>
      <c r="F52" s="77" t="s">
        <v>64</v>
      </c>
      <c r="G52" s="77"/>
      <c r="H52" s="77"/>
      <c r="I52" s="78"/>
      <c r="J52" s="32">
        <f>VLOOKUP($F52,$B$5:$G$30,5,0)+VLOOKUP($F52,$J$5:$N$30,4,0)</f>
        <v>2</v>
      </c>
      <c r="K52" s="79">
        <f>VLOOKUP($F52,$B$5:$G$30,6,0)+VLOOKUP($F52,$J$5:$N$30,5,0)</f>
        <v>4106</v>
      </c>
      <c r="L52" s="3"/>
      <c r="M52" s="3"/>
      <c r="N52" s="3"/>
      <c r="O52" s="2"/>
      <c r="P52" s="2"/>
    </row>
    <row r="53" spans="1:17" x14ac:dyDescent="0.25">
      <c r="B53" s="3"/>
      <c r="C53" s="3"/>
      <c r="D53" s="3"/>
      <c r="E53" s="3"/>
      <c r="F53" s="2"/>
      <c r="G53" s="2"/>
      <c r="J53" s="3"/>
      <c r="K53" s="3"/>
      <c r="L53" s="3"/>
      <c r="M53" s="2"/>
      <c r="N53" s="2"/>
    </row>
    <row r="54" spans="1:17" x14ac:dyDescent="0.25">
      <c r="A54" s="5" t="s">
        <v>2</v>
      </c>
      <c r="B54" s="6" t="s">
        <v>16</v>
      </c>
      <c r="C54" s="6"/>
      <c r="D54" s="6"/>
      <c r="E54" s="6"/>
      <c r="F54" s="5" t="s">
        <v>12</v>
      </c>
      <c r="G54" s="5" t="s">
        <v>13</v>
      </c>
      <c r="H54" s="4"/>
      <c r="I54" s="5" t="s">
        <v>2</v>
      </c>
      <c r="J54" s="6" t="s">
        <v>17</v>
      </c>
      <c r="K54" s="6"/>
      <c r="L54" s="6"/>
      <c r="M54" s="5" t="s">
        <v>12</v>
      </c>
      <c r="N54" s="5" t="s">
        <v>13</v>
      </c>
      <c r="O54" s="4"/>
    </row>
    <row r="55" spans="1:17" x14ac:dyDescent="0.25">
      <c r="A55" s="5">
        <v>1</v>
      </c>
      <c r="B55" s="12" t="s">
        <v>42</v>
      </c>
      <c r="C55" s="12"/>
      <c r="D55" s="12"/>
      <c r="E55" s="9"/>
      <c r="F55" s="9">
        <v>21</v>
      </c>
      <c r="G55" s="45">
        <f>Men!$AW$2</f>
        <v>105</v>
      </c>
      <c r="H55" s="4"/>
      <c r="I55" s="5">
        <v>1</v>
      </c>
      <c r="J55" s="12" t="s">
        <v>42</v>
      </c>
      <c r="K55" s="12"/>
      <c r="L55" s="12"/>
      <c r="M55" s="9">
        <v>21</v>
      </c>
      <c r="N55" s="9">
        <f>Women!$AW$2</f>
        <v>34</v>
      </c>
      <c r="O55" s="4"/>
    </row>
    <row r="56" spans="1:17" s="4" customFormat="1" x14ac:dyDescent="0.25">
      <c r="A56" s="55">
        <v>2</v>
      </c>
      <c r="B56" s="15" t="s">
        <v>41</v>
      </c>
      <c r="C56" s="13"/>
      <c r="D56" s="13"/>
      <c r="E56" s="10"/>
      <c r="F56" s="10">
        <v>20</v>
      </c>
      <c r="G56" s="35">
        <f>Men!$AO$2</f>
        <v>127</v>
      </c>
      <c r="H56"/>
      <c r="I56" s="2">
        <v>2</v>
      </c>
      <c r="J56" s="15" t="s">
        <v>32</v>
      </c>
      <c r="K56" s="15"/>
      <c r="L56" s="15"/>
      <c r="M56" s="16">
        <v>20</v>
      </c>
      <c r="N56" s="16">
        <f>Women!$AZ$2</f>
        <v>65</v>
      </c>
      <c r="O56"/>
      <c r="P56"/>
      <c r="Q56"/>
    </row>
    <row r="57" spans="1:17" s="4" customFormat="1" x14ac:dyDescent="0.25">
      <c r="A57" s="55">
        <v>3</v>
      </c>
      <c r="B57" s="15" t="s">
        <v>393</v>
      </c>
      <c r="C57" s="13"/>
      <c r="D57" s="13"/>
      <c r="E57" s="10"/>
      <c r="F57" s="10">
        <v>19</v>
      </c>
      <c r="G57" s="35">
        <f>Men!$AK$2</f>
        <v>236</v>
      </c>
      <c r="H57"/>
      <c r="I57" s="2">
        <v>3</v>
      </c>
      <c r="J57" s="3" t="s">
        <v>47</v>
      </c>
      <c r="K57"/>
      <c r="L57"/>
      <c r="M57"/>
      <c r="N57" s="2">
        <f>Women!$AW$172</f>
        <v>81</v>
      </c>
      <c r="O57"/>
      <c r="P57"/>
      <c r="Q57"/>
    </row>
    <row r="58" spans="1:17" s="4" customFormat="1" x14ac:dyDescent="0.25">
      <c r="A58" s="55">
        <v>4</v>
      </c>
      <c r="B58" s="15" t="s">
        <v>29</v>
      </c>
      <c r="C58" s="15"/>
      <c r="D58" s="15"/>
      <c r="E58" s="16"/>
      <c r="F58" s="16">
        <v>18</v>
      </c>
      <c r="G58" s="62">
        <f>Men!$AP$2</f>
        <v>247</v>
      </c>
      <c r="H58"/>
      <c r="I58" s="2">
        <v>4</v>
      </c>
      <c r="J58" s="15" t="s">
        <v>41</v>
      </c>
      <c r="K58" s="15"/>
      <c r="L58" s="15"/>
      <c r="M58" s="16">
        <v>18.5</v>
      </c>
      <c r="N58" s="16">
        <f>Women!$AO$2</f>
        <v>85</v>
      </c>
      <c r="O58"/>
      <c r="P58"/>
      <c r="Q58"/>
    </row>
    <row r="59" spans="1:17" s="4" customFormat="1" x14ac:dyDescent="0.25">
      <c r="A59" s="55">
        <v>5</v>
      </c>
      <c r="B59" s="34" t="s">
        <v>47</v>
      </c>
      <c r="C59"/>
      <c r="D59"/>
      <c r="E59"/>
      <c r="F59"/>
      <c r="G59" s="14">
        <f>Men!$AW$308</f>
        <v>250</v>
      </c>
      <c r="H59"/>
      <c r="I59" s="2">
        <v>4</v>
      </c>
      <c r="J59" s="15" t="s">
        <v>45</v>
      </c>
      <c r="K59" s="15"/>
      <c r="L59" s="15"/>
      <c r="M59" s="16">
        <v>18.5</v>
      </c>
      <c r="N59" s="16">
        <f>Women!$AT$2</f>
        <v>85</v>
      </c>
      <c r="O59"/>
      <c r="P59"/>
      <c r="Q59"/>
    </row>
    <row r="60" spans="1:17" s="4" customFormat="1" x14ac:dyDescent="0.25">
      <c r="A60" s="2">
        <v>6</v>
      </c>
      <c r="B60" s="15" t="s">
        <v>34</v>
      </c>
      <c r="C60" s="15"/>
      <c r="D60" s="15"/>
      <c r="E60" s="16"/>
      <c r="F60" s="16">
        <v>17</v>
      </c>
      <c r="G60" s="62">
        <f>Men!$AU$2</f>
        <v>262</v>
      </c>
      <c r="H60"/>
      <c r="I60" s="2">
        <v>6</v>
      </c>
      <c r="J60" s="15" t="s">
        <v>124</v>
      </c>
      <c r="K60" s="15"/>
      <c r="L60" s="15"/>
      <c r="M60" s="16">
        <v>17</v>
      </c>
      <c r="N60" s="16">
        <f>Women!$BA$2</f>
        <v>103</v>
      </c>
      <c r="O60"/>
      <c r="P60"/>
      <c r="Q60"/>
    </row>
    <row r="61" spans="1:17" s="4" customFormat="1" x14ac:dyDescent="0.25">
      <c r="A61" s="2">
        <v>7</v>
      </c>
      <c r="B61" s="15" t="s">
        <v>32</v>
      </c>
      <c r="C61" s="15"/>
      <c r="D61" s="15"/>
      <c r="E61" s="16"/>
      <c r="F61" s="16">
        <v>16</v>
      </c>
      <c r="G61" s="62">
        <f>Men!$AZ$2</f>
        <v>285</v>
      </c>
      <c r="H61"/>
      <c r="I61" s="2">
        <v>7</v>
      </c>
      <c r="J61" s="15" t="s">
        <v>393</v>
      </c>
      <c r="K61" s="13"/>
      <c r="L61" s="13"/>
      <c r="M61" s="10">
        <v>16</v>
      </c>
      <c r="N61" s="10">
        <f>Women!$AK$2</f>
        <v>114</v>
      </c>
      <c r="O61"/>
      <c r="P61"/>
      <c r="Q61"/>
    </row>
    <row r="62" spans="1:17" s="4" customFormat="1" x14ac:dyDescent="0.25">
      <c r="A62" s="2">
        <v>8</v>
      </c>
      <c r="B62" s="15" t="s">
        <v>45</v>
      </c>
      <c r="C62" s="15"/>
      <c r="D62" s="15"/>
      <c r="E62" s="16"/>
      <c r="F62" s="16">
        <v>15</v>
      </c>
      <c r="G62" s="62">
        <f>Men!$AT$2</f>
        <v>319</v>
      </c>
      <c r="H62"/>
      <c r="I62" s="2">
        <v>8</v>
      </c>
      <c r="J62" s="3" t="s">
        <v>49</v>
      </c>
      <c r="K62"/>
      <c r="L62"/>
      <c r="M62"/>
      <c r="N62" s="2">
        <f>Women!$AW$175</f>
        <v>131</v>
      </c>
      <c r="O62"/>
      <c r="P62"/>
      <c r="Q62"/>
    </row>
    <row r="63" spans="1:17" s="4" customFormat="1" x14ac:dyDescent="0.25">
      <c r="A63" s="2">
        <v>9</v>
      </c>
      <c r="B63" s="15" t="s">
        <v>43</v>
      </c>
      <c r="C63" s="15"/>
      <c r="D63" s="15"/>
      <c r="E63" s="16"/>
      <c r="F63" s="16">
        <v>14</v>
      </c>
      <c r="G63" s="62">
        <f>Men!$AH$2</f>
        <v>393</v>
      </c>
      <c r="H63"/>
      <c r="I63" s="2">
        <v>9</v>
      </c>
      <c r="J63" s="15" t="s">
        <v>29</v>
      </c>
      <c r="K63" s="15"/>
      <c r="L63" s="15"/>
      <c r="M63" s="16">
        <v>15</v>
      </c>
      <c r="N63" s="16">
        <f>Women!$AP$2</f>
        <v>149</v>
      </c>
      <c r="O63"/>
      <c r="P63"/>
      <c r="Q63"/>
    </row>
    <row r="64" spans="1:17" x14ac:dyDescent="0.25">
      <c r="A64" s="2">
        <v>10</v>
      </c>
      <c r="B64" s="15" t="s">
        <v>31</v>
      </c>
      <c r="C64" s="15"/>
      <c r="D64" s="15"/>
      <c r="E64" s="16"/>
      <c r="F64" s="16">
        <v>13</v>
      </c>
      <c r="G64" s="62">
        <f>Men!$AV$2</f>
        <v>433</v>
      </c>
      <c r="I64" s="2">
        <v>10</v>
      </c>
      <c r="J64" s="15" t="s">
        <v>34</v>
      </c>
      <c r="K64" s="15"/>
      <c r="L64" s="15"/>
      <c r="M64" s="16">
        <v>14</v>
      </c>
      <c r="N64" s="16">
        <f>Women!$AU$2</f>
        <v>191</v>
      </c>
    </row>
    <row r="65" spans="1:15" x14ac:dyDescent="0.25">
      <c r="A65" s="2">
        <v>11</v>
      </c>
      <c r="B65" s="34" t="s">
        <v>49</v>
      </c>
      <c r="G65" s="14">
        <f>Men!$AW$311</f>
        <v>445</v>
      </c>
      <c r="I65" s="2">
        <v>11</v>
      </c>
      <c r="J65" s="15" t="s">
        <v>43</v>
      </c>
      <c r="K65" s="15"/>
      <c r="L65" s="15"/>
      <c r="M65" s="16">
        <v>13</v>
      </c>
      <c r="N65" s="16">
        <f>Women!$AH$2</f>
        <v>197</v>
      </c>
    </row>
    <row r="66" spans="1:15" x14ac:dyDescent="0.25">
      <c r="A66" s="2">
        <v>12</v>
      </c>
      <c r="B66" s="33" t="s">
        <v>48</v>
      </c>
      <c r="C66" s="3"/>
      <c r="D66" s="3"/>
      <c r="E66" s="3"/>
      <c r="G66" s="14">
        <f>Men!$AO$308</f>
        <v>454</v>
      </c>
      <c r="I66" s="2">
        <v>12</v>
      </c>
      <c r="J66" s="13" t="s">
        <v>28</v>
      </c>
      <c r="K66" s="13"/>
      <c r="L66" s="13"/>
      <c r="M66" s="10">
        <v>12</v>
      </c>
      <c r="N66" s="10">
        <f>Women!$AJ$2</f>
        <v>217</v>
      </c>
    </row>
    <row r="67" spans="1:15" x14ac:dyDescent="0.25">
      <c r="A67" s="2">
        <v>13</v>
      </c>
      <c r="B67" s="15" t="s">
        <v>138</v>
      </c>
      <c r="C67" s="15"/>
      <c r="D67" s="15"/>
      <c r="E67" s="16"/>
      <c r="F67" s="16">
        <v>12</v>
      </c>
      <c r="G67" s="62">
        <f>Men!$BB$2</f>
        <v>480</v>
      </c>
      <c r="I67" s="2">
        <v>13</v>
      </c>
      <c r="J67" s="13" t="s">
        <v>46</v>
      </c>
      <c r="K67" s="15"/>
      <c r="L67" s="15"/>
      <c r="M67" s="16">
        <v>11</v>
      </c>
      <c r="N67" s="16">
        <f>Women!$AI$2</f>
        <v>230</v>
      </c>
    </row>
    <row r="68" spans="1:15" x14ac:dyDescent="0.25">
      <c r="A68" s="2">
        <v>14</v>
      </c>
      <c r="B68" s="15" t="s">
        <v>124</v>
      </c>
      <c r="C68" s="15"/>
      <c r="D68" s="15"/>
      <c r="E68" s="16"/>
      <c r="F68" s="16">
        <v>11</v>
      </c>
      <c r="G68" s="62">
        <f>Men!$BA$2</f>
        <v>494</v>
      </c>
      <c r="H68" s="2"/>
      <c r="I68" s="2">
        <v>14</v>
      </c>
      <c r="J68" s="15" t="s">
        <v>138</v>
      </c>
      <c r="K68" s="15"/>
      <c r="L68" s="15"/>
      <c r="M68" s="16">
        <v>10</v>
      </c>
      <c r="N68" s="16">
        <f>Women!$BB$2</f>
        <v>248</v>
      </c>
    </row>
    <row r="69" spans="1:15" x14ac:dyDescent="0.25">
      <c r="A69" s="2">
        <v>15</v>
      </c>
      <c r="B69" s="15" t="s">
        <v>65</v>
      </c>
      <c r="C69" s="13"/>
      <c r="D69" s="13"/>
      <c r="E69" s="10"/>
      <c r="F69" s="10">
        <v>10</v>
      </c>
      <c r="G69" s="35">
        <f>Men!$AS$2</f>
        <v>542</v>
      </c>
      <c r="H69" s="2"/>
      <c r="I69" s="2">
        <v>15</v>
      </c>
      <c r="J69" s="15" t="s">
        <v>44</v>
      </c>
      <c r="K69" s="15"/>
      <c r="L69" s="15"/>
      <c r="M69" s="16">
        <v>9</v>
      </c>
      <c r="N69" s="16">
        <f>Women!$AN$2</f>
        <v>263</v>
      </c>
    </row>
    <row r="70" spans="1:15" x14ac:dyDescent="0.25">
      <c r="A70" s="2">
        <v>16</v>
      </c>
      <c r="B70" s="15" t="s">
        <v>44</v>
      </c>
      <c r="C70" s="15"/>
      <c r="D70" s="15"/>
      <c r="E70" s="16"/>
      <c r="F70" s="16">
        <v>9</v>
      </c>
      <c r="G70" s="62">
        <f>Men!$AN$2</f>
        <v>567</v>
      </c>
      <c r="I70" s="2">
        <v>16</v>
      </c>
      <c r="J70" s="43" t="s">
        <v>48</v>
      </c>
      <c r="K70" s="43"/>
      <c r="L70" s="43"/>
      <c r="M70" s="43"/>
      <c r="N70" s="44">
        <f>Women!$AO$172</f>
        <v>276</v>
      </c>
    </row>
    <row r="71" spans="1:15" x14ac:dyDescent="0.25">
      <c r="A71" s="2">
        <v>17</v>
      </c>
      <c r="B71" s="33" t="s">
        <v>33</v>
      </c>
      <c r="C71" s="3"/>
      <c r="D71" s="3"/>
      <c r="E71" s="3"/>
      <c r="G71" s="14">
        <f>Men!$AZ$308</f>
        <v>585</v>
      </c>
      <c r="I71" s="2">
        <v>17</v>
      </c>
      <c r="J71" s="3" t="s">
        <v>50</v>
      </c>
      <c r="N71" s="2">
        <f>Women!$AW$178</f>
        <v>283</v>
      </c>
    </row>
    <row r="72" spans="1:15" x14ac:dyDescent="0.25">
      <c r="A72" s="2">
        <v>18</v>
      </c>
      <c r="B72" s="15" t="s">
        <v>54</v>
      </c>
      <c r="C72" s="13"/>
      <c r="D72" s="13"/>
      <c r="E72" s="10"/>
      <c r="F72" s="10">
        <v>8</v>
      </c>
      <c r="G72" s="35">
        <f>Men!$AL$2</f>
        <v>608</v>
      </c>
      <c r="I72" s="2">
        <v>18</v>
      </c>
      <c r="J72" s="15" t="s">
        <v>54</v>
      </c>
      <c r="K72" s="13"/>
      <c r="L72" s="13"/>
      <c r="M72" s="10">
        <v>8</v>
      </c>
      <c r="N72" s="10">
        <f>Women!$AL$2</f>
        <v>284</v>
      </c>
    </row>
    <row r="73" spans="1:15" x14ac:dyDescent="0.25">
      <c r="A73" s="2">
        <v>19</v>
      </c>
      <c r="B73" s="15" t="s">
        <v>55</v>
      </c>
      <c r="C73" s="13"/>
      <c r="D73" s="13"/>
      <c r="E73" s="10"/>
      <c r="F73" s="10">
        <v>7</v>
      </c>
      <c r="G73" s="35">
        <f>Men!$AR$2</f>
        <v>658</v>
      </c>
      <c r="I73" s="2">
        <v>19</v>
      </c>
      <c r="J73" s="33" t="s">
        <v>544</v>
      </c>
      <c r="N73" s="2">
        <f>Women!$AP$172</f>
        <v>289</v>
      </c>
    </row>
    <row r="74" spans="1:15" x14ac:dyDescent="0.25">
      <c r="A74" s="2">
        <v>19</v>
      </c>
      <c r="B74" s="34" t="s">
        <v>50</v>
      </c>
      <c r="G74" s="14">
        <f>Men!$AW$314</f>
        <v>679</v>
      </c>
      <c r="I74" s="2">
        <v>20</v>
      </c>
      <c r="J74" s="33" t="s">
        <v>136</v>
      </c>
      <c r="M74" s="1"/>
      <c r="N74" s="2">
        <f>Women!$BA$172</f>
        <v>296</v>
      </c>
    </row>
    <row r="75" spans="1:15" x14ac:dyDescent="0.25">
      <c r="A75" s="2">
        <v>21</v>
      </c>
      <c r="B75" s="36" t="s">
        <v>61</v>
      </c>
      <c r="G75" s="14">
        <f>Men!$AT$308</f>
        <v>755</v>
      </c>
      <c r="I75" s="2">
        <v>21</v>
      </c>
      <c r="J75" s="15" t="s">
        <v>65</v>
      </c>
      <c r="K75" s="13"/>
      <c r="L75" s="13"/>
      <c r="M75" s="10">
        <v>6.5</v>
      </c>
      <c r="N75" s="10">
        <f>Women!$AS$2</f>
        <v>309</v>
      </c>
    </row>
    <row r="76" spans="1:15" x14ac:dyDescent="0.25">
      <c r="A76" s="44">
        <v>22</v>
      </c>
      <c r="B76" s="13" t="s">
        <v>46</v>
      </c>
      <c r="C76" s="15"/>
      <c r="D76" s="15"/>
      <c r="E76" s="16"/>
      <c r="F76" s="16">
        <v>6</v>
      </c>
      <c r="G76" s="35">
        <f>Men!$AI$2</f>
        <v>799</v>
      </c>
      <c r="H76" s="43"/>
      <c r="I76" s="44">
        <v>21</v>
      </c>
      <c r="J76" s="13" t="s">
        <v>31</v>
      </c>
      <c r="K76" s="13"/>
      <c r="L76" s="13"/>
      <c r="M76" s="10">
        <v>6.5</v>
      </c>
      <c r="N76" s="10">
        <f>Women!$AV$2</f>
        <v>309</v>
      </c>
      <c r="O76" s="43"/>
    </row>
    <row r="77" spans="1:15" x14ac:dyDescent="0.25">
      <c r="A77" s="47">
        <v>23</v>
      </c>
      <c r="B77" s="34" t="s">
        <v>57</v>
      </c>
      <c r="G77" s="14">
        <f>Men!$AW$317</f>
        <v>819</v>
      </c>
      <c r="I77" s="2">
        <v>23</v>
      </c>
      <c r="J77" s="33" t="s">
        <v>33</v>
      </c>
      <c r="K77" s="3"/>
      <c r="L77" s="3"/>
      <c r="M77" s="2"/>
      <c r="N77" s="2">
        <f>Women!$AZ$172</f>
        <v>371</v>
      </c>
    </row>
    <row r="78" spans="1:15" x14ac:dyDescent="0.25">
      <c r="A78" s="2">
        <v>24</v>
      </c>
      <c r="B78" s="13" t="s">
        <v>28</v>
      </c>
      <c r="C78" s="13"/>
      <c r="D78" s="13"/>
      <c r="E78" s="13"/>
      <c r="F78" s="10">
        <v>5</v>
      </c>
      <c r="G78" s="35">
        <f>Men!$AJ$2</f>
        <v>889</v>
      </c>
      <c r="I78" s="2">
        <v>24</v>
      </c>
      <c r="J78" s="15" t="s">
        <v>68</v>
      </c>
      <c r="K78" s="52"/>
      <c r="L78" s="52"/>
      <c r="M78" s="10">
        <v>5</v>
      </c>
      <c r="N78" s="35">
        <f>Women!$AY$2</f>
        <v>396</v>
      </c>
    </row>
    <row r="79" spans="1:15" x14ac:dyDescent="0.25">
      <c r="A79" s="44">
        <v>25</v>
      </c>
      <c r="B79" s="33" t="s">
        <v>127</v>
      </c>
      <c r="C79" s="3"/>
      <c r="D79" s="3"/>
      <c r="E79" s="3"/>
      <c r="G79" s="14">
        <f>Men!$AZ$311</f>
        <v>958</v>
      </c>
      <c r="I79" s="44">
        <v>25</v>
      </c>
      <c r="J79" s="33" t="s">
        <v>545</v>
      </c>
      <c r="N79" s="2">
        <f>Women!$AP$175</f>
        <v>402</v>
      </c>
    </row>
    <row r="80" spans="1:15" x14ac:dyDescent="0.25">
      <c r="A80" s="47">
        <v>25</v>
      </c>
      <c r="B80" s="34" t="s">
        <v>544</v>
      </c>
      <c r="G80" s="14">
        <f>Men!$AP$308</f>
        <v>978</v>
      </c>
      <c r="I80" s="2">
        <v>26</v>
      </c>
      <c r="J80" s="15" t="s">
        <v>55</v>
      </c>
      <c r="K80" s="13"/>
      <c r="L80" s="13"/>
      <c r="M80" s="10">
        <v>4</v>
      </c>
      <c r="N80" s="10">
        <f>Women!$AR$2</f>
        <v>414</v>
      </c>
    </row>
    <row r="81" spans="1:14" x14ac:dyDescent="0.25">
      <c r="A81" s="2">
        <v>27</v>
      </c>
      <c r="B81" s="34" t="s">
        <v>51</v>
      </c>
      <c r="F81" s="2"/>
      <c r="G81" s="14">
        <f>Men!$AO$311</f>
        <v>1013</v>
      </c>
      <c r="I81" s="2">
        <v>27</v>
      </c>
      <c r="J81" s="51" t="s">
        <v>60</v>
      </c>
      <c r="K81" s="43"/>
      <c r="L81" s="43"/>
      <c r="N81" s="44">
        <f>Women!$AN$172</f>
        <v>443</v>
      </c>
    </row>
    <row r="82" spans="1:14" x14ac:dyDescent="0.25">
      <c r="A82" s="44">
        <v>28</v>
      </c>
      <c r="B82" s="15" t="s">
        <v>64</v>
      </c>
      <c r="C82" s="13"/>
      <c r="D82" s="13"/>
      <c r="E82" s="10"/>
      <c r="F82" s="10">
        <v>4</v>
      </c>
      <c r="G82" s="35">
        <f>Men!$AM$2</f>
        <v>1014</v>
      </c>
      <c r="I82" s="44">
        <v>28</v>
      </c>
      <c r="J82" s="15" t="s">
        <v>59</v>
      </c>
      <c r="K82" s="13"/>
      <c r="L82" s="13"/>
      <c r="M82" s="10">
        <v>0</v>
      </c>
      <c r="N82" s="10">
        <f>Women!$AX$2</f>
        <v>484</v>
      </c>
    </row>
    <row r="83" spans="1:14" x14ac:dyDescent="0.25">
      <c r="A83" s="47">
        <v>29</v>
      </c>
      <c r="B83" s="34" t="s">
        <v>211</v>
      </c>
      <c r="G83" s="14">
        <f>Men!$AW$320</f>
        <v>1067</v>
      </c>
      <c r="I83" s="2">
        <v>28</v>
      </c>
      <c r="J83" s="15" t="s">
        <v>64</v>
      </c>
      <c r="K83" s="13"/>
      <c r="L83" s="13"/>
      <c r="M83" s="10">
        <v>0</v>
      </c>
      <c r="N83" s="10">
        <f>Women!$AM$2</f>
        <v>484</v>
      </c>
    </row>
    <row r="84" spans="1:14" x14ac:dyDescent="0.25">
      <c r="A84" s="2">
        <v>30</v>
      </c>
      <c r="B84" s="15" t="s">
        <v>68</v>
      </c>
      <c r="C84" s="52"/>
      <c r="D84" s="52"/>
      <c r="E84" s="52"/>
      <c r="F84" s="10">
        <v>3</v>
      </c>
      <c r="G84" s="35">
        <f>Men!$AY$2</f>
        <v>1096</v>
      </c>
      <c r="I84" s="2">
        <v>28</v>
      </c>
      <c r="J84" s="41" t="s">
        <v>30</v>
      </c>
      <c r="K84" s="41"/>
      <c r="L84" s="41"/>
      <c r="M84" s="42">
        <v>0</v>
      </c>
      <c r="N84" s="42">
        <f>Women!$AQ$2</f>
        <v>484</v>
      </c>
    </row>
    <row r="85" spans="1:14" x14ac:dyDescent="0.25">
      <c r="A85" s="44">
        <v>31</v>
      </c>
      <c r="B85" s="15" t="s">
        <v>59</v>
      </c>
      <c r="C85" s="13"/>
      <c r="D85" s="13"/>
      <c r="E85" s="10"/>
      <c r="F85" s="10">
        <v>2</v>
      </c>
      <c r="G85" s="35">
        <f>Men!$AX$2</f>
        <v>1102</v>
      </c>
      <c r="I85" s="44"/>
      <c r="J85" s="33"/>
      <c r="L85" s="43"/>
      <c r="M85" s="2"/>
    </row>
    <row r="86" spans="1:14" x14ac:dyDescent="0.25">
      <c r="A86" s="47">
        <v>32</v>
      </c>
      <c r="B86" s="34" t="s">
        <v>210</v>
      </c>
      <c r="G86" s="14">
        <f>Men!$AS$308</f>
        <v>1124</v>
      </c>
      <c r="I86" s="2"/>
      <c r="J86" s="33"/>
      <c r="M86" s="14"/>
    </row>
    <row r="87" spans="1:14" x14ac:dyDescent="0.25">
      <c r="A87" s="47">
        <v>33</v>
      </c>
      <c r="B87" s="36" t="s">
        <v>60</v>
      </c>
      <c r="G87" s="14">
        <f>Men!$AN$308</f>
        <v>1148</v>
      </c>
      <c r="I87" s="2"/>
      <c r="J87" s="33"/>
      <c r="K87" s="3"/>
      <c r="M87" s="44"/>
    </row>
    <row r="88" spans="1:14" x14ac:dyDescent="0.25">
      <c r="A88" s="47">
        <v>34</v>
      </c>
      <c r="B88" s="33" t="s">
        <v>212</v>
      </c>
      <c r="C88" s="3"/>
      <c r="D88" s="3"/>
      <c r="E88" s="3"/>
      <c r="G88" s="14">
        <f>Men!$AZ$314</f>
        <v>1171</v>
      </c>
      <c r="I88" s="44"/>
      <c r="J88" s="33"/>
      <c r="M88" s="2"/>
    </row>
    <row r="89" spans="1:14" x14ac:dyDescent="0.25">
      <c r="A89" s="47">
        <v>35</v>
      </c>
      <c r="B89" s="13" t="s">
        <v>30</v>
      </c>
      <c r="C89" s="13"/>
      <c r="D89" s="13"/>
      <c r="E89" s="13"/>
      <c r="F89" s="10">
        <v>1</v>
      </c>
      <c r="G89" s="35">
        <f>Men!$AQ$2</f>
        <v>1190</v>
      </c>
      <c r="I89" s="2"/>
      <c r="J89" s="33"/>
      <c r="K89" s="3"/>
      <c r="M89" s="2"/>
    </row>
    <row r="91" spans="1:14" x14ac:dyDescent="0.25">
      <c r="E91" s="17" t="s">
        <v>2</v>
      </c>
      <c r="F91" s="18" t="s">
        <v>66</v>
      </c>
      <c r="G91" s="18"/>
      <c r="H91" s="18"/>
      <c r="I91" s="19"/>
      <c r="J91" s="20" t="s">
        <v>13</v>
      </c>
      <c r="K91" s="21" t="s">
        <v>12</v>
      </c>
    </row>
    <row r="92" spans="1:14" x14ac:dyDescent="0.25">
      <c r="E92" s="22">
        <v>1</v>
      </c>
      <c r="F92" s="23" t="s">
        <v>42</v>
      </c>
      <c r="G92" s="23"/>
      <c r="H92" s="23"/>
      <c r="I92" s="24"/>
      <c r="J92" s="81">
        <f>VLOOKUP($F92,$B$55:$G$90,5,0)+VLOOKUP($F92,$J$55:$N$90,4,0)</f>
        <v>42</v>
      </c>
      <c r="K92" s="85">
        <f>VLOOKUP($F92,$B$55:$G$90,6,0)+VLOOKUP($F92,$J$55:$N$90,5,0)</f>
        <v>139</v>
      </c>
    </row>
    <row r="93" spans="1:14" x14ac:dyDescent="0.25">
      <c r="E93" s="26">
        <v>2</v>
      </c>
      <c r="F93" s="38" t="s">
        <v>41</v>
      </c>
      <c r="G93" s="38"/>
      <c r="H93" s="38"/>
      <c r="I93" s="39"/>
      <c r="J93" s="82">
        <f>VLOOKUP($F93,$B$55:$G$90,5,0)+VLOOKUP($F93,$J$55:$N$90,4,0)</f>
        <v>38.5</v>
      </c>
      <c r="K93" s="86">
        <f>VLOOKUP($F93,$B$55:$G$90,6,0)+VLOOKUP($F93,$J$55:$N$90,5,0)</f>
        <v>212</v>
      </c>
    </row>
    <row r="94" spans="1:14" x14ac:dyDescent="0.25">
      <c r="E94" s="26">
        <v>3</v>
      </c>
      <c r="F94" s="27" t="s">
        <v>32</v>
      </c>
      <c r="G94" s="27"/>
      <c r="H94" s="27"/>
      <c r="I94" s="28"/>
      <c r="J94" s="83">
        <f>VLOOKUP($F94,$B$55:$G$90,5,0)+VLOOKUP($F94,$J$55:$N$90,4,0)</f>
        <v>36</v>
      </c>
      <c r="K94" s="87">
        <f>VLOOKUP($F94,$B$55:$G$90,6,0)+VLOOKUP($F94,$J$55:$N$90,5,0)</f>
        <v>350</v>
      </c>
    </row>
    <row r="95" spans="1:14" x14ac:dyDescent="0.25">
      <c r="E95" s="26">
        <v>4</v>
      </c>
      <c r="F95" s="27" t="s">
        <v>393</v>
      </c>
      <c r="G95" s="27"/>
      <c r="H95" s="27"/>
      <c r="I95" s="28"/>
      <c r="J95" s="83">
        <f>VLOOKUP($F95,$B$55:$G$90,5,0)+VLOOKUP($F95,$J$55:$N$90,4,0)</f>
        <v>35</v>
      </c>
      <c r="K95" s="87">
        <f>VLOOKUP($F95,$B$55:$G$90,6,0)+VLOOKUP($F95,$J$55:$N$90,5,0)</f>
        <v>350</v>
      </c>
    </row>
    <row r="96" spans="1:14" x14ac:dyDescent="0.25">
      <c r="E96" s="26">
        <v>5</v>
      </c>
      <c r="F96" s="38" t="s">
        <v>45</v>
      </c>
      <c r="G96" s="38"/>
      <c r="H96" s="38"/>
      <c r="I96" s="39"/>
      <c r="J96" s="82">
        <f>VLOOKUP($F96,$B$55:$G$90,5,0)+VLOOKUP($F96,$J$55:$N$90,4,0)</f>
        <v>33.5</v>
      </c>
      <c r="K96" s="86">
        <f>VLOOKUP($F96,$B$55:$G$90,6,0)+VLOOKUP($F96,$J$55:$N$90,5,0)</f>
        <v>404</v>
      </c>
    </row>
    <row r="97" spans="5:11" x14ac:dyDescent="0.25">
      <c r="E97" s="26">
        <v>6</v>
      </c>
      <c r="F97" s="38" t="s">
        <v>29</v>
      </c>
      <c r="G97" s="38"/>
      <c r="H97" s="38"/>
      <c r="I97" s="39"/>
      <c r="J97" s="83">
        <f>VLOOKUP($F97,$B$55:$G$90,5,0)+VLOOKUP($F97,$J$55:$N$90,4,0)</f>
        <v>33</v>
      </c>
      <c r="K97" s="86">
        <f>VLOOKUP($F97,$B$55:$G$90,6,0)+VLOOKUP($F97,$J$55:$N$90,5,0)</f>
        <v>396</v>
      </c>
    </row>
    <row r="98" spans="5:11" x14ac:dyDescent="0.25">
      <c r="E98" s="26">
        <v>7</v>
      </c>
      <c r="F98" s="27" t="s">
        <v>34</v>
      </c>
      <c r="G98" s="27"/>
      <c r="H98" s="27"/>
      <c r="I98" s="28"/>
      <c r="J98" s="83">
        <f>VLOOKUP($F98,$B$55:$G$90,5,0)+VLOOKUP($F98,$J$55:$N$90,4,0)</f>
        <v>31</v>
      </c>
      <c r="K98" s="87">
        <f>VLOOKUP($F98,$B$55:$G$90,6,0)+VLOOKUP($F98,$J$55:$N$90,5,0)</f>
        <v>453</v>
      </c>
    </row>
    <row r="99" spans="5:11" x14ac:dyDescent="0.25">
      <c r="E99" s="26">
        <v>8</v>
      </c>
      <c r="F99" s="27" t="s">
        <v>124</v>
      </c>
      <c r="G99" s="27"/>
      <c r="H99" s="27"/>
      <c r="I99" s="28"/>
      <c r="J99" s="83">
        <f>VLOOKUP($F99,$B$55:$G$90,5,0)+VLOOKUP($F99,$J$55:$N$90,4,0)</f>
        <v>28</v>
      </c>
      <c r="K99" s="87">
        <f>VLOOKUP($F99,$B$55:$G$90,6,0)+VLOOKUP($F99,$J$55:$N$90,5,0)</f>
        <v>597</v>
      </c>
    </row>
    <row r="100" spans="5:11" x14ac:dyDescent="0.25">
      <c r="E100" s="26">
        <v>9</v>
      </c>
      <c r="F100" s="27" t="s">
        <v>43</v>
      </c>
      <c r="G100" s="27"/>
      <c r="H100" s="27"/>
      <c r="I100" s="28"/>
      <c r="J100" s="83">
        <f>VLOOKUP($F100,$B$55:$G$90,5,0)+VLOOKUP($F100,$J$55:$N$90,4,0)</f>
        <v>27</v>
      </c>
      <c r="K100" s="87">
        <f>VLOOKUP($F100,$B$55:$G$90,6,0)+VLOOKUP($F100,$J$55:$N$90,5,0)</f>
        <v>590</v>
      </c>
    </row>
    <row r="101" spans="5:11" x14ac:dyDescent="0.25">
      <c r="E101" s="26">
        <v>10</v>
      </c>
      <c r="F101" s="38" t="s">
        <v>138</v>
      </c>
      <c r="G101" s="27"/>
      <c r="H101" s="27"/>
      <c r="I101" s="28"/>
      <c r="J101" s="83">
        <f>VLOOKUP($F101,$B$55:$G$90,5,0)+VLOOKUP($F101,$J$55:$N$90,4,0)</f>
        <v>22</v>
      </c>
      <c r="K101" s="87">
        <f>VLOOKUP($F101,$B$55:$G$90,6,0)+VLOOKUP($F101,$J$55:$N$90,5,0)</f>
        <v>728</v>
      </c>
    </row>
    <row r="102" spans="5:11" x14ac:dyDescent="0.25">
      <c r="E102" s="26">
        <v>11</v>
      </c>
      <c r="F102" s="27" t="s">
        <v>31</v>
      </c>
      <c r="G102" s="27"/>
      <c r="H102" s="27"/>
      <c r="I102" s="28"/>
      <c r="J102" s="83">
        <f>VLOOKUP($F102,$B$55:$G$90,5,0)+VLOOKUP($F102,$J$55:$N$90,4,0)</f>
        <v>19.5</v>
      </c>
      <c r="K102" s="87">
        <f>VLOOKUP($F102,$B$55:$G$90,6,0)+VLOOKUP($F102,$J$55:$N$90,5,0)</f>
        <v>742</v>
      </c>
    </row>
    <row r="103" spans="5:11" x14ac:dyDescent="0.25">
      <c r="E103" s="26">
        <v>12</v>
      </c>
      <c r="F103" s="27" t="s">
        <v>44</v>
      </c>
      <c r="G103" s="27"/>
      <c r="H103" s="27"/>
      <c r="I103" s="28"/>
      <c r="J103" s="83">
        <f>VLOOKUP($F103,$B$55:$G$90,5,0)+VLOOKUP($F103,$J$55:$N$90,4,0)</f>
        <v>18</v>
      </c>
      <c r="K103" s="87">
        <f>VLOOKUP($F103,$B$55:$G$90,6,0)+VLOOKUP($F103,$J$55:$N$90,5,0)</f>
        <v>830</v>
      </c>
    </row>
    <row r="104" spans="5:11" x14ac:dyDescent="0.25">
      <c r="E104" s="26">
        <v>13</v>
      </c>
      <c r="F104" s="38" t="s">
        <v>46</v>
      </c>
      <c r="G104" s="38"/>
      <c r="H104" s="38"/>
      <c r="I104" s="39"/>
      <c r="J104" s="83">
        <f>VLOOKUP($F104,$B$55:$G$90,5,0)+VLOOKUP($F104,$J$55:$N$90,4,0)</f>
        <v>17</v>
      </c>
      <c r="K104" s="86">
        <f>VLOOKUP($F104,$B$55:$G$90,6,0)+VLOOKUP($F104,$J$55:$N$90,5,0)</f>
        <v>1029</v>
      </c>
    </row>
    <row r="105" spans="5:11" x14ac:dyDescent="0.25">
      <c r="E105" s="26">
        <v>14</v>
      </c>
      <c r="F105" s="27" t="s">
        <v>28</v>
      </c>
      <c r="G105" s="27"/>
      <c r="H105" s="27"/>
      <c r="I105" s="28"/>
      <c r="J105" s="83">
        <f>VLOOKUP($F105,$B$55:$G$90,5,0)+VLOOKUP($F105,$J$55:$N$90,4,0)</f>
        <v>17</v>
      </c>
      <c r="K105" s="87">
        <f>VLOOKUP($F105,$B$55:$G$90,6,0)+VLOOKUP($F105,$J$55:$N$90,5,0)</f>
        <v>1106</v>
      </c>
    </row>
    <row r="106" spans="5:11" x14ac:dyDescent="0.25">
      <c r="E106" s="26">
        <v>15</v>
      </c>
      <c r="F106" s="27" t="s">
        <v>65</v>
      </c>
      <c r="G106" s="27"/>
      <c r="H106" s="27"/>
      <c r="I106" s="28"/>
      <c r="J106" s="83">
        <f>VLOOKUP($F106,$B$55:$G$90,5,0)+VLOOKUP($F106,$J$55:$N$90,4,0)</f>
        <v>16.5</v>
      </c>
      <c r="K106" s="87">
        <f>VLOOKUP($F106,$B$55:$G$90,6,0)+VLOOKUP($F106,$J$55:$N$90,5,0)</f>
        <v>851</v>
      </c>
    </row>
    <row r="107" spans="5:11" x14ac:dyDescent="0.25">
      <c r="E107" s="26">
        <v>16</v>
      </c>
      <c r="F107" s="27" t="s">
        <v>54</v>
      </c>
      <c r="G107" s="27"/>
      <c r="H107" s="27"/>
      <c r="I107" s="28"/>
      <c r="J107" s="83">
        <f>VLOOKUP($F107,$B$55:$G$90,5,0)+VLOOKUP($F107,$J$55:$N$90,4,0)</f>
        <v>16</v>
      </c>
      <c r="K107" s="87">
        <f>VLOOKUP($F107,$B$55:$G$90,6,0)+VLOOKUP($F107,$J$55:$N$90,5,0)</f>
        <v>892</v>
      </c>
    </row>
    <row r="108" spans="5:11" x14ac:dyDescent="0.25">
      <c r="E108" s="26">
        <v>17</v>
      </c>
      <c r="F108" s="27" t="s">
        <v>55</v>
      </c>
      <c r="G108" s="27"/>
      <c r="H108" s="27"/>
      <c r="I108" s="28"/>
      <c r="J108" s="83">
        <f>VLOOKUP($F108,$B$55:$G$90,5,0)+VLOOKUP($F108,$J$55:$N$90,4,0)</f>
        <v>11</v>
      </c>
      <c r="K108" s="87">
        <f>VLOOKUP($F108,$B$55:$G$90,6,0)+VLOOKUP($F108,$J$55:$N$90,5,0)</f>
        <v>1072</v>
      </c>
    </row>
    <row r="109" spans="5:11" x14ac:dyDescent="0.25">
      <c r="E109" s="26">
        <v>18</v>
      </c>
      <c r="F109" s="27" t="s">
        <v>68</v>
      </c>
      <c r="G109" s="27"/>
      <c r="H109" s="27"/>
      <c r="I109" s="28"/>
      <c r="J109" s="83">
        <f>VLOOKUP($F109,$B$55:$G$90,5,0)+VLOOKUP($F109,$J$55:$N$90,4,0)</f>
        <v>8</v>
      </c>
      <c r="K109" s="87">
        <f>VLOOKUP($F109,$B$55:$G$90,6,0)+VLOOKUP($F109,$J$55:$N$90,5,0)</f>
        <v>1492</v>
      </c>
    </row>
    <row r="110" spans="5:11" x14ac:dyDescent="0.25">
      <c r="E110" s="26">
        <v>19</v>
      </c>
      <c r="F110" s="27" t="s">
        <v>64</v>
      </c>
      <c r="G110" s="27"/>
      <c r="H110" s="27"/>
      <c r="I110" s="28"/>
      <c r="J110" s="83">
        <f>VLOOKUP($F110,$B$55:$G$90,5,0)+VLOOKUP($F110,$J$55:$N$90,4,0)</f>
        <v>4</v>
      </c>
      <c r="K110" s="87">
        <f>VLOOKUP($F110,$B$55:$G$90,6,0)+VLOOKUP($F110,$J$55:$N$90,5,0)</f>
        <v>1498</v>
      </c>
    </row>
    <row r="111" spans="5:11" x14ac:dyDescent="0.25">
      <c r="E111" s="26">
        <v>20</v>
      </c>
      <c r="F111" s="38" t="s">
        <v>59</v>
      </c>
      <c r="G111" s="38"/>
      <c r="H111" s="38"/>
      <c r="I111" s="39"/>
      <c r="J111" s="83">
        <f>VLOOKUP($F111,$B$55:$G$90,5,0)+VLOOKUP($F111,$J$55:$N$90,4,0)</f>
        <v>2</v>
      </c>
      <c r="K111" s="86">
        <f>VLOOKUP($F111,$B$55:$G$90,6,0)+VLOOKUP($F111,$J$55:$N$90,5,0)</f>
        <v>1586</v>
      </c>
    </row>
    <row r="112" spans="5:11" x14ac:dyDescent="0.25">
      <c r="E112" s="30">
        <v>21</v>
      </c>
      <c r="F112" s="63" t="s">
        <v>30</v>
      </c>
      <c r="G112" s="63"/>
      <c r="H112" s="63"/>
      <c r="I112" s="64"/>
      <c r="J112" s="84">
        <f>VLOOKUP($F112,$B$55:$G$90,5,0)+VLOOKUP($F112,$J$55:$N$90,4,0)</f>
        <v>1</v>
      </c>
      <c r="K112" s="88">
        <f>VLOOKUP($F112,$B$55:$G$90,6,0)+VLOOKUP($F112,$J$55:$N$90,5,0)</f>
        <v>1674</v>
      </c>
    </row>
  </sheetData>
  <sortState xmlns:xlrd2="http://schemas.microsoft.com/office/spreadsheetml/2017/richdata2" ref="F92:K112">
    <sortCondition descending="1" ref="J92:J112"/>
    <sortCondition ref="K92:K112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4"/>
  <sheetViews>
    <sheetView zoomScale="67" zoomScaleNormal="67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L4" sqref="L4"/>
    </sheetView>
  </sheetViews>
  <sheetFormatPr defaultColWidth="9.109375" defaultRowHeight="15.9" customHeight="1" x14ac:dyDescent="0.25"/>
  <cols>
    <col min="1" max="1" width="7.33203125" style="34" bestFit="1" customWidth="1"/>
    <col min="2" max="2" width="5.88671875" style="34" bestFit="1" customWidth="1"/>
    <col min="3" max="4" width="5.44140625" style="34" bestFit="1" customWidth="1"/>
    <col min="5" max="5" width="6" style="34" bestFit="1" customWidth="1"/>
    <col min="6" max="6" width="7.109375" style="34" bestFit="1" customWidth="1"/>
    <col min="7" max="7" width="11.88671875" style="34" bestFit="1" customWidth="1"/>
    <col min="8" max="8" width="16.33203125" style="34" bestFit="1" customWidth="1"/>
    <col min="9" max="9" width="6" style="55" customWidth="1"/>
    <col min="10" max="10" width="6.5546875" style="55" customWidth="1"/>
    <col min="11" max="11" width="5.44140625" style="55" bestFit="1" customWidth="1"/>
    <col min="12" max="32" width="7.109375" style="55" customWidth="1"/>
    <col min="33" max="33" width="1.6640625" style="54" customWidth="1"/>
    <col min="34" max="54" width="7.109375" style="55" customWidth="1"/>
    <col min="55" max="16384" width="9.109375" style="34"/>
  </cols>
  <sheetData>
    <row r="1" spans="1:54" ht="15.9" customHeight="1" x14ac:dyDescent="0.25">
      <c r="A1" s="4"/>
      <c r="B1" s="7" t="s">
        <v>62</v>
      </c>
      <c r="C1" s="7"/>
      <c r="D1" s="7"/>
      <c r="E1" s="7"/>
      <c r="F1" s="7"/>
      <c r="G1" s="7"/>
      <c r="H1" s="7"/>
      <c r="I1" s="7"/>
      <c r="J1" s="7"/>
      <c r="K1" s="7"/>
      <c r="L1" s="5" t="s">
        <v>35</v>
      </c>
      <c r="M1" s="5" t="s">
        <v>36</v>
      </c>
      <c r="N1" s="5" t="s">
        <v>23</v>
      </c>
      <c r="O1" s="11" t="s">
        <v>389</v>
      </c>
      <c r="P1" s="11" t="s">
        <v>53</v>
      </c>
      <c r="Q1" s="11" t="s">
        <v>63</v>
      </c>
      <c r="R1" s="5" t="s">
        <v>37</v>
      </c>
      <c r="S1" s="5" t="s">
        <v>38</v>
      </c>
      <c r="T1" s="11" t="s">
        <v>388</v>
      </c>
      <c r="U1" s="5" t="s">
        <v>24</v>
      </c>
      <c r="V1" s="5" t="s">
        <v>81</v>
      </c>
      <c r="W1" s="5" t="s">
        <v>73</v>
      </c>
      <c r="X1" s="5" t="s">
        <v>39</v>
      </c>
      <c r="Y1" s="5" t="s">
        <v>25</v>
      </c>
      <c r="Z1" s="5" t="s">
        <v>26</v>
      </c>
      <c r="AA1" s="5" t="s">
        <v>40</v>
      </c>
      <c r="AB1" s="5" t="s">
        <v>58</v>
      </c>
      <c r="AC1" s="5" t="s">
        <v>67</v>
      </c>
      <c r="AD1" s="5" t="s">
        <v>27</v>
      </c>
      <c r="AE1" s="5" t="s">
        <v>123</v>
      </c>
      <c r="AF1" s="5" t="s">
        <v>137</v>
      </c>
      <c r="AG1" s="11"/>
      <c r="AH1" s="5" t="s">
        <v>35</v>
      </c>
      <c r="AI1" s="5" t="s">
        <v>36</v>
      </c>
      <c r="AJ1" s="11" t="s">
        <v>23</v>
      </c>
      <c r="AK1" s="11" t="s">
        <v>389</v>
      </c>
      <c r="AL1" s="11" t="s">
        <v>53</v>
      </c>
      <c r="AM1" s="11" t="s">
        <v>63</v>
      </c>
      <c r="AN1" s="5" t="s">
        <v>37</v>
      </c>
      <c r="AO1" s="5" t="s">
        <v>38</v>
      </c>
      <c r="AP1" s="11" t="s">
        <v>388</v>
      </c>
      <c r="AQ1" s="11" t="s">
        <v>24</v>
      </c>
      <c r="AR1" s="11" t="s">
        <v>81</v>
      </c>
      <c r="AS1" s="11" t="s">
        <v>73</v>
      </c>
      <c r="AT1" s="5" t="s">
        <v>39</v>
      </c>
      <c r="AU1" s="11" t="s">
        <v>25</v>
      </c>
      <c r="AV1" s="11" t="s">
        <v>26</v>
      </c>
      <c r="AW1" s="5" t="s">
        <v>40</v>
      </c>
      <c r="AX1" s="5" t="s">
        <v>58</v>
      </c>
      <c r="AY1" s="5" t="s">
        <v>67</v>
      </c>
      <c r="AZ1" s="11" t="s">
        <v>27</v>
      </c>
      <c r="BA1" s="11" t="s">
        <v>123</v>
      </c>
      <c r="BB1" s="11" t="s">
        <v>137</v>
      </c>
    </row>
    <row r="2" spans="1:54" ht="15.9" customHeight="1" x14ac:dyDescent="0.25">
      <c r="A2" s="7"/>
      <c r="B2" s="7" t="str">
        <f>Team!A2</f>
        <v>Mob Match - WGC 10k - Wednesday 6th July 2022</v>
      </c>
      <c r="C2" s="7"/>
      <c r="D2" s="7"/>
      <c r="E2" s="7"/>
      <c r="F2" s="7"/>
      <c r="G2" s="7"/>
      <c r="H2" s="7"/>
      <c r="I2" s="7"/>
      <c r="J2" s="7"/>
      <c r="K2" s="7"/>
      <c r="L2" s="9">
        <f>SUM(SMALL(L$4:L$170,{1,2,3,4,5,6}))</f>
        <v>354</v>
      </c>
      <c r="M2" s="9">
        <f>SUM(SMALL(M$4:M$170,{1,2,3,4,5,6}))</f>
        <v>634</v>
      </c>
      <c r="N2" s="9">
        <f>SUM(SMALL(N$4:N$170,{1,2,3,4,5,6}))</f>
        <v>567</v>
      </c>
      <c r="O2" s="9">
        <f>SUM(SMALL(O$4:O$170,{1,2,3,4,5,6}))</f>
        <v>347</v>
      </c>
      <c r="P2" s="9">
        <f>SUM(SMALL(P$4:P$170,{1,2,3,4,5,6}))</f>
        <v>573</v>
      </c>
      <c r="Q2" s="9">
        <f>SUM(SMALL(Q$4:Q$170,{1,2,3,4,5,6}))</f>
        <v>960</v>
      </c>
      <c r="R2" s="9">
        <f>SUM(SMALL(R$4:R$170,{1,2,3,4,5,6}))</f>
        <v>595</v>
      </c>
      <c r="S2" s="9">
        <f>SUM(SMALL(S$4:S$170,{1,2,3,4,5,6}))</f>
        <v>190</v>
      </c>
      <c r="T2" s="9">
        <f>SUM(SMALL(T$4:T$170,{1,2,3,4,5,6}))</f>
        <v>215</v>
      </c>
      <c r="U2" s="9">
        <f>SUM(SMALL(U$4:U$170,{1,2,3,4,5,6}))</f>
        <v>705</v>
      </c>
      <c r="V2" s="9">
        <f>SUM(SMALL(V$4:V$170,{1,2,3,4,5,6}))</f>
        <v>873</v>
      </c>
      <c r="W2" s="9">
        <f>SUM(SMALL(W$4:W$170,{1,2,3,4,5,6}))</f>
        <v>657</v>
      </c>
      <c r="X2" s="9">
        <f>SUM(SMALL(X$4:X$170,{1,2,3,4,5,6}))</f>
        <v>95</v>
      </c>
      <c r="Y2" s="9">
        <f>SUM(SMALL(Y$4:Y$170,{1,2,3,4,5,6}))</f>
        <v>373</v>
      </c>
      <c r="Z2" s="9">
        <f>SUM(SMALL(Z$4:Z$170,{1,2,3,4,5,6}))</f>
        <v>724</v>
      </c>
      <c r="AA2" s="9">
        <f>SUM(SMALL(AA$4:AA$170,{1,2,3,4,5,6}))</f>
        <v>89</v>
      </c>
      <c r="AB2" s="9">
        <f>SUM(SMALL(AB$4:AB$170,{1,2,3,4,5,6}))</f>
        <v>797</v>
      </c>
      <c r="AC2" s="9">
        <f>SUM(SMALL(AC$4:AC$170,{1,2,3,4,5,6}))</f>
        <v>659</v>
      </c>
      <c r="AD2" s="9">
        <f>SUM(SMALL(AD$4:AD$170,{1,2,3,4,5,6}))</f>
        <v>276</v>
      </c>
      <c r="AE2" s="9">
        <f>SUM(SMALL(AE$4:AE$170,{1,2,3,4,5,6}))</f>
        <v>330</v>
      </c>
      <c r="AF2" s="9">
        <f>SUM(SMALL(AF$4:AF$170,{1,2,3,4,5,6}))</f>
        <v>612</v>
      </c>
      <c r="AG2" s="5"/>
      <c r="AH2" s="9">
        <f>SUM(SMALL(AH$4:AH$170,{1,2,3,4}))</f>
        <v>197</v>
      </c>
      <c r="AI2" s="9">
        <f>SUM(SMALL(AI$4:AI$170,{1,2,3,4}))</f>
        <v>230</v>
      </c>
      <c r="AJ2" s="9">
        <f>SUM(SMALL(AJ$4:AJ$170,{1,2,3,4}))</f>
        <v>217</v>
      </c>
      <c r="AK2" s="9">
        <f>SUM(SMALL(AK$4:AK$170,{1,2,3,4}))</f>
        <v>114</v>
      </c>
      <c r="AL2" s="9">
        <f>SUM(SMALL(AL$4:AL$170,{1,2,3,4}))</f>
        <v>284</v>
      </c>
      <c r="AM2" s="9">
        <f>SUM(SMALL(AM$4:AM$170,{1,2,3,4}))</f>
        <v>484</v>
      </c>
      <c r="AN2" s="9">
        <f>SUM(SMALL(AN$4:AN$170,{1,2,3,4}))</f>
        <v>263</v>
      </c>
      <c r="AO2" s="9">
        <f>SUM(SMALL(AO$4:AO$170,{1,2,3,4}))</f>
        <v>85</v>
      </c>
      <c r="AP2" s="9">
        <f>SUM(SMALL(AP$4:AP$170,{1,2,3,4}))</f>
        <v>149</v>
      </c>
      <c r="AQ2" s="9">
        <f>SUM(SMALL(AQ$4:AQ$170,{1,2,3,4}))</f>
        <v>484</v>
      </c>
      <c r="AR2" s="9">
        <f>SUM(SMALL(AR$4:AR$170,{1,2,3,4}))</f>
        <v>414</v>
      </c>
      <c r="AS2" s="9">
        <f>SUM(SMALL(AS$4:AS$170,{1,2,3,4}))</f>
        <v>309</v>
      </c>
      <c r="AT2" s="9">
        <f>SUM(SMALL(AT$4:AT$170,{1,2,3,4}))</f>
        <v>85</v>
      </c>
      <c r="AU2" s="9">
        <f>SUM(SMALL(AU$4:AU$170,{1,2,3,4}))</f>
        <v>191</v>
      </c>
      <c r="AV2" s="9">
        <f>SUM(SMALL(AV$4:AV$170,{1,2,3,4}))</f>
        <v>309</v>
      </c>
      <c r="AW2" s="9">
        <f>SUM(SMALL(AW$4:AW$170,{1,2,3,4}))</f>
        <v>34</v>
      </c>
      <c r="AX2" s="9">
        <f>SUM(SMALL(AX$4:AX$170,{1,2,3,4}))</f>
        <v>484</v>
      </c>
      <c r="AY2" s="9">
        <f>SUM(SMALL(AY$4:AY$170,{1,2,3,4}))</f>
        <v>396</v>
      </c>
      <c r="AZ2" s="9">
        <f>SUM(SMALL(AZ$4:AZ$170,{1,2,3,4}))</f>
        <v>65</v>
      </c>
      <c r="BA2" s="9">
        <f>SUM(SMALL(BA$4:BA$170,{1,2,3,4}))</f>
        <v>103</v>
      </c>
      <c r="BB2" s="9">
        <f>SUM(SMALL(BB$4:BB$170,{1,2,3,4}))</f>
        <v>248</v>
      </c>
    </row>
    <row r="3" spans="1:54" s="4" customFormat="1" ht="15.9" customHeight="1" x14ac:dyDescent="0.25">
      <c r="A3" s="11" t="s">
        <v>19</v>
      </c>
      <c r="B3" s="11" t="s">
        <v>10</v>
      </c>
      <c r="C3" s="11" t="s">
        <v>18</v>
      </c>
      <c r="D3" s="11" t="s">
        <v>3</v>
      </c>
      <c r="E3" s="11" t="s">
        <v>4</v>
      </c>
      <c r="F3" s="11" t="s">
        <v>5</v>
      </c>
      <c r="G3" s="53" t="s">
        <v>6</v>
      </c>
      <c r="H3" s="53" t="s">
        <v>7</v>
      </c>
      <c r="I3" s="11" t="s">
        <v>8</v>
      </c>
      <c r="J3" s="11" t="s">
        <v>9</v>
      </c>
      <c r="K3" s="11" t="s">
        <v>10</v>
      </c>
      <c r="L3" s="9">
        <f>COUNT(SMALL(L$4:L$170,{1,2,3,4,5,6,7,8}))</f>
        <v>8</v>
      </c>
      <c r="M3" s="9">
        <f>COUNT(SMALL(M$4:M$170,{1,2,3,4,5,6,7,8}))</f>
        <v>8</v>
      </c>
      <c r="N3" s="9">
        <f>COUNT(SMALL(N$4:N$170,{1,2,3,4,5,6,7,8}))</f>
        <v>8</v>
      </c>
      <c r="O3" s="9">
        <f>COUNT(SMALL(O$4:O$170,{1,2,3,4,5,6,7,8}))</f>
        <v>8</v>
      </c>
      <c r="P3" s="9">
        <f>COUNT(SMALL(P$4:P$170,{1,2,3,4,5,6,7,8}))</f>
        <v>8</v>
      </c>
      <c r="Q3" s="9">
        <f>COUNT(SMALL(Q$4:Q$170,{1,2,3,4,5,6,7,8}))</f>
        <v>8</v>
      </c>
      <c r="R3" s="9">
        <f>COUNT(SMALL(R$4:R$170,{1,2,3,4,5,6,7,8}))</f>
        <v>8</v>
      </c>
      <c r="S3" s="9">
        <f>COUNT(SMALL(S$4:S$170,{1,2,3,4,5,6,7,8}))</f>
        <v>8</v>
      </c>
      <c r="T3" s="9">
        <f>COUNT(SMALL(T$4:T$170,{1,2,3,4,5,6,7,8}))</f>
        <v>8</v>
      </c>
      <c r="U3" s="9">
        <f>COUNT(SMALL(U$4:U$170,{1,2,3,4,5,6,7,8}))</f>
        <v>8</v>
      </c>
      <c r="V3" s="9">
        <f>COUNT(SMALL(V$4:V$170,{1,2,3,4,5,6,7,8}))</f>
        <v>8</v>
      </c>
      <c r="W3" s="9">
        <f>COUNT(SMALL(W$4:W$170,{1,2,3,4,5,6,7,8}))</f>
        <v>8</v>
      </c>
      <c r="X3" s="9">
        <f>COUNT(SMALL(X$4:X$170,{1,2,3,4,5,6,7,8}))</f>
        <v>8</v>
      </c>
      <c r="Y3" s="9">
        <f>COUNT(SMALL(Y$4:Y$170,{1,2,3,4,5,6,7,8}))</f>
        <v>8</v>
      </c>
      <c r="Z3" s="9">
        <f>COUNT(SMALL(Z$4:Z$170,{1,2,3,4,5,6,7,8}))</f>
        <v>8</v>
      </c>
      <c r="AA3" s="9">
        <f>COUNT(SMALL(AA$4:AA$170,{1,2,3,4,5,6,7,8}))</f>
        <v>8</v>
      </c>
      <c r="AB3" s="9">
        <f>COUNT(SMALL(AB$4:AB$170,{1,2,3,4,5,6,7,8}))</f>
        <v>8</v>
      </c>
      <c r="AC3" s="9">
        <f>COUNT(SMALL(AC$4:AC$170,{1,2,3,4,5,6,7,8}))</f>
        <v>8</v>
      </c>
      <c r="AD3" s="9">
        <f>COUNT(SMALL(AD$4:AD$170,{1,2,3,4,5,6,7,8}))</f>
        <v>8</v>
      </c>
      <c r="AE3" s="9">
        <f>COUNT(SMALL(AE$4:AE$170,{1,2,3,4,5,6,7,8}))</f>
        <v>8</v>
      </c>
      <c r="AF3" s="9">
        <f>COUNT(SMALL(AF$4:AF$170,{1,2,3,4,5,6,7,8}))</f>
        <v>8</v>
      </c>
      <c r="AG3" s="5"/>
      <c r="AH3" s="9">
        <f>COUNT(SMALL(AH$4:AH$170,{1,2,3,4}))</f>
        <v>4</v>
      </c>
      <c r="AI3" s="9">
        <f>COUNT(SMALL(AI$4:AI$170,{1,2,3,4}))</f>
        <v>4</v>
      </c>
      <c r="AJ3" s="9">
        <f>COUNT(SMALL(AJ$4:AJ$170,{1,2,3,4}))</f>
        <v>4</v>
      </c>
      <c r="AK3" s="9">
        <f>COUNT(SMALL(AK$4:AK$170,{1,2,3,4}))</f>
        <v>4</v>
      </c>
      <c r="AL3" s="9">
        <f>COUNT(SMALL(AL$4:AL$170,{1,2,3,4}))</f>
        <v>4</v>
      </c>
      <c r="AM3" s="9">
        <f>COUNT(SMALL(AM$4:AM$170,{1,2,3,4}))</f>
        <v>4</v>
      </c>
      <c r="AN3" s="9">
        <f>COUNT(SMALL(AN$4:AN$170,{1,2,3,4}))</f>
        <v>4</v>
      </c>
      <c r="AO3" s="9">
        <f>COUNT(SMALL(AO$4:AO$170,{1,2,3,4}))</f>
        <v>4</v>
      </c>
      <c r="AP3" s="9">
        <f>COUNT(SMALL(AP$4:AP$170,{1,2,3,4}))</f>
        <v>4</v>
      </c>
      <c r="AQ3" s="9">
        <f>COUNT(SMALL(AQ$4:AQ$170,{1,2,3,4}))</f>
        <v>4</v>
      </c>
      <c r="AR3" s="9">
        <f>COUNT(SMALL(AR$4:AR$170,{1,2,3,4}))</f>
        <v>4</v>
      </c>
      <c r="AS3" s="9">
        <f>COUNT(SMALL(AS$4:AS$170,{1,2,3,4}))</f>
        <v>4</v>
      </c>
      <c r="AT3" s="9">
        <f>COUNT(SMALL(AT$4:AT$170,{1,2,3,4}))</f>
        <v>4</v>
      </c>
      <c r="AU3" s="9">
        <f>COUNT(SMALL(AU$4:AU$170,{1,2,3,4}))</f>
        <v>4</v>
      </c>
      <c r="AV3" s="9">
        <f>COUNT(SMALL(AV$4:AV$170,{1,2,3,4}))</f>
        <v>4</v>
      </c>
      <c r="AW3" s="9">
        <f>COUNT(SMALL(AW$4:AW$170,{1,2,3,4}))</f>
        <v>4</v>
      </c>
      <c r="AX3" s="9">
        <f>COUNT(SMALL(AX$4:AX$170,{1,2,3,4}))</f>
        <v>4</v>
      </c>
      <c r="AY3" s="9">
        <f>COUNT(SMALL(AY$4:AY$170,{1,2,3,4}))</f>
        <v>4</v>
      </c>
      <c r="AZ3" s="9">
        <f>COUNT(SMALL(AZ$4:AZ$170,{1,2,3,4}))</f>
        <v>4</v>
      </c>
      <c r="BA3" s="9">
        <f>COUNT(SMALL(BA$4:BA$170,{1,2,3,4}))</f>
        <v>4</v>
      </c>
      <c r="BB3" s="9">
        <f>COUNT(SMALL(BB$4:BB$170,{1,2,3,4}))</f>
        <v>4</v>
      </c>
    </row>
    <row r="4" spans="1:54" ht="15.9" customHeight="1" x14ac:dyDescent="0.3">
      <c r="A4" s="72">
        <v>30</v>
      </c>
      <c r="B4" s="72">
        <v>1</v>
      </c>
      <c r="C4" s="72"/>
      <c r="D4" s="72"/>
      <c r="E4" s="72">
        <v>1368</v>
      </c>
      <c r="F4" s="73">
        <v>2.6342592592592591E-2</v>
      </c>
      <c r="G4" s="74" t="s">
        <v>394</v>
      </c>
      <c r="H4" s="74" t="s">
        <v>395</v>
      </c>
      <c r="I4" s="72" t="s">
        <v>69</v>
      </c>
      <c r="J4" s="72" t="s">
        <v>388</v>
      </c>
      <c r="K4" s="72" t="s">
        <v>1</v>
      </c>
      <c r="L4" s="16"/>
      <c r="M4" s="16"/>
      <c r="N4" s="16"/>
      <c r="O4" s="16"/>
      <c r="P4" s="16"/>
      <c r="Q4" s="16"/>
      <c r="R4" s="16"/>
      <c r="S4" s="16"/>
      <c r="T4" s="16">
        <f>$B4</f>
        <v>1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</row>
    <row r="5" spans="1:54" ht="15.9" customHeight="1" x14ac:dyDescent="0.3">
      <c r="A5" s="72">
        <v>35</v>
      </c>
      <c r="B5" s="72">
        <v>2</v>
      </c>
      <c r="C5" s="72"/>
      <c r="D5" s="72"/>
      <c r="E5" s="72">
        <v>111</v>
      </c>
      <c r="F5" s="73">
        <v>2.6597222222222223E-2</v>
      </c>
      <c r="G5" s="74" t="s">
        <v>70</v>
      </c>
      <c r="H5" s="74" t="s">
        <v>71</v>
      </c>
      <c r="I5" s="72" t="s">
        <v>69</v>
      </c>
      <c r="J5" s="72" t="s">
        <v>39</v>
      </c>
      <c r="K5" s="72" t="s">
        <v>1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>
        <f>$B5</f>
        <v>2</v>
      </c>
      <c r="Y5" s="16"/>
      <c r="Z5" s="16"/>
      <c r="AA5" s="16"/>
      <c r="AB5" s="16"/>
      <c r="AC5" s="16"/>
      <c r="AD5" s="16"/>
      <c r="AE5" s="16"/>
      <c r="AF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</row>
    <row r="6" spans="1:54" ht="15.9" customHeight="1" x14ac:dyDescent="0.3">
      <c r="A6" s="72">
        <v>42</v>
      </c>
      <c r="B6" s="72">
        <v>3</v>
      </c>
      <c r="C6" s="72">
        <v>1</v>
      </c>
      <c r="D6" s="72">
        <v>1</v>
      </c>
      <c r="E6" s="72">
        <v>873</v>
      </c>
      <c r="F6" s="73">
        <v>2.7071759259259261E-2</v>
      </c>
      <c r="G6" s="74" t="s">
        <v>396</v>
      </c>
      <c r="H6" s="74" t="s">
        <v>397</v>
      </c>
      <c r="I6" s="72" t="s">
        <v>84</v>
      </c>
      <c r="J6" s="72" t="s">
        <v>38</v>
      </c>
      <c r="K6" s="72" t="s">
        <v>1</v>
      </c>
      <c r="L6" s="16"/>
      <c r="M6" s="16"/>
      <c r="N6" s="16"/>
      <c r="O6" s="16"/>
      <c r="P6" s="16"/>
      <c r="Q6" s="16"/>
      <c r="R6" s="16"/>
      <c r="S6" s="16">
        <f>$B6</f>
        <v>3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H6" s="16"/>
      <c r="AI6" s="16"/>
      <c r="AJ6" s="16"/>
      <c r="AK6" s="16"/>
      <c r="AL6" s="16"/>
      <c r="AM6" s="16"/>
      <c r="AN6" s="16"/>
      <c r="AO6" s="16">
        <f>$D6</f>
        <v>1</v>
      </c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4" ht="15.9" customHeight="1" x14ac:dyDescent="0.3">
      <c r="A7" s="72">
        <v>60</v>
      </c>
      <c r="B7" s="72">
        <v>4</v>
      </c>
      <c r="C7" s="72"/>
      <c r="D7" s="72"/>
      <c r="E7" s="72">
        <v>110</v>
      </c>
      <c r="F7" s="73">
        <v>2.7812499999999997E-2</v>
      </c>
      <c r="G7" s="74" t="s">
        <v>92</v>
      </c>
      <c r="H7" s="74" t="s">
        <v>398</v>
      </c>
      <c r="I7" s="72" t="s">
        <v>69</v>
      </c>
      <c r="J7" s="72" t="s">
        <v>39</v>
      </c>
      <c r="K7" s="72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>
        <f>$B7</f>
        <v>4</v>
      </c>
      <c r="Y7" s="16"/>
      <c r="Z7" s="16"/>
      <c r="AA7" s="16"/>
      <c r="AB7" s="16"/>
      <c r="AC7" s="16"/>
      <c r="AD7" s="16"/>
      <c r="AE7" s="16"/>
      <c r="AF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</row>
    <row r="8" spans="1:54" ht="15.9" customHeight="1" x14ac:dyDescent="0.3">
      <c r="A8" s="72">
        <v>77</v>
      </c>
      <c r="B8" s="72">
        <v>5</v>
      </c>
      <c r="C8" s="72">
        <v>1</v>
      </c>
      <c r="D8" s="72">
        <v>2</v>
      </c>
      <c r="E8" s="72">
        <v>567</v>
      </c>
      <c r="F8" s="73">
        <v>2.8402777777777777E-2</v>
      </c>
      <c r="G8" s="74" t="s">
        <v>399</v>
      </c>
      <c r="H8" s="74" t="s">
        <v>400</v>
      </c>
      <c r="I8" s="72" t="s">
        <v>87</v>
      </c>
      <c r="J8" s="72" t="s">
        <v>40</v>
      </c>
      <c r="K8" s="72" t="s">
        <v>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>
        <f>$B8</f>
        <v>5</v>
      </c>
      <c r="AB8" s="16"/>
      <c r="AC8" s="16"/>
      <c r="AD8" s="16"/>
      <c r="AE8" s="16"/>
      <c r="AF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>
        <f>$D8</f>
        <v>2</v>
      </c>
      <c r="AX8" s="16"/>
      <c r="AY8" s="16"/>
      <c r="AZ8" s="16"/>
      <c r="BA8" s="16"/>
      <c r="BB8" s="16"/>
    </row>
    <row r="9" spans="1:54" ht="15.9" customHeight="1" x14ac:dyDescent="0.3">
      <c r="A9" s="72">
        <v>81</v>
      </c>
      <c r="B9" s="72">
        <v>6</v>
      </c>
      <c r="C9" s="72">
        <v>2</v>
      </c>
      <c r="D9" s="72">
        <v>3</v>
      </c>
      <c r="E9" s="72">
        <v>232</v>
      </c>
      <c r="F9" s="73">
        <v>2.8564814814814814E-2</v>
      </c>
      <c r="G9" s="74" t="s">
        <v>96</v>
      </c>
      <c r="H9" s="74" t="s">
        <v>141</v>
      </c>
      <c r="I9" s="72" t="s">
        <v>84</v>
      </c>
      <c r="J9" s="72" t="s">
        <v>27</v>
      </c>
      <c r="K9" s="72" t="s">
        <v>1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>
        <f>$B9</f>
        <v>6</v>
      </c>
      <c r="AE9" s="16"/>
      <c r="AF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>
        <f>$D9</f>
        <v>3</v>
      </c>
      <c r="BA9" s="16"/>
      <c r="BB9" s="16"/>
    </row>
    <row r="10" spans="1:54" ht="15.9" customHeight="1" x14ac:dyDescent="0.3">
      <c r="A10" s="72">
        <v>86</v>
      </c>
      <c r="B10" s="72">
        <v>7</v>
      </c>
      <c r="C10" s="72">
        <v>3</v>
      </c>
      <c r="D10" s="72">
        <v>4</v>
      </c>
      <c r="E10" s="72">
        <v>273</v>
      </c>
      <c r="F10" s="73">
        <v>2.8958333333333332E-2</v>
      </c>
      <c r="G10" s="74" t="s">
        <v>161</v>
      </c>
      <c r="H10" s="74" t="s">
        <v>162</v>
      </c>
      <c r="I10" s="72" t="s">
        <v>84</v>
      </c>
      <c r="J10" s="72" t="s">
        <v>27</v>
      </c>
      <c r="K10" s="72" t="s">
        <v>1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>
        <f>$B10</f>
        <v>7</v>
      </c>
      <c r="AE10" s="16"/>
      <c r="AF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>
        <f>$D10</f>
        <v>4</v>
      </c>
      <c r="BA10" s="16"/>
      <c r="BB10" s="16"/>
    </row>
    <row r="11" spans="1:54" ht="15.9" customHeight="1" x14ac:dyDescent="0.3">
      <c r="A11" s="72">
        <v>90</v>
      </c>
      <c r="B11" s="72">
        <v>8</v>
      </c>
      <c r="C11" s="72">
        <v>4</v>
      </c>
      <c r="D11" s="72">
        <v>5</v>
      </c>
      <c r="E11" s="72">
        <v>1785</v>
      </c>
      <c r="F11" s="73">
        <v>2.9178240740740741E-2</v>
      </c>
      <c r="G11" s="74" t="s">
        <v>94</v>
      </c>
      <c r="H11" s="74" t="s">
        <v>401</v>
      </c>
      <c r="I11" s="72" t="s">
        <v>84</v>
      </c>
      <c r="J11" s="72" t="s">
        <v>389</v>
      </c>
      <c r="K11" s="72" t="s">
        <v>1</v>
      </c>
      <c r="L11" s="16"/>
      <c r="M11" s="16"/>
      <c r="N11" s="16"/>
      <c r="O11" s="16">
        <f>$B11</f>
        <v>8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H11" s="16"/>
      <c r="AI11" s="16"/>
      <c r="AJ11" s="16"/>
      <c r="AK11" s="16">
        <f>$D11</f>
        <v>5</v>
      </c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</row>
    <row r="12" spans="1:54" ht="15.9" customHeight="1" x14ac:dyDescent="0.3">
      <c r="A12" s="72">
        <v>100</v>
      </c>
      <c r="B12" s="72">
        <v>9</v>
      </c>
      <c r="C12" s="72"/>
      <c r="D12" s="72"/>
      <c r="E12" s="72">
        <v>667</v>
      </c>
      <c r="F12" s="73">
        <v>2.9814814814814815E-2</v>
      </c>
      <c r="G12" s="74" t="s">
        <v>78</v>
      </c>
      <c r="H12" s="74" t="s">
        <v>402</v>
      </c>
      <c r="I12" s="72" t="s">
        <v>69</v>
      </c>
      <c r="J12" s="72" t="s">
        <v>25</v>
      </c>
      <c r="K12" s="72" t="s">
        <v>1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>
        <f>$B12</f>
        <v>9</v>
      </c>
      <c r="Z12" s="16"/>
      <c r="AA12" s="16"/>
      <c r="AB12" s="16"/>
      <c r="AC12" s="16"/>
      <c r="AD12" s="16"/>
      <c r="AE12" s="16"/>
      <c r="AF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</row>
    <row r="13" spans="1:54" ht="15.9" customHeight="1" x14ac:dyDescent="0.3">
      <c r="A13" s="72">
        <v>102</v>
      </c>
      <c r="B13" s="72">
        <v>10</v>
      </c>
      <c r="C13" s="72">
        <v>2</v>
      </c>
      <c r="D13" s="72">
        <v>6</v>
      </c>
      <c r="E13" s="72">
        <v>998</v>
      </c>
      <c r="F13" s="73">
        <v>2.9861111111111113E-2</v>
      </c>
      <c r="G13" s="74" t="s">
        <v>79</v>
      </c>
      <c r="H13" s="74" t="s">
        <v>160</v>
      </c>
      <c r="I13" s="72" t="s">
        <v>87</v>
      </c>
      <c r="J13" s="72" t="s">
        <v>123</v>
      </c>
      <c r="K13" s="72" t="s">
        <v>1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>
        <f>$B13</f>
        <v>10</v>
      </c>
      <c r="AF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>
        <f>$D13</f>
        <v>6</v>
      </c>
      <c r="BB13" s="16"/>
    </row>
    <row r="14" spans="1:54" ht="15.9" customHeight="1" x14ac:dyDescent="0.3">
      <c r="A14" s="72">
        <v>103</v>
      </c>
      <c r="B14" s="72">
        <v>11</v>
      </c>
      <c r="C14" s="72"/>
      <c r="D14" s="72"/>
      <c r="E14" s="72">
        <v>585</v>
      </c>
      <c r="F14" s="73">
        <v>2.9872685185185186E-2</v>
      </c>
      <c r="G14" s="74" t="s">
        <v>166</v>
      </c>
      <c r="H14" s="74" t="s">
        <v>403</v>
      </c>
      <c r="I14" s="72" t="s">
        <v>69</v>
      </c>
      <c r="J14" s="72" t="s">
        <v>40</v>
      </c>
      <c r="K14" s="72" t="s">
        <v>1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>
        <f>$B14</f>
        <v>11</v>
      </c>
      <c r="AB14" s="16"/>
      <c r="AC14" s="16"/>
      <c r="AD14" s="16"/>
      <c r="AE14" s="16"/>
      <c r="AF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</row>
    <row r="15" spans="1:54" ht="15.9" customHeight="1" x14ac:dyDescent="0.3">
      <c r="A15" s="72">
        <v>106</v>
      </c>
      <c r="B15" s="72">
        <v>12</v>
      </c>
      <c r="C15" s="72">
        <v>3</v>
      </c>
      <c r="D15" s="72">
        <v>7</v>
      </c>
      <c r="E15" s="72">
        <v>1237</v>
      </c>
      <c r="F15" s="73">
        <v>3.0034722222222223E-2</v>
      </c>
      <c r="G15" s="74" t="s">
        <v>404</v>
      </c>
      <c r="H15" s="74" t="s">
        <v>232</v>
      </c>
      <c r="I15" s="72" t="s">
        <v>87</v>
      </c>
      <c r="J15" s="72" t="s">
        <v>36</v>
      </c>
      <c r="K15" s="72" t="s">
        <v>1</v>
      </c>
      <c r="L15" s="16"/>
      <c r="M15" s="16">
        <f>$B15</f>
        <v>12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H15" s="16"/>
      <c r="AI15" s="16">
        <f>$D15</f>
        <v>7</v>
      </c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</row>
    <row r="16" spans="1:54" ht="15.9" customHeight="1" x14ac:dyDescent="0.3">
      <c r="A16" s="72">
        <v>108</v>
      </c>
      <c r="B16" s="72">
        <v>13</v>
      </c>
      <c r="C16" s="72">
        <v>4</v>
      </c>
      <c r="D16" s="72">
        <v>8</v>
      </c>
      <c r="E16" s="72">
        <v>583</v>
      </c>
      <c r="F16" s="73">
        <v>3.0092592592592594E-2</v>
      </c>
      <c r="G16" s="74" t="s">
        <v>163</v>
      </c>
      <c r="H16" s="74" t="s">
        <v>164</v>
      </c>
      <c r="I16" s="72" t="s">
        <v>87</v>
      </c>
      <c r="J16" s="72" t="s">
        <v>40</v>
      </c>
      <c r="K16" s="72" t="s">
        <v>1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>
        <f>$B16</f>
        <v>13</v>
      </c>
      <c r="AB16" s="16"/>
      <c r="AC16" s="16"/>
      <c r="AD16" s="16"/>
      <c r="AE16" s="16"/>
      <c r="AF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>
        <f>$D16</f>
        <v>8</v>
      </c>
      <c r="AX16" s="16"/>
      <c r="AY16" s="16"/>
      <c r="AZ16" s="16"/>
      <c r="BA16" s="16"/>
      <c r="BB16" s="16"/>
    </row>
    <row r="17" spans="1:54" ht="15.9" customHeight="1" x14ac:dyDescent="0.3">
      <c r="A17" s="72">
        <v>118</v>
      </c>
      <c r="B17" s="72">
        <v>14</v>
      </c>
      <c r="C17" s="72">
        <v>5</v>
      </c>
      <c r="D17" s="72">
        <v>9</v>
      </c>
      <c r="E17" s="72">
        <v>21</v>
      </c>
      <c r="F17" s="73">
        <v>3.0462962962962966E-2</v>
      </c>
      <c r="G17" s="74" t="s">
        <v>89</v>
      </c>
      <c r="H17" s="74" t="s">
        <v>171</v>
      </c>
      <c r="I17" s="72" t="s">
        <v>87</v>
      </c>
      <c r="J17" s="72" t="s">
        <v>39</v>
      </c>
      <c r="K17" s="72" t="s">
        <v>1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>
        <f>$B17</f>
        <v>14</v>
      </c>
      <c r="Y17" s="16"/>
      <c r="Z17" s="16"/>
      <c r="AA17" s="16"/>
      <c r="AB17" s="16"/>
      <c r="AC17" s="16"/>
      <c r="AD17" s="16"/>
      <c r="AE17" s="16"/>
      <c r="AF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>
        <f>$D17</f>
        <v>9</v>
      </c>
      <c r="AU17" s="16"/>
      <c r="AV17" s="16"/>
      <c r="AW17" s="16"/>
      <c r="AX17" s="16"/>
      <c r="AY17" s="16"/>
      <c r="AZ17" s="16"/>
      <c r="BA17" s="16"/>
      <c r="BB17" s="16"/>
    </row>
    <row r="18" spans="1:54" ht="15.9" customHeight="1" x14ac:dyDescent="0.3">
      <c r="A18" s="72">
        <v>120</v>
      </c>
      <c r="B18" s="72">
        <v>15</v>
      </c>
      <c r="C18" s="72">
        <v>5</v>
      </c>
      <c r="D18" s="72">
        <v>10</v>
      </c>
      <c r="E18" s="72">
        <v>541</v>
      </c>
      <c r="F18" s="73">
        <v>3.050925925925926E-2</v>
      </c>
      <c r="G18" s="74" t="s">
        <v>98</v>
      </c>
      <c r="H18" s="74" t="s">
        <v>405</v>
      </c>
      <c r="I18" s="72" t="s">
        <v>84</v>
      </c>
      <c r="J18" s="72" t="s">
        <v>40</v>
      </c>
      <c r="K18" s="72" t="s">
        <v>1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>
        <f>$B18</f>
        <v>15</v>
      </c>
      <c r="AB18" s="16"/>
      <c r="AC18" s="16"/>
      <c r="AD18" s="16"/>
      <c r="AE18" s="16"/>
      <c r="AF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>
        <f>$D18</f>
        <v>10</v>
      </c>
      <c r="AX18" s="16"/>
      <c r="AY18" s="16"/>
      <c r="AZ18" s="16"/>
      <c r="BA18" s="16"/>
      <c r="BB18" s="16"/>
    </row>
    <row r="19" spans="1:54" ht="15.9" customHeight="1" x14ac:dyDescent="0.3">
      <c r="A19" s="72">
        <v>122</v>
      </c>
      <c r="B19" s="72">
        <v>16</v>
      </c>
      <c r="C19" s="72"/>
      <c r="D19" s="72"/>
      <c r="E19" s="72">
        <v>57</v>
      </c>
      <c r="F19" s="73">
        <v>3.0532407407407407E-2</v>
      </c>
      <c r="G19" s="74" t="s">
        <v>128</v>
      </c>
      <c r="H19" s="74" t="s">
        <v>129</v>
      </c>
      <c r="I19" s="72" t="s">
        <v>69</v>
      </c>
      <c r="J19" s="72" t="s">
        <v>39</v>
      </c>
      <c r="K19" s="72" t="s">
        <v>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>
        <f>$B19</f>
        <v>16</v>
      </c>
      <c r="Y19" s="16"/>
      <c r="Z19" s="16"/>
      <c r="AA19" s="16"/>
      <c r="AB19" s="16"/>
      <c r="AC19" s="16"/>
      <c r="AD19" s="16"/>
      <c r="AE19" s="16"/>
      <c r="AF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</row>
    <row r="20" spans="1:54" ht="15.9" customHeight="1" x14ac:dyDescent="0.3">
      <c r="A20" s="72">
        <v>127</v>
      </c>
      <c r="B20" s="72">
        <v>17</v>
      </c>
      <c r="C20" s="72">
        <v>6</v>
      </c>
      <c r="D20" s="72">
        <v>11</v>
      </c>
      <c r="E20" s="72">
        <v>903</v>
      </c>
      <c r="F20" s="73">
        <v>3.0601851851851852E-2</v>
      </c>
      <c r="G20" s="74" t="s">
        <v>86</v>
      </c>
      <c r="H20" s="74" t="s">
        <v>406</v>
      </c>
      <c r="I20" s="72" t="s">
        <v>87</v>
      </c>
      <c r="J20" s="72" t="s">
        <v>38</v>
      </c>
      <c r="K20" s="72" t="s">
        <v>1</v>
      </c>
      <c r="L20" s="16"/>
      <c r="M20" s="16"/>
      <c r="N20" s="16"/>
      <c r="O20" s="16"/>
      <c r="P20" s="16"/>
      <c r="Q20" s="16"/>
      <c r="R20" s="16"/>
      <c r="S20" s="16">
        <f>$B20</f>
        <v>17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H20" s="16"/>
      <c r="AI20" s="16"/>
      <c r="AJ20" s="16"/>
      <c r="AK20" s="16"/>
      <c r="AL20" s="16"/>
      <c r="AM20" s="16"/>
      <c r="AN20" s="16"/>
      <c r="AO20" s="16">
        <f>$D20</f>
        <v>11</v>
      </c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</row>
    <row r="21" spans="1:54" ht="15.9" customHeight="1" x14ac:dyDescent="0.3">
      <c r="A21" s="72">
        <v>131</v>
      </c>
      <c r="B21" s="72">
        <v>18</v>
      </c>
      <c r="C21" s="72"/>
      <c r="D21" s="72"/>
      <c r="E21" s="72">
        <v>1366</v>
      </c>
      <c r="F21" s="73">
        <v>3.0775462962962963E-2</v>
      </c>
      <c r="G21" s="74" t="s">
        <v>150</v>
      </c>
      <c r="H21" s="74" t="s">
        <v>151</v>
      </c>
      <c r="I21" s="72" t="s">
        <v>69</v>
      </c>
      <c r="J21" s="72" t="s">
        <v>388</v>
      </c>
      <c r="K21" s="72" t="s">
        <v>1</v>
      </c>
      <c r="L21" s="16"/>
      <c r="M21" s="16"/>
      <c r="N21" s="16"/>
      <c r="O21" s="16"/>
      <c r="P21" s="16"/>
      <c r="Q21" s="16"/>
      <c r="R21" s="16"/>
      <c r="S21" s="16"/>
      <c r="T21" s="16">
        <f>$B21</f>
        <v>18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</row>
    <row r="22" spans="1:54" ht="15.9" customHeight="1" x14ac:dyDescent="0.3">
      <c r="A22" s="72">
        <v>133</v>
      </c>
      <c r="B22" s="72">
        <v>19</v>
      </c>
      <c r="C22" s="72">
        <v>6</v>
      </c>
      <c r="D22" s="72">
        <v>12</v>
      </c>
      <c r="E22" s="72">
        <v>1027</v>
      </c>
      <c r="F22" s="73">
        <v>3.0810185185185184E-2</v>
      </c>
      <c r="G22" s="74" t="s">
        <v>98</v>
      </c>
      <c r="H22" s="74" t="s">
        <v>407</v>
      </c>
      <c r="I22" s="72" t="s">
        <v>84</v>
      </c>
      <c r="J22" s="72" t="s">
        <v>123</v>
      </c>
      <c r="K22" s="72" t="s">
        <v>1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>
        <f>$B22</f>
        <v>19</v>
      </c>
      <c r="AF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>
        <f>$D22</f>
        <v>12</v>
      </c>
      <c r="BB22" s="16"/>
    </row>
    <row r="23" spans="1:54" ht="15.9" customHeight="1" x14ac:dyDescent="0.3">
      <c r="A23" s="72">
        <v>141</v>
      </c>
      <c r="B23" s="72">
        <v>20</v>
      </c>
      <c r="C23" s="72">
        <v>7</v>
      </c>
      <c r="D23" s="72">
        <v>13</v>
      </c>
      <c r="E23" s="72">
        <v>1469</v>
      </c>
      <c r="F23" s="73">
        <v>3.0995370370370371E-2</v>
      </c>
      <c r="G23" s="74" t="s">
        <v>408</v>
      </c>
      <c r="H23" s="74" t="s">
        <v>409</v>
      </c>
      <c r="I23" s="72" t="s">
        <v>84</v>
      </c>
      <c r="J23" s="72" t="s">
        <v>137</v>
      </c>
      <c r="K23" s="72" t="s">
        <v>1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>
        <f>$B23</f>
        <v>20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>
        <f>$D23</f>
        <v>13</v>
      </c>
    </row>
    <row r="24" spans="1:54" ht="15.9" customHeight="1" x14ac:dyDescent="0.3">
      <c r="A24" s="72">
        <v>143</v>
      </c>
      <c r="B24" s="72">
        <v>21</v>
      </c>
      <c r="C24" s="72">
        <v>8</v>
      </c>
      <c r="D24" s="72">
        <v>14</v>
      </c>
      <c r="E24" s="72">
        <v>535</v>
      </c>
      <c r="F24" s="73">
        <v>3.111111111111111E-2</v>
      </c>
      <c r="G24" s="74" t="s">
        <v>83</v>
      </c>
      <c r="H24" s="74" t="s">
        <v>387</v>
      </c>
      <c r="I24" s="72" t="s">
        <v>84</v>
      </c>
      <c r="J24" s="72" t="s">
        <v>40</v>
      </c>
      <c r="K24" s="72" t="s">
        <v>1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>
        <f>$B24</f>
        <v>21</v>
      </c>
      <c r="AB24" s="16"/>
      <c r="AC24" s="16"/>
      <c r="AD24" s="16"/>
      <c r="AE24" s="16"/>
      <c r="AF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>
        <f>$D24</f>
        <v>14</v>
      </c>
      <c r="AX24" s="16"/>
      <c r="AY24" s="16"/>
      <c r="AZ24" s="16"/>
      <c r="BA24" s="16"/>
      <c r="BB24" s="16"/>
    </row>
    <row r="25" spans="1:54" ht="15.9" customHeight="1" x14ac:dyDescent="0.3">
      <c r="A25" s="72">
        <v>149</v>
      </c>
      <c r="B25" s="72">
        <v>22</v>
      </c>
      <c r="C25" s="72">
        <v>9</v>
      </c>
      <c r="D25" s="72">
        <v>15</v>
      </c>
      <c r="E25" s="72">
        <v>75</v>
      </c>
      <c r="F25" s="73">
        <v>3.1296296296296294E-2</v>
      </c>
      <c r="G25" s="74" t="s">
        <v>88</v>
      </c>
      <c r="H25" s="74" t="s">
        <v>410</v>
      </c>
      <c r="I25" s="72" t="s">
        <v>84</v>
      </c>
      <c r="J25" s="72" t="s">
        <v>39</v>
      </c>
      <c r="K25" s="72" t="s">
        <v>1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>
        <f>$B25</f>
        <v>22</v>
      </c>
      <c r="Y25" s="16"/>
      <c r="Z25" s="16"/>
      <c r="AA25" s="16"/>
      <c r="AB25" s="16"/>
      <c r="AC25" s="16"/>
      <c r="AD25" s="16"/>
      <c r="AE25" s="16"/>
      <c r="AF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>
        <f>$D25</f>
        <v>15</v>
      </c>
      <c r="AU25" s="16"/>
      <c r="AV25" s="16"/>
      <c r="AW25" s="16"/>
      <c r="AX25" s="16"/>
      <c r="AY25" s="16"/>
      <c r="AZ25" s="16"/>
      <c r="BA25" s="16"/>
      <c r="BB25" s="16"/>
    </row>
    <row r="26" spans="1:54" ht="15.9" customHeight="1" x14ac:dyDescent="0.3">
      <c r="A26" s="72">
        <v>153</v>
      </c>
      <c r="B26" s="72">
        <v>23</v>
      </c>
      <c r="C26" s="72">
        <v>1</v>
      </c>
      <c r="D26" s="72"/>
      <c r="E26" s="72">
        <v>936</v>
      </c>
      <c r="F26" s="73">
        <v>3.152777777777778E-2</v>
      </c>
      <c r="G26" s="74" t="s">
        <v>411</v>
      </c>
      <c r="H26" s="74" t="s">
        <v>291</v>
      </c>
      <c r="I26" s="72" t="s">
        <v>412</v>
      </c>
      <c r="J26" s="72" t="s">
        <v>38</v>
      </c>
      <c r="K26" s="72" t="s">
        <v>1</v>
      </c>
      <c r="L26" s="16"/>
      <c r="M26" s="16"/>
      <c r="N26" s="16"/>
      <c r="O26" s="16"/>
      <c r="P26" s="16"/>
      <c r="Q26" s="16"/>
      <c r="R26" s="16"/>
      <c r="S26" s="16">
        <f>$B26</f>
        <v>23</v>
      </c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</row>
    <row r="27" spans="1:54" ht="15.9" customHeight="1" x14ac:dyDescent="0.3">
      <c r="A27" s="72">
        <v>158</v>
      </c>
      <c r="B27" s="72">
        <v>24</v>
      </c>
      <c r="C27" s="72">
        <v>10</v>
      </c>
      <c r="D27" s="72">
        <v>16</v>
      </c>
      <c r="E27" s="72">
        <v>533</v>
      </c>
      <c r="F27" s="73">
        <v>3.1689814814814816E-2</v>
      </c>
      <c r="G27" s="74" t="s">
        <v>79</v>
      </c>
      <c r="H27" s="74" t="s">
        <v>413</v>
      </c>
      <c r="I27" s="72" t="s">
        <v>84</v>
      </c>
      <c r="J27" s="72" t="s">
        <v>40</v>
      </c>
      <c r="K27" s="72" t="s">
        <v>1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>
        <f>$B27</f>
        <v>24</v>
      </c>
      <c r="AB27" s="16"/>
      <c r="AC27" s="16"/>
      <c r="AD27" s="16"/>
      <c r="AE27" s="16"/>
      <c r="AF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>
        <f>$D27</f>
        <v>16</v>
      </c>
      <c r="AX27" s="16"/>
      <c r="AY27" s="16"/>
      <c r="AZ27" s="16"/>
      <c r="BA27" s="16"/>
      <c r="BB27" s="16"/>
    </row>
    <row r="28" spans="1:54" ht="15.9" customHeight="1" x14ac:dyDescent="0.3">
      <c r="A28" s="72">
        <v>165</v>
      </c>
      <c r="B28" s="72">
        <v>25</v>
      </c>
      <c r="C28" s="72">
        <v>7</v>
      </c>
      <c r="D28" s="72">
        <v>17</v>
      </c>
      <c r="E28" s="72">
        <v>1215</v>
      </c>
      <c r="F28" s="73">
        <v>3.184027777777778E-2</v>
      </c>
      <c r="G28" s="74" t="s">
        <v>74</v>
      </c>
      <c r="H28" s="74" t="s">
        <v>414</v>
      </c>
      <c r="I28" s="72" t="s">
        <v>87</v>
      </c>
      <c r="J28" s="72" t="s">
        <v>36</v>
      </c>
      <c r="K28" s="72" t="s">
        <v>1</v>
      </c>
      <c r="L28" s="16"/>
      <c r="M28" s="16">
        <f>$B28</f>
        <v>25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H28" s="16"/>
      <c r="AI28" s="16">
        <f>$D28</f>
        <v>17</v>
      </c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</row>
    <row r="29" spans="1:54" ht="15.9" customHeight="1" x14ac:dyDescent="0.3">
      <c r="A29" s="72">
        <v>169</v>
      </c>
      <c r="B29" s="72">
        <v>26</v>
      </c>
      <c r="C29" s="72"/>
      <c r="D29" s="72"/>
      <c r="E29" s="72">
        <v>1545</v>
      </c>
      <c r="F29" s="73">
        <v>3.1956018518518516E-2</v>
      </c>
      <c r="G29" s="74" t="s">
        <v>145</v>
      </c>
      <c r="H29" s="74" t="s">
        <v>146</v>
      </c>
      <c r="I29" s="72" t="s">
        <v>69</v>
      </c>
      <c r="J29" s="72" t="s">
        <v>53</v>
      </c>
      <c r="K29" s="72" t="s">
        <v>1</v>
      </c>
      <c r="L29" s="16"/>
      <c r="M29" s="16"/>
      <c r="N29" s="16"/>
      <c r="O29" s="16"/>
      <c r="P29" s="16">
        <f>$B29</f>
        <v>26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</row>
    <row r="30" spans="1:54" ht="15.9" customHeight="1" x14ac:dyDescent="0.3">
      <c r="A30" s="72">
        <v>170</v>
      </c>
      <c r="B30" s="72">
        <v>27</v>
      </c>
      <c r="C30" s="72"/>
      <c r="D30" s="72"/>
      <c r="E30" s="72">
        <v>588</v>
      </c>
      <c r="F30" s="73">
        <v>3.1979166666666663E-2</v>
      </c>
      <c r="G30" s="74" t="s">
        <v>415</v>
      </c>
      <c r="H30" s="74" t="s">
        <v>416</v>
      </c>
      <c r="I30" s="72" t="s">
        <v>69</v>
      </c>
      <c r="J30" s="72" t="s">
        <v>40</v>
      </c>
      <c r="K30" s="72" t="s">
        <v>1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>
        <f>$B30</f>
        <v>27</v>
      </c>
      <c r="AB30" s="16"/>
      <c r="AC30" s="16"/>
      <c r="AD30" s="16"/>
      <c r="AE30" s="16"/>
      <c r="AF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</row>
    <row r="31" spans="1:54" ht="15.9" customHeight="1" x14ac:dyDescent="0.3">
      <c r="A31" s="72">
        <v>171</v>
      </c>
      <c r="B31" s="72">
        <v>28</v>
      </c>
      <c r="C31" s="72">
        <v>11</v>
      </c>
      <c r="D31" s="72">
        <v>18</v>
      </c>
      <c r="E31" s="72">
        <v>1357</v>
      </c>
      <c r="F31" s="73">
        <v>3.1979166666666663E-2</v>
      </c>
      <c r="G31" s="74" t="s">
        <v>417</v>
      </c>
      <c r="H31" s="74" t="s">
        <v>418</v>
      </c>
      <c r="I31" s="72" t="s">
        <v>84</v>
      </c>
      <c r="J31" s="72" t="s">
        <v>388</v>
      </c>
      <c r="K31" s="72" t="s">
        <v>1</v>
      </c>
      <c r="L31" s="16"/>
      <c r="M31" s="16"/>
      <c r="N31" s="16"/>
      <c r="O31" s="16"/>
      <c r="P31" s="16"/>
      <c r="Q31" s="16"/>
      <c r="R31" s="16"/>
      <c r="S31" s="16"/>
      <c r="T31" s="16">
        <f>$B31</f>
        <v>28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H31" s="16"/>
      <c r="AI31" s="16"/>
      <c r="AJ31" s="16"/>
      <c r="AK31" s="16"/>
      <c r="AL31" s="16"/>
      <c r="AM31" s="16"/>
      <c r="AN31" s="16"/>
      <c r="AO31" s="16"/>
      <c r="AP31" s="16">
        <f>$D31</f>
        <v>18</v>
      </c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</row>
    <row r="32" spans="1:54" ht="15.9" customHeight="1" x14ac:dyDescent="0.3">
      <c r="A32" s="72">
        <v>173</v>
      </c>
      <c r="B32" s="72">
        <v>29</v>
      </c>
      <c r="C32" s="72">
        <v>8</v>
      </c>
      <c r="D32" s="72">
        <v>19</v>
      </c>
      <c r="E32" s="72">
        <v>1775</v>
      </c>
      <c r="F32" s="73">
        <v>3.1990740740740736E-2</v>
      </c>
      <c r="G32" s="74" t="s">
        <v>203</v>
      </c>
      <c r="H32" s="74" t="s">
        <v>419</v>
      </c>
      <c r="I32" s="72" t="s">
        <v>87</v>
      </c>
      <c r="J32" s="72" t="s">
        <v>389</v>
      </c>
      <c r="K32" s="72" t="s">
        <v>1</v>
      </c>
      <c r="L32" s="16"/>
      <c r="M32" s="16"/>
      <c r="N32" s="16"/>
      <c r="O32" s="16">
        <f>$B32</f>
        <v>29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H32" s="16"/>
      <c r="AI32" s="16"/>
      <c r="AJ32" s="16"/>
      <c r="AK32" s="16">
        <f>$D32</f>
        <v>19</v>
      </c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</row>
    <row r="33" spans="1:54" ht="15.9" customHeight="1" x14ac:dyDescent="0.3">
      <c r="A33" s="72">
        <v>175</v>
      </c>
      <c r="B33" s="72">
        <v>30</v>
      </c>
      <c r="C33" s="72">
        <v>12</v>
      </c>
      <c r="D33" s="72">
        <v>20</v>
      </c>
      <c r="E33" s="72">
        <v>500</v>
      </c>
      <c r="F33" s="73">
        <v>3.2013888888888883E-2</v>
      </c>
      <c r="G33" s="74" t="s">
        <v>420</v>
      </c>
      <c r="H33" s="74" t="s">
        <v>421</v>
      </c>
      <c r="I33" s="72" t="s">
        <v>84</v>
      </c>
      <c r="J33" s="72" t="s">
        <v>40</v>
      </c>
      <c r="K33" s="72" t="s">
        <v>1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>
        <f>$B33</f>
        <v>30</v>
      </c>
      <c r="AB33" s="16"/>
      <c r="AC33" s="16"/>
      <c r="AD33" s="16"/>
      <c r="AE33" s="16"/>
      <c r="AF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>
        <f>$D33</f>
        <v>20</v>
      </c>
      <c r="AX33" s="16"/>
      <c r="AY33" s="16"/>
      <c r="AZ33" s="16"/>
      <c r="BA33" s="16"/>
      <c r="BB33" s="16"/>
    </row>
    <row r="34" spans="1:54" ht="15.9" customHeight="1" x14ac:dyDescent="0.3">
      <c r="A34" s="72">
        <v>180</v>
      </c>
      <c r="B34" s="72">
        <v>31</v>
      </c>
      <c r="C34" s="72">
        <v>13</v>
      </c>
      <c r="D34" s="72">
        <v>21</v>
      </c>
      <c r="E34" s="72">
        <v>314</v>
      </c>
      <c r="F34" s="73">
        <v>3.2094907407407405E-2</v>
      </c>
      <c r="G34" s="74" t="s">
        <v>139</v>
      </c>
      <c r="H34" s="74" t="s">
        <v>140</v>
      </c>
      <c r="I34" s="72" t="s">
        <v>84</v>
      </c>
      <c r="J34" s="72" t="s">
        <v>27</v>
      </c>
      <c r="K34" s="72" t="s">
        <v>1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>
        <f>$B34</f>
        <v>31</v>
      </c>
      <c r="AE34" s="16"/>
      <c r="AF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>
        <f>$D34</f>
        <v>21</v>
      </c>
      <c r="BA34" s="16"/>
      <c r="BB34" s="16"/>
    </row>
    <row r="35" spans="1:54" ht="15.9" customHeight="1" x14ac:dyDescent="0.3">
      <c r="A35" s="72">
        <v>181</v>
      </c>
      <c r="B35" s="72">
        <v>32</v>
      </c>
      <c r="C35" s="72"/>
      <c r="D35" s="72"/>
      <c r="E35" s="72">
        <v>1717</v>
      </c>
      <c r="F35" s="73">
        <v>3.2106481481481479E-2</v>
      </c>
      <c r="G35" s="74" t="s">
        <v>422</v>
      </c>
      <c r="H35" s="74" t="s">
        <v>423</v>
      </c>
      <c r="I35" s="72" t="s">
        <v>69</v>
      </c>
      <c r="J35" s="72" t="s">
        <v>24</v>
      </c>
      <c r="K35" s="72" t="s">
        <v>1</v>
      </c>
      <c r="L35" s="16"/>
      <c r="M35" s="16"/>
      <c r="N35" s="16"/>
      <c r="O35" s="16"/>
      <c r="P35" s="16"/>
      <c r="Q35" s="16"/>
      <c r="R35" s="16"/>
      <c r="S35" s="16"/>
      <c r="T35" s="16"/>
      <c r="U35" s="16">
        <f>$B35</f>
        <v>32</v>
      </c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</row>
    <row r="36" spans="1:54" ht="15.9" customHeight="1" x14ac:dyDescent="0.3">
      <c r="A36" s="72">
        <v>183</v>
      </c>
      <c r="B36" s="72">
        <v>33</v>
      </c>
      <c r="C36" s="72"/>
      <c r="D36" s="72"/>
      <c r="E36" s="72">
        <v>1718</v>
      </c>
      <c r="F36" s="73">
        <v>3.2129629629629626E-2</v>
      </c>
      <c r="G36" s="74" t="s">
        <v>97</v>
      </c>
      <c r="H36" s="74" t="s">
        <v>423</v>
      </c>
      <c r="I36" s="72" t="s">
        <v>69</v>
      </c>
      <c r="J36" s="72" t="s">
        <v>24</v>
      </c>
      <c r="K36" s="72" t="s">
        <v>1</v>
      </c>
      <c r="L36" s="16"/>
      <c r="M36" s="16"/>
      <c r="N36" s="16"/>
      <c r="O36" s="16"/>
      <c r="P36" s="16"/>
      <c r="Q36" s="16"/>
      <c r="R36" s="16"/>
      <c r="S36" s="16"/>
      <c r="T36" s="16"/>
      <c r="U36" s="16">
        <f>$B36</f>
        <v>33</v>
      </c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</row>
    <row r="37" spans="1:54" ht="15.9" customHeight="1" x14ac:dyDescent="0.3">
      <c r="A37" s="72">
        <v>185</v>
      </c>
      <c r="B37" s="72">
        <v>34</v>
      </c>
      <c r="C37" s="72">
        <v>9</v>
      </c>
      <c r="D37" s="72">
        <v>22</v>
      </c>
      <c r="E37" s="72">
        <v>527</v>
      </c>
      <c r="F37" s="73">
        <v>3.217592592592592E-2</v>
      </c>
      <c r="G37" s="74" t="s">
        <v>424</v>
      </c>
      <c r="H37" s="74" t="s">
        <v>425</v>
      </c>
      <c r="I37" s="72" t="s">
        <v>87</v>
      </c>
      <c r="J37" s="72" t="s">
        <v>40</v>
      </c>
      <c r="K37" s="72" t="s">
        <v>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>
        <f>$B37</f>
        <v>34</v>
      </c>
      <c r="AB37" s="16"/>
      <c r="AC37" s="16"/>
      <c r="AD37" s="16"/>
      <c r="AE37" s="16"/>
      <c r="AF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>
        <f>$D37</f>
        <v>22</v>
      </c>
      <c r="AX37" s="16"/>
      <c r="AY37" s="16"/>
      <c r="AZ37" s="16"/>
      <c r="BA37" s="16"/>
      <c r="BB37" s="16"/>
    </row>
    <row r="38" spans="1:54" ht="15.9" customHeight="1" x14ac:dyDescent="0.3">
      <c r="A38" s="72">
        <v>187</v>
      </c>
      <c r="B38" s="72">
        <v>35</v>
      </c>
      <c r="C38" s="72">
        <v>10</v>
      </c>
      <c r="D38" s="72">
        <v>23</v>
      </c>
      <c r="E38" s="72">
        <v>507</v>
      </c>
      <c r="F38" s="73">
        <v>3.2199074074074074E-2</v>
      </c>
      <c r="G38" s="74" t="s">
        <v>86</v>
      </c>
      <c r="H38" s="74" t="s">
        <v>426</v>
      </c>
      <c r="I38" s="72" t="s">
        <v>87</v>
      </c>
      <c r="J38" s="72" t="s">
        <v>40</v>
      </c>
      <c r="K38" s="72" t="s">
        <v>1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>
        <f>$B38</f>
        <v>35</v>
      </c>
      <c r="AB38" s="16"/>
      <c r="AC38" s="16"/>
      <c r="AD38" s="16"/>
      <c r="AE38" s="16"/>
      <c r="AF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>
        <f>$D38</f>
        <v>23</v>
      </c>
      <c r="AX38" s="16"/>
      <c r="AY38" s="16"/>
      <c r="AZ38" s="16"/>
      <c r="BA38" s="16"/>
      <c r="BB38" s="16"/>
    </row>
    <row r="39" spans="1:54" ht="15.9" customHeight="1" x14ac:dyDescent="0.3">
      <c r="A39" s="72">
        <v>190</v>
      </c>
      <c r="B39" s="72">
        <v>36</v>
      </c>
      <c r="C39" s="72">
        <v>11</v>
      </c>
      <c r="D39" s="72">
        <v>24</v>
      </c>
      <c r="E39" s="72">
        <v>1540</v>
      </c>
      <c r="F39" s="73">
        <v>3.2430555555555553E-2</v>
      </c>
      <c r="G39" s="74" t="s">
        <v>427</v>
      </c>
      <c r="H39" s="74" t="s">
        <v>428</v>
      </c>
      <c r="I39" s="72" t="s">
        <v>87</v>
      </c>
      <c r="J39" s="72" t="s">
        <v>53</v>
      </c>
      <c r="K39" s="72" t="s">
        <v>1</v>
      </c>
      <c r="L39" s="16"/>
      <c r="M39" s="16"/>
      <c r="N39" s="16"/>
      <c r="O39" s="16"/>
      <c r="P39" s="16">
        <f>$B39</f>
        <v>36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H39" s="16"/>
      <c r="AI39" s="16"/>
      <c r="AJ39" s="16"/>
      <c r="AK39" s="16"/>
      <c r="AL39" s="16">
        <f>$D39</f>
        <v>24</v>
      </c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</row>
    <row r="40" spans="1:54" ht="15.9" customHeight="1" x14ac:dyDescent="0.3">
      <c r="A40" s="72">
        <v>192</v>
      </c>
      <c r="B40" s="72">
        <v>37</v>
      </c>
      <c r="C40" s="72">
        <v>12</v>
      </c>
      <c r="D40" s="72">
        <v>25</v>
      </c>
      <c r="E40" s="72">
        <v>38</v>
      </c>
      <c r="F40" s="73">
        <v>3.2488425925925921E-2</v>
      </c>
      <c r="G40" s="74" t="s">
        <v>195</v>
      </c>
      <c r="H40" s="74" t="s">
        <v>429</v>
      </c>
      <c r="I40" s="72" t="s">
        <v>87</v>
      </c>
      <c r="J40" s="72" t="s">
        <v>39</v>
      </c>
      <c r="K40" s="72" t="s">
        <v>1</v>
      </c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>
        <f>$B40</f>
        <v>37</v>
      </c>
      <c r="Y40" s="16"/>
      <c r="Z40" s="16"/>
      <c r="AA40" s="16"/>
      <c r="AB40" s="16"/>
      <c r="AC40" s="16"/>
      <c r="AD40" s="16"/>
      <c r="AE40" s="16"/>
      <c r="AF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>
        <f>$D40</f>
        <v>25</v>
      </c>
      <c r="AU40" s="16"/>
      <c r="AV40" s="16"/>
      <c r="AW40" s="16"/>
      <c r="AX40" s="16"/>
      <c r="AY40" s="16"/>
      <c r="AZ40" s="16"/>
      <c r="BA40" s="16"/>
      <c r="BB40" s="16"/>
    </row>
    <row r="41" spans="1:54" ht="15.9" customHeight="1" x14ac:dyDescent="0.3">
      <c r="A41" s="72">
        <v>195</v>
      </c>
      <c r="B41" s="72">
        <v>38</v>
      </c>
      <c r="C41" s="72">
        <v>13</v>
      </c>
      <c r="D41" s="72">
        <v>26</v>
      </c>
      <c r="E41" s="72">
        <v>523</v>
      </c>
      <c r="F41" s="73">
        <v>3.2557870370370369E-2</v>
      </c>
      <c r="G41" s="74" t="s">
        <v>430</v>
      </c>
      <c r="H41" s="74" t="s">
        <v>431</v>
      </c>
      <c r="I41" s="72" t="s">
        <v>87</v>
      </c>
      <c r="J41" s="72" t="s">
        <v>40</v>
      </c>
      <c r="K41" s="72" t="s">
        <v>1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>
        <f>$B41</f>
        <v>38</v>
      </c>
      <c r="AB41" s="16"/>
      <c r="AC41" s="16"/>
      <c r="AD41" s="16"/>
      <c r="AE41" s="16"/>
      <c r="AF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>
        <f>$D41</f>
        <v>26</v>
      </c>
      <c r="AX41" s="16"/>
      <c r="AY41" s="16"/>
      <c r="AZ41" s="16"/>
      <c r="BA41" s="16"/>
      <c r="BB41" s="16"/>
    </row>
    <row r="42" spans="1:54" ht="15.9" customHeight="1" x14ac:dyDescent="0.3">
      <c r="A42" s="72">
        <v>196</v>
      </c>
      <c r="B42" s="72">
        <v>39</v>
      </c>
      <c r="C42" s="72">
        <v>14</v>
      </c>
      <c r="D42" s="72">
        <v>27</v>
      </c>
      <c r="E42" s="72">
        <v>598</v>
      </c>
      <c r="F42" s="73">
        <v>3.2581018518518516E-2</v>
      </c>
      <c r="G42" s="74" t="s">
        <v>432</v>
      </c>
      <c r="H42" s="74" t="s">
        <v>433</v>
      </c>
      <c r="I42" s="72" t="s">
        <v>87</v>
      </c>
      <c r="J42" s="72" t="s">
        <v>40</v>
      </c>
      <c r="K42" s="72" t="s">
        <v>1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>
        <f>$B42</f>
        <v>39</v>
      </c>
      <c r="AB42" s="16"/>
      <c r="AC42" s="16"/>
      <c r="AD42" s="16"/>
      <c r="AE42" s="16"/>
      <c r="AF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>
        <f>$D42</f>
        <v>27</v>
      </c>
      <c r="AX42" s="16"/>
      <c r="AY42" s="16"/>
      <c r="AZ42" s="16"/>
      <c r="BA42" s="16"/>
      <c r="BB42" s="16"/>
    </row>
    <row r="43" spans="1:54" ht="15.9" customHeight="1" x14ac:dyDescent="0.3">
      <c r="A43" s="72">
        <v>200</v>
      </c>
      <c r="B43" s="72">
        <v>40</v>
      </c>
      <c r="C43" s="72"/>
      <c r="D43" s="72"/>
      <c r="E43" s="72">
        <v>893</v>
      </c>
      <c r="F43" s="73">
        <v>3.2708333333333332E-2</v>
      </c>
      <c r="G43" s="74" t="s">
        <v>74</v>
      </c>
      <c r="H43" s="74" t="s">
        <v>434</v>
      </c>
      <c r="I43" s="72" t="s">
        <v>69</v>
      </c>
      <c r="J43" s="72" t="s">
        <v>38</v>
      </c>
      <c r="K43" s="72" t="s">
        <v>1</v>
      </c>
      <c r="L43" s="16"/>
      <c r="M43" s="16"/>
      <c r="N43" s="16"/>
      <c r="O43" s="16"/>
      <c r="P43" s="16"/>
      <c r="Q43" s="16"/>
      <c r="R43" s="16"/>
      <c r="S43" s="16">
        <f>$B43</f>
        <v>40</v>
      </c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</row>
    <row r="44" spans="1:54" ht="15.9" customHeight="1" x14ac:dyDescent="0.3">
      <c r="A44" s="72">
        <v>203</v>
      </c>
      <c r="B44" s="72">
        <v>41</v>
      </c>
      <c r="C44" s="72">
        <v>14</v>
      </c>
      <c r="D44" s="72">
        <v>28</v>
      </c>
      <c r="E44" s="72">
        <v>897</v>
      </c>
      <c r="F44" s="73">
        <v>3.2835648148148149E-2</v>
      </c>
      <c r="G44" s="74" t="s">
        <v>79</v>
      </c>
      <c r="H44" s="74" t="s">
        <v>173</v>
      </c>
      <c r="I44" s="72" t="s">
        <v>84</v>
      </c>
      <c r="J44" s="72" t="s">
        <v>38</v>
      </c>
      <c r="K44" s="72" t="s">
        <v>1</v>
      </c>
      <c r="L44" s="16"/>
      <c r="M44" s="16"/>
      <c r="N44" s="16"/>
      <c r="O44" s="16"/>
      <c r="P44" s="16"/>
      <c r="Q44" s="16"/>
      <c r="R44" s="16"/>
      <c r="S44" s="16">
        <f>$B44</f>
        <v>41</v>
      </c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H44" s="16"/>
      <c r="AI44" s="16"/>
      <c r="AJ44" s="16"/>
      <c r="AK44" s="16"/>
      <c r="AL44" s="16"/>
      <c r="AM44" s="16"/>
      <c r="AN44" s="16"/>
      <c r="AO44" s="16">
        <f>$D44</f>
        <v>28</v>
      </c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</row>
    <row r="45" spans="1:54" ht="15.9" customHeight="1" x14ac:dyDescent="0.3">
      <c r="A45" s="72">
        <v>204</v>
      </c>
      <c r="B45" s="72">
        <v>42</v>
      </c>
      <c r="C45" s="72"/>
      <c r="D45" s="72"/>
      <c r="E45" s="72">
        <v>1633</v>
      </c>
      <c r="F45" s="73">
        <v>3.288194444444445E-2</v>
      </c>
      <c r="G45" s="74" t="s">
        <v>435</v>
      </c>
      <c r="H45" s="74" t="s">
        <v>436</v>
      </c>
      <c r="I45" s="72" t="s">
        <v>69</v>
      </c>
      <c r="J45" s="72" t="s">
        <v>67</v>
      </c>
      <c r="K45" s="72" t="s">
        <v>1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>
        <f>$B45</f>
        <v>42</v>
      </c>
      <c r="AD45" s="16"/>
      <c r="AE45" s="16"/>
      <c r="AF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</row>
    <row r="46" spans="1:54" ht="15.9" customHeight="1" x14ac:dyDescent="0.3">
      <c r="A46" s="72">
        <v>211</v>
      </c>
      <c r="B46" s="72">
        <v>43</v>
      </c>
      <c r="C46" s="72">
        <v>15</v>
      </c>
      <c r="D46" s="72">
        <v>29</v>
      </c>
      <c r="E46" s="72">
        <v>1530</v>
      </c>
      <c r="F46" s="73">
        <v>3.3240740740740744E-2</v>
      </c>
      <c r="G46" s="74" t="s">
        <v>437</v>
      </c>
      <c r="H46" s="74" t="s">
        <v>438</v>
      </c>
      <c r="I46" s="72" t="s">
        <v>87</v>
      </c>
      <c r="J46" s="72" t="s">
        <v>73</v>
      </c>
      <c r="K46" s="72" t="s">
        <v>1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>
        <f>$B46</f>
        <v>43</v>
      </c>
      <c r="X46" s="16"/>
      <c r="Y46" s="16"/>
      <c r="Z46" s="16"/>
      <c r="AA46" s="16"/>
      <c r="AB46" s="16"/>
      <c r="AC46" s="16"/>
      <c r="AD46" s="16"/>
      <c r="AE46" s="16"/>
      <c r="AF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>
        <f>$D46</f>
        <v>29</v>
      </c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54" ht="15.9" customHeight="1" x14ac:dyDescent="0.3">
      <c r="A47" s="72">
        <v>216</v>
      </c>
      <c r="B47" s="72">
        <v>44</v>
      </c>
      <c r="C47" s="72"/>
      <c r="D47" s="72"/>
      <c r="E47" s="72">
        <v>1332</v>
      </c>
      <c r="F47" s="73">
        <v>3.3518518518518517E-2</v>
      </c>
      <c r="G47" s="74" t="s">
        <v>439</v>
      </c>
      <c r="H47" s="74" t="s">
        <v>341</v>
      </c>
      <c r="I47" s="72" t="s">
        <v>69</v>
      </c>
      <c r="J47" s="72" t="s">
        <v>35</v>
      </c>
      <c r="K47" s="72" t="s">
        <v>1</v>
      </c>
      <c r="L47" s="16">
        <f>$B47</f>
        <v>44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1:54" ht="15.9" customHeight="1" x14ac:dyDescent="0.3">
      <c r="A48" s="72">
        <v>218</v>
      </c>
      <c r="B48" s="72">
        <v>45</v>
      </c>
      <c r="C48" s="72">
        <v>1</v>
      </c>
      <c r="D48" s="72">
        <v>30</v>
      </c>
      <c r="E48" s="72">
        <v>1539</v>
      </c>
      <c r="F48" s="73">
        <v>3.3541666666666664E-2</v>
      </c>
      <c r="G48" s="74" t="s">
        <v>168</v>
      </c>
      <c r="H48" s="74" t="s">
        <v>169</v>
      </c>
      <c r="I48" s="72" t="s">
        <v>90</v>
      </c>
      <c r="J48" s="72" t="s">
        <v>53</v>
      </c>
      <c r="K48" s="72" t="s">
        <v>1</v>
      </c>
      <c r="L48" s="16"/>
      <c r="M48" s="16"/>
      <c r="N48" s="16"/>
      <c r="O48" s="16"/>
      <c r="P48" s="16">
        <f>$B48</f>
        <v>45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H48" s="16"/>
      <c r="AI48" s="16"/>
      <c r="AJ48" s="16"/>
      <c r="AK48" s="16"/>
      <c r="AL48" s="16">
        <f>$D48</f>
        <v>30</v>
      </c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1:54" ht="15.9" customHeight="1" x14ac:dyDescent="0.3">
      <c r="A49" s="72">
        <v>220</v>
      </c>
      <c r="B49" s="72">
        <v>46</v>
      </c>
      <c r="C49" s="72"/>
      <c r="D49" s="72"/>
      <c r="E49" s="72">
        <v>1340</v>
      </c>
      <c r="F49" s="73">
        <v>3.3645833333333333E-2</v>
      </c>
      <c r="G49" s="74" t="s">
        <v>172</v>
      </c>
      <c r="H49" s="74" t="s">
        <v>177</v>
      </c>
      <c r="I49" s="72" t="s">
        <v>69</v>
      </c>
      <c r="J49" s="72" t="s">
        <v>35</v>
      </c>
      <c r="K49" s="72" t="s">
        <v>1</v>
      </c>
      <c r="L49" s="16">
        <f>$B49</f>
        <v>46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ht="15.9" customHeight="1" x14ac:dyDescent="0.3">
      <c r="A50" s="72">
        <v>223</v>
      </c>
      <c r="B50" s="72">
        <v>47</v>
      </c>
      <c r="C50" s="72"/>
      <c r="D50" s="72"/>
      <c r="E50" s="72">
        <v>1668</v>
      </c>
      <c r="F50" s="73">
        <v>3.3738425925925929E-2</v>
      </c>
      <c r="G50" s="74" t="s">
        <v>338</v>
      </c>
      <c r="H50" s="74" t="s">
        <v>130</v>
      </c>
      <c r="I50" s="72" t="s">
        <v>69</v>
      </c>
      <c r="J50" s="72" t="s">
        <v>58</v>
      </c>
      <c r="K50" s="72" t="s">
        <v>1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>
        <f>$B50</f>
        <v>47</v>
      </c>
      <c r="AC50" s="16"/>
      <c r="AD50" s="16"/>
      <c r="AE50" s="16"/>
      <c r="AF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1:54" ht="15.9" customHeight="1" x14ac:dyDescent="0.3">
      <c r="A51" s="72">
        <v>225</v>
      </c>
      <c r="B51" s="72">
        <v>48</v>
      </c>
      <c r="C51" s="72">
        <v>15</v>
      </c>
      <c r="D51" s="72">
        <v>31</v>
      </c>
      <c r="E51" s="72">
        <v>966</v>
      </c>
      <c r="F51" s="73">
        <v>3.3831018518518517E-2</v>
      </c>
      <c r="G51" s="74" t="s">
        <v>440</v>
      </c>
      <c r="H51" s="74" t="s">
        <v>441</v>
      </c>
      <c r="I51" s="72" t="s">
        <v>84</v>
      </c>
      <c r="J51" s="72" t="s">
        <v>123</v>
      </c>
      <c r="K51" s="72" t="s">
        <v>1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>
        <f>$B51</f>
        <v>48</v>
      </c>
      <c r="AF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>
        <f>$D51</f>
        <v>31</v>
      </c>
      <c r="BB51" s="16"/>
    </row>
    <row r="52" spans="1:54" ht="15.9" customHeight="1" x14ac:dyDescent="0.3">
      <c r="A52" s="72">
        <v>228</v>
      </c>
      <c r="B52" s="72">
        <v>49</v>
      </c>
      <c r="C52" s="72">
        <v>16</v>
      </c>
      <c r="D52" s="72">
        <v>32</v>
      </c>
      <c r="E52" s="72">
        <v>1436</v>
      </c>
      <c r="F52" s="73">
        <v>3.3923611111111113E-2</v>
      </c>
      <c r="G52" s="74" t="s">
        <v>404</v>
      </c>
      <c r="H52" s="74" t="s">
        <v>442</v>
      </c>
      <c r="I52" s="72" t="s">
        <v>87</v>
      </c>
      <c r="J52" s="72" t="s">
        <v>388</v>
      </c>
      <c r="K52" s="72" t="s">
        <v>1</v>
      </c>
      <c r="L52" s="16"/>
      <c r="M52" s="16"/>
      <c r="N52" s="16"/>
      <c r="O52" s="16"/>
      <c r="P52" s="16"/>
      <c r="Q52" s="16"/>
      <c r="R52" s="16"/>
      <c r="S52" s="16"/>
      <c r="T52" s="16">
        <f>$B52</f>
        <v>49</v>
      </c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H52" s="16"/>
      <c r="AI52" s="16"/>
      <c r="AJ52" s="16"/>
      <c r="AK52" s="16"/>
      <c r="AL52" s="16"/>
      <c r="AM52" s="16"/>
      <c r="AN52" s="16"/>
      <c r="AO52" s="16"/>
      <c r="AP52" s="16">
        <f>$D52</f>
        <v>32</v>
      </c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spans="1:54" ht="15.9" customHeight="1" x14ac:dyDescent="0.3">
      <c r="A53" s="72">
        <v>231</v>
      </c>
      <c r="B53" s="72">
        <v>50</v>
      </c>
      <c r="C53" s="72"/>
      <c r="D53" s="72"/>
      <c r="E53" s="72">
        <v>599</v>
      </c>
      <c r="F53" s="73">
        <v>3.4050925925925922E-2</v>
      </c>
      <c r="G53" s="74" t="s">
        <v>92</v>
      </c>
      <c r="H53" s="74" t="s">
        <v>443</v>
      </c>
      <c r="I53" s="72" t="s">
        <v>69</v>
      </c>
      <c r="J53" s="72" t="s">
        <v>40</v>
      </c>
      <c r="K53" s="72" t="s">
        <v>1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>
        <f>$B53</f>
        <v>50</v>
      </c>
      <c r="AB53" s="16"/>
      <c r="AC53" s="16"/>
      <c r="AD53" s="16"/>
      <c r="AE53" s="16"/>
      <c r="AF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ht="15.9" customHeight="1" x14ac:dyDescent="0.3">
      <c r="A54" s="72">
        <v>234</v>
      </c>
      <c r="B54" s="72">
        <v>51</v>
      </c>
      <c r="C54" s="72">
        <v>17</v>
      </c>
      <c r="D54" s="72">
        <v>33</v>
      </c>
      <c r="E54" s="72">
        <v>1164</v>
      </c>
      <c r="F54" s="73">
        <v>3.4108796296296297E-2</v>
      </c>
      <c r="G54" s="74" t="s">
        <v>187</v>
      </c>
      <c r="H54" s="74" t="s">
        <v>188</v>
      </c>
      <c r="I54" s="72" t="s">
        <v>87</v>
      </c>
      <c r="J54" s="72" t="s">
        <v>37</v>
      </c>
      <c r="K54" s="72" t="s">
        <v>1</v>
      </c>
      <c r="L54" s="16"/>
      <c r="M54" s="16"/>
      <c r="N54" s="16"/>
      <c r="O54" s="16"/>
      <c r="P54" s="16"/>
      <c r="Q54" s="16"/>
      <c r="R54" s="16">
        <f>$B54</f>
        <v>51</v>
      </c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H54" s="16"/>
      <c r="AI54" s="16"/>
      <c r="AJ54" s="16"/>
      <c r="AK54" s="16"/>
      <c r="AL54" s="16"/>
      <c r="AM54" s="16"/>
      <c r="AN54" s="16">
        <f>$D54</f>
        <v>33</v>
      </c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ht="15.9" customHeight="1" x14ac:dyDescent="0.3">
      <c r="A55" s="72">
        <v>236</v>
      </c>
      <c r="B55" s="72">
        <v>52</v>
      </c>
      <c r="C55" s="72">
        <v>18</v>
      </c>
      <c r="D55" s="72">
        <v>34</v>
      </c>
      <c r="E55" s="72">
        <v>1933</v>
      </c>
      <c r="F55" s="73">
        <v>3.4178240740740738E-2</v>
      </c>
      <c r="G55" s="74" t="s">
        <v>444</v>
      </c>
      <c r="H55" s="74" t="s">
        <v>221</v>
      </c>
      <c r="I55" s="72" t="s">
        <v>87</v>
      </c>
      <c r="J55" s="72" t="s">
        <v>23</v>
      </c>
      <c r="K55" s="72" t="s">
        <v>1</v>
      </c>
      <c r="L55" s="16"/>
      <c r="M55" s="16"/>
      <c r="N55" s="16">
        <f>$B55</f>
        <v>52</v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>
        <f>$D55</f>
        <v>34</v>
      </c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ht="15.9" customHeight="1" x14ac:dyDescent="0.3">
      <c r="A56" s="72">
        <v>237</v>
      </c>
      <c r="B56" s="72">
        <v>53</v>
      </c>
      <c r="C56" s="72">
        <v>16</v>
      </c>
      <c r="D56" s="72">
        <v>35</v>
      </c>
      <c r="E56" s="72">
        <v>503</v>
      </c>
      <c r="F56" s="73">
        <v>3.4236111111111106E-2</v>
      </c>
      <c r="G56" s="74" t="s">
        <v>92</v>
      </c>
      <c r="H56" s="74" t="s">
        <v>445</v>
      </c>
      <c r="I56" s="72" t="s">
        <v>84</v>
      </c>
      <c r="J56" s="72" t="s">
        <v>40</v>
      </c>
      <c r="K56" s="72" t="s">
        <v>1</v>
      </c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>
        <f>$B56</f>
        <v>53</v>
      </c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>
        <f>$D56</f>
        <v>35</v>
      </c>
      <c r="AX56" s="16"/>
      <c r="AY56" s="16"/>
      <c r="AZ56" s="16"/>
      <c r="BA56" s="16"/>
      <c r="BB56" s="16"/>
    </row>
    <row r="57" spans="1:54" ht="15.9" customHeight="1" x14ac:dyDescent="0.3">
      <c r="A57" s="72">
        <v>239</v>
      </c>
      <c r="B57" s="72">
        <v>54</v>
      </c>
      <c r="C57" s="72"/>
      <c r="D57" s="72"/>
      <c r="E57" s="72">
        <v>1367</v>
      </c>
      <c r="F57" s="73">
        <v>3.4386574074074069E-2</v>
      </c>
      <c r="G57" s="74" t="s">
        <v>446</v>
      </c>
      <c r="H57" s="74" t="s">
        <v>447</v>
      </c>
      <c r="I57" s="72" t="s">
        <v>69</v>
      </c>
      <c r="J57" s="72" t="s">
        <v>388</v>
      </c>
      <c r="K57" s="72" t="s">
        <v>1</v>
      </c>
      <c r="L57" s="16"/>
      <c r="M57" s="16"/>
      <c r="N57" s="16"/>
      <c r="O57" s="16"/>
      <c r="P57" s="16"/>
      <c r="Q57" s="16"/>
      <c r="R57" s="16"/>
      <c r="S57" s="16"/>
      <c r="T57" s="16">
        <f>$B57</f>
        <v>54</v>
      </c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</row>
    <row r="58" spans="1:54" ht="15.9" customHeight="1" x14ac:dyDescent="0.3">
      <c r="A58" s="72">
        <v>241</v>
      </c>
      <c r="B58" s="72">
        <v>55</v>
      </c>
      <c r="C58" s="72">
        <v>2</v>
      </c>
      <c r="D58" s="72">
        <v>36</v>
      </c>
      <c r="E58" s="72">
        <v>46</v>
      </c>
      <c r="F58" s="73">
        <v>3.4467592592592591E-2</v>
      </c>
      <c r="G58" s="74" t="s">
        <v>86</v>
      </c>
      <c r="H58" s="74" t="s">
        <v>129</v>
      </c>
      <c r="I58" s="72" t="s">
        <v>90</v>
      </c>
      <c r="J58" s="72" t="s">
        <v>39</v>
      </c>
      <c r="K58" s="72" t="s">
        <v>1</v>
      </c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>
        <f>$B58</f>
        <v>55</v>
      </c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>
        <f>$D58</f>
        <v>36</v>
      </c>
      <c r="AU58" s="16"/>
      <c r="AV58" s="16"/>
      <c r="AW58" s="16"/>
      <c r="AX58" s="16"/>
      <c r="AY58" s="16"/>
      <c r="AZ58" s="16"/>
      <c r="BA58" s="16"/>
      <c r="BB58" s="16"/>
    </row>
    <row r="59" spans="1:54" ht="15.9" customHeight="1" x14ac:dyDescent="0.3">
      <c r="A59" s="72">
        <v>245</v>
      </c>
      <c r="B59" s="72">
        <v>56</v>
      </c>
      <c r="C59" s="72">
        <v>19</v>
      </c>
      <c r="D59" s="72">
        <v>37</v>
      </c>
      <c r="E59" s="72">
        <v>200</v>
      </c>
      <c r="F59" s="73">
        <v>3.4606481481481481E-2</v>
      </c>
      <c r="G59" s="74" t="s">
        <v>92</v>
      </c>
      <c r="H59" s="74" t="s">
        <v>448</v>
      </c>
      <c r="I59" s="72" t="s">
        <v>87</v>
      </c>
      <c r="J59" s="72" t="s">
        <v>27</v>
      </c>
      <c r="K59" s="72" t="s">
        <v>1</v>
      </c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>
        <f>$B59</f>
        <v>56</v>
      </c>
      <c r="AE59" s="16"/>
      <c r="AF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>
        <f>$D59</f>
        <v>37</v>
      </c>
      <c r="BA59" s="16"/>
      <c r="BB59" s="16"/>
    </row>
    <row r="60" spans="1:54" ht="15.9" customHeight="1" x14ac:dyDescent="0.3">
      <c r="A60" s="72">
        <v>246</v>
      </c>
      <c r="B60" s="72">
        <v>57</v>
      </c>
      <c r="C60" s="72">
        <v>17</v>
      </c>
      <c r="D60" s="72">
        <v>38</v>
      </c>
      <c r="E60" s="72">
        <v>1529</v>
      </c>
      <c r="F60" s="73">
        <v>3.4641203703703702E-2</v>
      </c>
      <c r="G60" s="74" t="s">
        <v>97</v>
      </c>
      <c r="H60" s="74" t="s">
        <v>125</v>
      </c>
      <c r="I60" s="72" t="s">
        <v>84</v>
      </c>
      <c r="J60" s="72" t="s">
        <v>73</v>
      </c>
      <c r="K60" s="72" t="s">
        <v>1</v>
      </c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>
        <f>$B60</f>
        <v>57</v>
      </c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>
        <f>$D60</f>
        <v>38</v>
      </c>
      <c r="AT60" s="16"/>
      <c r="AU60" s="16"/>
      <c r="AV60" s="16"/>
      <c r="AW60" s="16"/>
      <c r="AX60" s="16"/>
      <c r="AY60" s="16"/>
      <c r="AZ60" s="16"/>
      <c r="BA60" s="16"/>
      <c r="BB60" s="16"/>
    </row>
    <row r="61" spans="1:54" ht="15.9" customHeight="1" x14ac:dyDescent="0.3">
      <c r="A61" s="72">
        <v>247</v>
      </c>
      <c r="B61" s="72">
        <v>58</v>
      </c>
      <c r="C61" s="72">
        <v>20</v>
      </c>
      <c r="D61" s="72">
        <v>39</v>
      </c>
      <c r="E61" s="72">
        <v>1694</v>
      </c>
      <c r="F61" s="73">
        <v>3.4687499999999996E-2</v>
      </c>
      <c r="G61" s="74" t="s">
        <v>449</v>
      </c>
      <c r="H61" s="74" t="s">
        <v>343</v>
      </c>
      <c r="I61" s="72" t="s">
        <v>87</v>
      </c>
      <c r="J61" s="72" t="s">
        <v>23</v>
      </c>
      <c r="K61" s="72" t="s">
        <v>1</v>
      </c>
      <c r="L61" s="16"/>
      <c r="M61" s="16"/>
      <c r="N61" s="16">
        <f>$B61</f>
        <v>58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>
        <f>$D61</f>
        <v>39</v>
      </c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</row>
    <row r="62" spans="1:54" ht="15.9" customHeight="1" x14ac:dyDescent="0.3">
      <c r="A62" s="72">
        <v>254</v>
      </c>
      <c r="B62" s="72">
        <v>59</v>
      </c>
      <c r="C62" s="72">
        <v>3</v>
      </c>
      <c r="D62" s="72">
        <v>40</v>
      </c>
      <c r="E62" s="72">
        <v>608</v>
      </c>
      <c r="F62" s="73">
        <v>3.4837962962962966E-2</v>
      </c>
      <c r="G62" s="74" t="s">
        <v>450</v>
      </c>
      <c r="H62" s="74" t="s">
        <v>451</v>
      </c>
      <c r="I62" s="72" t="s">
        <v>90</v>
      </c>
      <c r="J62" s="72" t="s">
        <v>25</v>
      </c>
      <c r="K62" s="72" t="s">
        <v>1</v>
      </c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>
        <f>$B62</f>
        <v>59</v>
      </c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>
        <f>$D62</f>
        <v>40</v>
      </c>
      <c r="AV62" s="16"/>
      <c r="AW62" s="16"/>
      <c r="AX62" s="16"/>
      <c r="AY62" s="16"/>
      <c r="AZ62" s="16"/>
      <c r="BA62" s="16"/>
      <c r="BB62" s="16"/>
    </row>
    <row r="63" spans="1:54" ht="15.9" customHeight="1" x14ac:dyDescent="0.3">
      <c r="A63" s="72">
        <v>258</v>
      </c>
      <c r="B63" s="72">
        <v>60</v>
      </c>
      <c r="C63" s="72">
        <v>18</v>
      </c>
      <c r="D63" s="72">
        <v>41</v>
      </c>
      <c r="E63" s="72">
        <v>1761</v>
      </c>
      <c r="F63" s="73">
        <v>3.4918981481481481E-2</v>
      </c>
      <c r="G63" s="74" t="s">
        <v>452</v>
      </c>
      <c r="H63" s="74" t="s">
        <v>453</v>
      </c>
      <c r="I63" s="72" t="s">
        <v>84</v>
      </c>
      <c r="J63" s="72" t="s">
        <v>389</v>
      </c>
      <c r="K63" s="72" t="s">
        <v>1</v>
      </c>
      <c r="L63" s="16"/>
      <c r="M63" s="16"/>
      <c r="N63" s="16"/>
      <c r="O63" s="16">
        <f>$B63</f>
        <v>60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>
        <f>$D63</f>
        <v>41</v>
      </c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</row>
    <row r="64" spans="1:54" ht="15.9" customHeight="1" x14ac:dyDescent="0.3">
      <c r="A64" s="72">
        <v>261</v>
      </c>
      <c r="B64" s="72">
        <v>61</v>
      </c>
      <c r="C64" s="72"/>
      <c r="D64" s="72"/>
      <c r="E64" s="72">
        <v>1327</v>
      </c>
      <c r="F64" s="73">
        <v>3.5000000000000003E-2</v>
      </c>
      <c r="G64" s="74" t="s">
        <v>454</v>
      </c>
      <c r="H64" s="74" t="s">
        <v>239</v>
      </c>
      <c r="I64" s="72" t="s">
        <v>69</v>
      </c>
      <c r="J64" s="72" t="s">
        <v>35</v>
      </c>
      <c r="K64" s="72" t="s">
        <v>1</v>
      </c>
      <c r="L64" s="16">
        <f>$B64</f>
        <v>61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</row>
    <row r="65" spans="1:54" ht="15.9" customHeight="1" x14ac:dyDescent="0.3">
      <c r="A65" s="72">
        <v>262</v>
      </c>
      <c r="B65" s="72">
        <v>62</v>
      </c>
      <c r="C65" s="72">
        <v>19</v>
      </c>
      <c r="D65" s="72">
        <v>42</v>
      </c>
      <c r="E65" s="72">
        <v>2017</v>
      </c>
      <c r="F65" s="73">
        <v>3.5011574074074077E-2</v>
      </c>
      <c r="G65" s="74" t="s">
        <v>455</v>
      </c>
      <c r="H65" s="74" t="s">
        <v>456</v>
      </c>
      <c r="I65" s="72" t="s">
        <v>84</v>
      </c>
      <c r="J65" s="72" t="s">
        <v>35</v>
      </c>
      <c r="K65" s="72" t="s">
        <v>1</v>
      </c>
      <c r="L65" s="16">
        <f>$B65</f>
        <v>62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>
        <f>$D65</f>
        <v>42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</row>
    <row r="66" spans="1:54" ht="15.9" customHeight="1" x14ac:dyDescent="0.3">
      <c r="A66" s="72">
        <v>267</v>
      </c>
      <c r="B66" s="72">
        <v>63</v>
      </c>
      <c r="C66" s="72">
        <v>20</v>
      </c>
      <c r="D66" s="72">
        <v>43</v>
      </c>
      <c r="E66" s="72">
        <v>572</v>
      </c>
      <c r="F66" s="73">
        <v>3.5312500000000004E-2</v>
      </c>
      <c r="G66" s="74" t="s">
        <v>91</v>
      </c>
      <c r="H66" s="74" t="s">
        <v>99</v>
      </c>
      <c r="I66" s="72" t="s">
        <v>84</v>
      </c>
      <c r="J66" s="72" t="s">
        <v>40</v>
      </c>
      <c r="K66" s="72" t="s">
        <v>1</v>
      </c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>
        <f>$B66</f>
        <v>63</v>
      </c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>
        <f>$D66</f>
        <v>43</v>
      </c>
      <c r="AX66" s="16"/>
      <c r="AY66" s="16"/>
      <c r="AZ66" s="16"/>
      <c r="BA66" s="16"/>
      <c r="BB66" s="16"/>
    </row>
    <row r="67" spans="1:54" ht="15.9" customHeight="1" x14ac:dyDescent="0.3">
      <c r="A67" s="72">
        <v>271</v>
      </c>
      <c r="B67" s="72">
        <v>64</v>
      </c>
      <c r="C67" s="72"/>
      <c r="D67" s="72"/>
      <c r="E67" s="72">
        <v>549</v>
      </c>
      <c r="F67" s="73">
        <v>3.5509259259259261E-2</v>
      </c>
      <c r="G67" s="74" t="s">
        <v>72</v>
      </c>
      <c r="H67" s="74" t="s">
        <v>457</v>
      </c>
      <c r="I67" s="72" t="s">
        <v>69</v>
      </c>
      <c r="J67" s="72" t="s">
        <v>40</v>
      </c>
      <c r="K67" s="72" t="s">
        <v>1</v>
      </c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>
        <f>$B67</f>
        <v>64</v>
      </c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</row>
    <row r="68" spans="1:54" ht="15.9" customHeight="1" x14ac:dyDescent="0.3">
      <c r="A68" s="72">
        <v>273</v>
      </c>
      <c r="B68" s="72">
        <v>65</v>
      </c>
      <c r="C68" s="72">
        <v>21</v>
      </c>
      <c r="D68" s="72">
        <v>44</v>
      </c>
      <c r="E68" s="72">
        <v>1380</v>
      </c>
      <c r="F68" s="73">
        <v>3.5624999999999997E-2</v>
      </c>
      <c r="G68" s="74" t="s">
        <v>102</v>
      </c>
      <c r="H68" s="74" t="s">
        <v>458</v>
      </c>
      <c r="I68" s="72" t="s">
        <v>87</v>
      </c>
      <c r="J68" s="72" t="s">
        <v>388</v>
      </c>
      <c r="K68" s="72" t="s">
        <v>1</v>
      </c>
      <c r="L68" s="16"/>
      <c r="M68" s="16"/>
      <c r="N68" s="16"/>
      <c r="O68" s="16"/>
      <c r="P68" s="16"/>
      <c r="Q68" s="16"/>
      <c r="R68" s="16"/>
      <c r="S68" s="16"/>
      <c r="T68" s="16">
        <f>$B68</f>
        <v>65</v>
      </c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M68" s="16"/>
      <c r="AN68" s="16"/>
      <c r="AO68" s="16"/>
      <c r="AP68" s="16">
        <f>$D68</f>
        <v>44</v>
      </c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</row>
    <row r="69" spans="1:54" ht="15.9" customHeight="1" x14ac:dyDescent="0.3">
      <c r="A69" s="72">
        <v>274</v>
      </c>
      <c r="B69" s="72">
        <v>66</v>
      </c>
      <c r="C69" s="72">
        <v>4</v>
      </c>
      <c r="D69" s="72">
        <v>45</v>
      </c>
      <c r="E69" s="72">
        <v>862</v>
      </c>
      <c r="F69" s="73">
        <v>3.5659722222222225E-2</v>
      </c>
      <c r="G69" s="74" t="s">
        <v>94</v>
      </c>
      <c r="H69" s="74" t="s">
        <v>95</v>
      </c>
      <c r="I69" s="72" t="s">
        <v>90</v>
      </c>
      <c r="J69" s="72" t="s">
        <v>38</v>
      </c>
      <c r="K69" s="72" t="s">
        <v>1</v>
      </c>
      <c r="L69" s="16"/>
      <c r="M69" s="16"/>
      <c r="N69" s="16"/>
      <c r="O69" s="16"/>
      <c r="P69" s="16"/>
      <c r="Q69" s="16"/>
      <c r="R69" s="16"/>
      <c r="S69" s="16">
        <f>$B69</f>
        <v>66</v>
      </c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M69" s="16"/>
      <c r="AN69" s="16"/>
      <c r="AO69" s="16">
        <f>$D69</f>
        <v>45</v>
      </c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</row>
    <row r="70" spans="1:54" ht="15.9" customHeight="1" x14ac:dyDescent="0.3">
      <c r="A70" s="72">
        <v>276</v>
      </c>
      <c r="B70" s="72">
        <v>67</v>
      </c>
      <c r="C70" s="72">
        <v>22</v>
      </c>
      <c r="D70" s="72">
        <v>46</v>
      </c>
      <c r="E70" s="72">
        <v>636</v>
      </c>
      <c r="F70" s="73">
        <v>3.5833333333333335E-2</v>
      </c>
      <c r="G70" s="74" t="s">
        <v>114</v>
      </c>
      <c r="H70" s="74" t="s">
        <v>459</v>
      </c>
      <c r="I70" s="72" t="s">
        <v>87</v>
      </c>
      <c r="J70" s="72" t="s">
        <v>25</v>
      </c>
      <c r="K70" s="72" t="s">
        <v>1</v>
      </c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>
        <f>$B70</f>
        <v>67</v>
      </c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>
        <f>$D70</f>
        <v>46</v>
      </c>
      <c r="AV70" s="16"/>
      <c r="AW70" s="16"/>
      <c r="AX70" s="16"/>
      <c r="AY70" s="16"/>
      <c r="AZ70" s="16"/>
      <c r="BA70" s="16"/>
      <c r="BB70" s="16"/>
    </row>
    <row r="71" spans="1:54" ht="15.9" customHeight="1" x14ac:dyDescent="0.3">
      <c r="A71" s="72">
        <v>277</v>
      </c>
      <c r="B71" s="72">
        <v>68</v>
      </c>
      <c r="C71" s="72"/>
      <c r="D71" s="72"/>
      <c r="E71" s="72">
        <v>3000</v>
      </c>
      <c r="F71" s="73">
        <v>3.5879629629629629E-2</v>
      </c>
      <c r="G71" s="74" t="s">
        <v>460</v>
      </c>
      <c r="H71" s="74" t="s">
        <v>461</v>
      </c>
      <c r="I71" s="72" t="s">
        <v>69</v>
      </c>
      <c r="J71" s="72" t="s">
        <v>38</v>
      </c>
      <c r="K71" s="72" t="s">
        <v>1</v>
      </c>
      <c r="L71" s="16"/>
      <c r="M71" s="16"/>
      <c r="N71" s="16"/>
      <c r="O71" s="16"/>
      <c r="P71" s="16"/>
      <c r="Q71" s="16"/>
      <c r="R71" s="16"/>
      <c r="S71" s="16">
        <f>$B71</f>
        <v>68</v>
      </c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</row>
    <row r="72" spans="1:54" ht="15.9" customHeight="1" x14ac:dyDescent="0.3">
      <c r="A72" s="72">
        <v>285</v>
      </c>
      <c r="B72" s="72">
        <v>69</v>
      </c>
      <c r="C72" s="72">
        <v>21</v>
      </c>
      <c r="D72" s="72">
        <v>47</v>
      </c>
      <c r="E72" s="72">
        <v>1335</v>
      </c>
      <c r="F72" s="73">
        <v>3.6284722222222218E-2</v>
      </c>
      <c r="G72" s="74" t="s">
        <v>462</v>
      </c>
      <c r="H72" s="74" t="s">
        <v>463</v>
      </c>
      <c r="I72" s="72" t="s">
        <v>84</v>
      </c>
      <c r="J72" s="72" t="s">
        <v>35</v>
      </c>
      <c r="K72" s="72" t="s">
        <v>1</v>
      </c>
      <c r="L72" s="16">
        <f>$B72</f>
        <v>69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>
        <f>$D72</f>
        <v>47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</row>
    <row r="73" spans="1:54" ht="15.9" customHeight="1" x14ac:dyDescent="0.3">
      <c r="A73" s="72">
        <v>287</v>
      </c>
      <c r="B73" s="72">
        <v>70</v>
      </c>
      <c r="C73" s="72">
        <v>23</v>
      </c>
      <c r="D73" s="72">
        <v>48</v>
      </c>
      <c r="E73" s="72">
        <v>612</v>
      </c>
      <c r="F73" s="73">
        <v>3.6527777777777777E-2</v>
      </c>
      <c r="G73" s="74" t="s">
        <v>432</v>
      </c>
      <c r="H73" s="74" t="s">
        <v>464</v>
      </c>
      <c r="I73" s="72" t="s">
        <v>87</v>
      </c>
      <c r="J73" s="72" t="s">
        <v>25</v>
      </c>
      <c r="K73" s="72" t="s">
        <v>1</v>
      </c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>
        <f>$B73</f>
        <v>70</v>
      </c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>
        <f>$D73</f>
        <v>48</v>
      </c>
      <c r="AV73" s="16"/>
      <c r="AW73" s="16"/>
      <c r="AX73" s="16"/>
      <c r="AY73" s="16"/>
      <c r="AZ73" s="16"/>
      <c r="BA73" s="16"/>
      <c r="BB73" s="16"/>
    </row>
    <row r="74" spans="1:54" ht="15.9" customHeight="1" x14ac:dyDescent="0.3">
      <c r="A74" s="72">
        <v>288</v>
      </c>
      <c r="B74" s="72">
        <v>71</v>
      </c>
      <c r="C74" s="72">
        <v>24</v>
      </c>
      <c r="D74" s="72">
        <v>49</v>
      </c>
      <c r="E74" s="72">
        <v>1784</v>
      </c>
      <c r="F74" s="73">
        <v>3.6574074074074071E-2</v>
      </c>
      <c r="G74" s="74" t="s">
        <v>172</v>
      </c>
      <c r="H74" s="74" t="s">
        <v>465</v>
      </c>
      <c r="I74" s="72" t="s">
        <v>87</v>
      </c>
      <c r="J74" s="72" t="s">
        <v>389</v>
      </c>
      <c r="K74" s="72" t="s">
        <v>1</v>
      </c>
      <c r="L74" s="16"/>
      <c r="M74" s="16"/>
      <c r="N74" s="16"/>
      <c r="O74" s="16">
        <f>$B74</f>
        <v>71</v>
      </c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>
        <f>$D74</f>
        <v>49</v>
      </c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</row>
    <row r="75" spans="1:54" ht="15.9" customHeight="1" x14ac:dyDescent="0.3">
      <c r="A75" s="72">
        <v>290</v>
      </c>
      <c r="B75" s="72">
        <v>72</v>
      </c>
      <c r="C75" s="72">
        <v>5</v>
      </c>
      <c r="D75" s="72">
        <v>50</v>
      </c>
      <c r="E75" s="72">
        <v>1338</v>
      </c>
      <c r="F75" s="73">
        <v>3.6631944444444439E-2</v>
      </c>
      <c r="G75" s="74" t="s">
        <v>176</v>
      </c>
      <c r="H75" s="74" t="s">
        <v>177</v>
      </c>
      <c r="I75" s="72" t="s">
        <v>90</v>
      </c>
      <c r="J75" s="72" t="s">
        <v>35</v>
      </c>
      <c r="K75" s="72" t="s">
        <v>1</v>
      </c>
      <c r="L75" s="16">
        <f>$B75</f>
        <v>72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>
        <f>$D75</f>
        <v>50</v>
      </c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</row>
    <row r="76" spans="1:54" ht="15.9" customHeight="1" x14ac:dyDescent="0.3">
      <c r="A76" s="72">
        <v>291</v>
      </c>
      <c r="B76" s="72">
        <v>73</v>
      </c>
      <c r="C76" s="72">
        <v>22</v>
      </c>
      <c r="D76" s="72">
        <v>51</v>
      </c>
      <c r="E76" s="72">
        <v>1760</v>
      </c>
      <c r="F76" s="73">
        <v>3.667824074074074E-2</v>
      </c>
      <c r="G76" s="74" t="s">
        <v>466</v>
      </c>
      <c r="H76" s="74" t="s">
        <v>467</v>
      </c>
      <c r="I76" s="72" t="s">
        <v>84</v>
      </c>
      <c r="J76" s="72" t="s">
        <v>81</v>
      </c>
      <c r="K76" s="72" t="s">
        <v>1</v>
      </c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>
        <f>$B76</f>
        <v>73</v>
      </c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>$D76</f>
        <v>51</v>
      </c>
      <c r="AS76" s="16"/>
      <c r="AT76" s="16"/>
      <c r="AU76" s="16"/>
      <c r="AV76" s="16"/>
      <c r="AW76" s="16"/>
      <c r="AX76" s="16"/>
      <c r="AY76" s="16"/>
      <c r="AZ76" s="16"/>
      <c r="BA76" s="16"/>
      <c r="BB76" s="16"/>
    </row>
    <row r="77" spans="1:54" ht="15.9" customHeight="1" x14ac:dyDescent="0.3">
      <c r="A77" s="72">
        <v>293</v>
      </c>
      <c r="B77" s="72">
        <v>74</v>
      </c>
      <c r="C77" s="72">
        <v>23</v>
      </c>
      <c r="D77" s="72">
        <v>52</v>
      </c>
      <c r="E77" s="72">
        <v>841</v>
      </c>
      <c r="F77" s="73">
        <v>3.6712962962962961E-2</v>
      </c>
      <c r="G77" s="74" t="s">
        <v>200</v>
      </c>
      <c r="H77" s="74" t="s">
        <v>468</v>
      </c>
      <c r="I77" s="72" t="s">
        <v>84</v>
      </c>
      <c r="J77" s="72" t="s">
        <v>38</v>
      </c>
      <c r="K77" s="72" t="s">
        <v>1</v>
      </c>
      <c r="L77" s="16"/>
      <c r="M77" s="16"/>
      <c r="N77" s="16"/>
      <c r="O77" s="16"/>
      <c r="P77" s="16"/>
      <c r="Q77" s="16"/>
      <c r="R77" s="16"/>
      <c r="S77" s="16">
        <f>$B77</f>
        <v>74</v>
      </c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M77" s="16"/>
      <c r="AN77" s="16"/>
      <c r="AO77" s="16">
        <f>$D77</f>
        <v>52</v>
      </c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</row>
    <row r="78" spans="1:54" ht="15.9" customHeight="1" x14ac:dyDescent="0.3">
      <c r="A78" s="72">
        <v>296</v>
      </c>
      <c r="B78" s="72">
        <v>75</v>
      </c>
      <c r="C78" s="72">
        <v>6</v>
      </c>
      <c r="D78" s="72">
        <v>53</v>
      </c>
      <c r="E78" s="72">
        <v>564</v>
      </c>
      <c r="F78" s="73">
        <v>3.6909722222222226E-2</v>
      </c>
      <c r="G78" s="74" t="s">
        <v>135</v>
      </c>
      <c r="H78" s="74" t="s">
        <v>469</v>
      </c>
      <c r="I78" s="72" t="s">
        <v>90</v>
      </c>
      <c r="J78" s="72" t="s">
        <v>40</v>
      </c>
      <c r="K78" s="72" t="s">
        <v>1</v>
      </c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>
        <f>$B78</f>
        <v>75</v>
      </c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>
        <f>$D78</f>
        <v>53</v>
      </c>
      <c r="AX78" s="16"/>
      <c r="AY78" s="16"/>
      <c r="AZ78" s="16"/>
      <c r="BA78" s="16"/>
      <c r="BB78" s="16"/>
    </row>
    <row r="79" spans="1:54" ht="15.9" customHeight="1" x14ac:dyDescent="0.3">
      <c r="A79" s="72">
        <v>300</v>
      </c>
      <c r="B79" s="72">
        <v>76</v>
      </c>
      <c r="C79" s="72">
        <v>25</v>
      </c>
      <c r="D79" s="72">
        <v>54</v>
      </c>
      <c r="E79" s="72">
        <v>965</v>
      </c>
      <c r="F79" s="73">
        <v>3.7071759259259263E-2</v>
      </c>
      <c r="G79" s="74" t="s">
        <v>193</v>
      </c>
      <c r="H79" s="74" t="s">
        <v>197</v>
      </c>
      <c r="I79" s="72" t="s">
        <v>87</v>
      </c>
      <c r="J79" s="72" t="s">
        <v>123</v>
      </c>
      <c r="K79" s="72" t="s">
        <v>1</v>
      </c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>
        <f>$B79</f>
        <v>76</v>
      </c>
      <c r="AF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>
        <f>$D79</f>
        <v>54</v>
      </c>
      <c r="BB79" s="16"/>
    </row>
    <row r="80" spans="1:54" ht="15.9" customHeight="1" x14ac:dyDescent="0.3">
      <c r="A80" s="72">
        <v>301</v>
      </c>
      <c r="B80" s="72">
        <v>77</v>
      </c>
      <c r="C80" s="72">
        <v>7</v>
      </c>
      <c r="D80" s="72">
        <v>55</v>
      </c>
      <c r="E80" s="72">
        <v>1534</v>
      </c>
      <c r="F80" s="73">
        <v>3.709490740740741E-2</v>
      </c>
      <c r="G80" s="74" t="s">
        <v>109</v>
      </c>
      <c r="H80" s="74" t="s">
        <v>470</v>
      </c>
      <c r="I80" s="72" t="s">
        <v>90</v>
      </c>
      <c r="J80" s="72" t="s">
        <v>73</v>
      </c>
      <c r="K80" s="72" t="s">
        <v>1</v>
      </c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>
        <f>$B80</f>
        <v>77</v>
      </c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M80" s="16"/>
      <c r="AN80" s="16"/>
      <c r="AO80" s="16"/>
      <c r="AP80" s="16">
        <f>$D80</f>
        <v>55</v>
      </c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</row>
    <row r="81" spans="1:54" ht="15.9" customHeight="1" x14ac:dyDescent="0.3">
      <c r="A81" s="72">
        <v>304</v>
      </c>
      <c r="B81" s="72">
        <v>78</v>
      </c>
      <c r="C81" s="72">
        <v>2</v>
      </c>
      <c r="D81" s="72"/>
      <c r="E81" s="72">
        <v>248</v>
      </c>
      <c r="F81" s="73">
        <v>3.7303240740740741E-2</v>
      </c>
      <c r="G81" s="74" t="s">
        <v>471</v>
      </c>
      <c r="H81" s="74" t="s">
        <v>472</v>
      </c>
      <c r="I81" s="72" t="s">
        <v>412</v>
      </c>
      <c r="J81" s="72" t="s">
        <v>27</v>
      </c>
      <c r="K81" s="72" t="s">
        <v>1</v>
      </c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>
        <f>$B81</f>
        <v>78</v>
      </c>
      <c r="AE81" s="16"/>
      <c r="AF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</row>
    <row r="82" spans="1:54" ht="15.9" customHeight="1" x14ac:dyDescent="0.3">
      <c r="A82" s="72">
        <v>311</v>
      </c>
      <c r="B82" s="72">
        <v>79</v>
      </c>
      <c r="C82" s="72">
        <v>24</v>
      </c>
      <c r="D82" s="72">
        <v>56</v>
      </c>
      <c r="E82" s="75">
        <v>1185</v>
      </c>
      <c r="F82" s="73">
        <v>3.7673611111111109E-2</v>
      </c>
      <c r="G82" s="74" t="s">
        <v>473</v>
      </c>
      <c r="H82" s="74" t="s">
        <v>331</v>
      </c>
      <c r="I82" s="72" t="s">
        <v>84</v>
      </c>
      <c r="J82" s="72" t="s">
        <v>37</v>
      </c>
      <c r="K82" s="72" t="s">
        <v>1</v>
      </c>
      <c r="L82" s="16"/>
      <c r="M82" s="16"/>
      <c r="N82" s="16"/>
      <c r="O82" s="16"/>
      <c r="P82" s="16"/>
      <c r="Q82" s="16"/>
      <c r="R82" s="16">
        <f>$B82</f>
        <v>79</v>
      </c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M82" s="16"/>
      <c r="AN82" s="16">
        <f>$D82</f>
        <v>56</v>
      </c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</row>
    <row r="83" spans="1:54" ht="15.9" customHeight="1" x14ac:dyDescent="0.3">
      <c r="A83" s="72">
        <v>312</v>
      </c>
      <c r="B83" s="72">
        <v>80</v>
      </c>
      <c r="C83" s="72">
        <v>25</v>
      </c>
      <c r="D83" s="72">
        <v>57</v>
      </c>
      <c r="E83" s="75">
        <v>2003</v>
      </c>
      <c r="F83" s="73">
        <v>3.7685185185185183E-2</v>
      </c>
      <c r="G83" s="74" t="s">
        <v>193</v>
      </c>
      <c r="H83" s="74" t="s">
        <v>180</v>
      </c>
      <c r="I83" s="72" t="s">
        <v>84</v>
      </c>
      <c r="J83" s="72" t="s">
        <v>25</v>
      </c>
      <c r="K83" s="72" t="s">
        <v>1</v>
      </c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>
        <f>$B83</f>
        <v>80</v>
      </c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>
        <f>$D83</f>
        <v>57</v>
      </c>
      <c r="AV83" s="16"/>
      <c r="AW83" s="16"/>
      <c r="AX83" s="16"/>
      <c r="AY83" s="16"/>
      <c r="AZ83" s="16"/>
      <c r="BA83" s="16"/>
      <c r="BB83" s="16"/>
    </row>
    <row r="84" spans="1:54" ht="15.9" customHeight="1" x14ac:dyDescent="0.3">
      <c r="A84" s="72">
        <v>321</v>
      </c>
      <c r="B84" s="72">
        <v>81</v>
      </c>
      <c r="C84" s="72">
        <v>26</v>
      </c>
      <c r="D84" s="72">
        <v>58</v>
      </c>
      <c r="E84" s="75">
        <v>1354</v>
      </c>
      <c r="F84" s="73">
        <v>3.8252314814814815E-2</v>
      </c>
      <c r="G84" s="74" t="s">
        <v>474</v>
      </c>
      <c r="H84" s="74" t="s">
        <v>475</v>
      </c>
      <c r="I84" s="72" t="s">
        <v>87</v>
      </c>
      <c r="J84" s="72" t="s">
        <v>35</v>
      </c>
      <c r="K84" s="72" t="s">
        <v>1</v>
      </c>
      <c r="L84" s="16">
        <f>$B84</f>
        <v>81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>
        <f>$D84</f>
        <v>58</v>
      </c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</row>
    <row r="85" spans="1:54" ht="15.9" customHeight="1" x14ac:dyDescent="0.3">
      <c r="A85" s="72">
        <v>323</v>
      </c>
      <c r="B85" s="72">
        <v>82</v>
      </c>
      <c r="C85" s="72">
        <v>8</v>
      </c>
      <c r="D85" s="72">
        <v>59</v>
      </c>
      <c r="E85" s="75">
        <v>746</v>
      </c>
      <c r="F85" s="73">
        <v>3.8379629629629632E-2</v>
      </c>
      <c r="G85" s="74" t="s">
        <v>78</v>
      </c>
      <c r="H85" s="74" t="s">
        <v>133</v>
      </c>
      <c r="I85" s="72" t="s">
        <v>90</v>
      </c>
      <c r="J85" s="72" t="s">
        <v>26</v>
      </c>
      <c r="K85" s="72" t="s">
        <v>1</v>
      </c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>
        <f>$B85</f>
        <v>82</v>
      </c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>
        <f>$D85</f>
        <v>59</v>
      </c>
      <c r="AW85" s="16"/>
      <c r="AX85" s="16"/>
      <c r="AY85" s="16"/>
      <c r="AZ85" s="16"/>
      <c r="BA85" s="16"/>
      <c r="BB85" s="16"/>
    </row>
    <row r="86" spans="1:54" ht="15.9" customHeight="1" x14ac:dyDescent="0.3">
      <c r="A86" s="72">
        <v>324</v>
      </c>
      <c r="B86" s="72">
        <v>83</v>
      </c>
      <c r="C86" s="1"/>
      <c r="D86" s="1"/>
      <c r="E86" s="75">
        <v>1148</v>
      </c>
      <c r="F86" s="73">
        <v>3.8506944444444448E-2</v>
      </c>
      <c r="G86" s="74" t="s">
        <v>82</v>
      </c>
      <c r="H86" s="74" t="s">
        <v>113</v>
      </c>
      <c r="I86" s="72" t="s">
        <v>69</v>
      </c>
      <c r="J86" s="72" t="s">
        <v>37</v>
      </c>
      <c r="K86" s="72" t="s">
        <v>1</v>
      </c>
      <c r="L86" s="16"/>
      <c r="M86" s="16"/>
      <c r="N86" s="16"/>
      <c r="O86" s="16"/>
      <c r="P86" s="16"/>
      <c r="Q86" s="16"/>
      <c r="R86" s="16">
        <f>$B86</f>
        <v>83</v>
      </c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</row>
    <row r="87" spans="1:54" ht="15.9" customHeight="1" x14ac:dyDescent="0.3">
      <c r="A87" s="72">
        <v>326</v>
      </c>
      <c r="B87" s="72">
        <v>84</v>
      </c>
      <c r="C87" s="72">
        <v>27</v>
      </c>
      <c r="D87" s="72">
        <v>60</v>
      </c>
      <c r="E87" s="75">
        <v>589</v>
      </c>
      <c r="F87" s="73">
        <v>3.8703703703703705E-2</v>
      </c>
      <c r="G87" s="74" t="s">
        <v>178</v>
      </c>
      <c r="H87" s="74" t="s">
        <v>179</v>
      </c>
      <c r="I87" s="72" t="s">
        <v>87</v>
      </c>
      <c r="J87" s="72" t="s">
        <v>40</v>
      </c>
      <c r="K87" s="72" t="s">
        <v>1</v>
      </c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>
        <f>$B87</f>
        <v>84</v>
      </c>
      <c r="AB87" s="16"/>
      <c r="AC87" s="16"/>
      <c r="AD87" s="16"/>
      <c r="AE87" s="16"/>
      <c r="AF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>
        <f>$D87</f>
        <v>60</v>
      </c>
      <c r="AX87" s="16"/>
      <c r="AY87" s="16"/>
      <c r="AZ87" s="16"/>
      <c r="BA87" s="16"/>
      <c r="BB87" s="16"/>
    </row>
    <row r="88" spans="1:54" ht="15.9" customHeight="1" x14ac:dyDescent="0.3">
      <c r="A88" s="72">
        <v>329</v>
      </c>
      <c r="B88" s="72">
        <v>85</v>
      </c>
      <c r="C88" s="72">
        <v>9</v>
      </c>
      <c r="D88" s="72">
        <v>61</v>
      </c>
      <c r="E88" s="75">
        <v>14</v>
      </c>
      <c r="F88" s="73">
        <v>3.8912037037037037E-2</v>
      </c>
      <c r="G88" s="74" t="s">
        <v>394</v>
      </c>
      <c r="H88" s="74" t="s">
        <v>103</v>
      </c>
      <c r="I88" s="72" t="s">
        <v>90</v>
      </c>
      <c r="J88" s="72" t="s">
        <v>39</v>
      </c>
      <c r="K88" s="72" t="s">
        <v>1</v>
      </c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>
        <f>$B88</f>
        <v>85</v>
      </c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>
        <f>$D88</f>
        <v>61</v>
      </c>
      <c r="AU88" s="16"/>
      <c r="AV88" s="16"/>
      <c r="AW88" s="16"/>
      <c r="AX88" s="16"/>
      <c r="AY88" s="16"/>
      <c r="AZ88" s="16"/>
      <c r="BA88" s="16"/>
      <c r="BB88" s="16"/>
    </row>
    <row r="89" spans="1:54" ht="15.9" customHeight="1" x14ac:dyDescent="0.3">
      <c r="A89" s="72">
        <v>331</v>
      </c>
      <c r="B89" s="72">
        <v>86</v>
      </c>
      <c r="C89" s="72">
        <v>26</v>
      </c>
      <c r="D89" s="72">
        <v>62</v>
      </c>
      <c r="E89" s="75">
        <v>999</v>
      </c>
      <c r="F89" s="73">
        <v>3.9004629629629632E-2</v>
      </c>
      <c r="G89" s="74" t="s">
        <v>476</v>
      </c>
      <c r="H89" s="74" t="s">
        <v>477</v>
      </c>
      <c r="I89" s="72" t="s">
        <v>84</v>
      </c>
      <c r="J89" s="72" t="s">
        <v>123</v>
      </c>
      <c r="K89" s="72" t="s">
        <v>1</v>
      </c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>
        <f>$B89</f>
        <v>86</v>
      </c>
      <c r="AF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>
        <f>$D89</f>
        <v>62</v>
      </c>
      <c r="BB89" s="16"/>
    </row>
    <row r="90" spans="1:54" ht="15.9" customHeight="1" x14ac:dyDescent="0.3">
      <c r="A90" s="72">
        <v>334</v>
      </c>
      <c r="B90" s="72">
        <v>87</v>
      </c>
      <c r="C90" s="72">
        <v>27</v>
      </c>
      <c r="D90" s="72">
        <v>63</v>
      </c>
      <c r="E90" s="75">
        <v>1762</v>
      </c>
      <c r="F90" s="73">
        <v>3.9502314814814816E-2</v>
      </c>
      <c r="G90" s="74" t="s">
        <v>478</v>
      </c>
      <c r="H90" s="74" t="s">
        <v>365</v>
      </c>
      <c r="I90" s="72" t="s">
        <v>84</v>
      </c>
      <c r="J90" s="72" t="s">
        <v>389</v>
      </c>
      <c r="K90" s="72" t="s">
        <v>1</v>
      </c>
      <c r="L90" s="16"/>
      <c r="M90" s="16"/>
      <c r="N90" s="16"/>
      <c r="O90" s="16">
        <f>$B90</f>
        <v>87</v>
      </c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>
        <f>$D90</f>
        <v>63</v>
      </c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</row>
    <row r="91" spans="1:54" ht="15.9" customHeight="1" x14ac:dyDescent="0.3">
      <c r="A91" s="72">
        <v>335</v>
      </c>
      <c r="B91" s="72">
        <v>88</v>
      </c>
      <c r="C91" s="72">
        <v>28</v>
      </c>
      <c r="D91" s="72">
        <v>64</v>
      </c>
      <c r="E91" s="75">
        <v>1997</v>
      </c>
      <c r="F91" s="73">
        <v>3.951388888888889E-2</v>
      </c>
      <c r="G91" s="74" t="s">
        <v>479</v>
      </c>
      <c r="H91" s="74" t="s">
        <v>283</v>
      </c>
      <c r="I91" s="72" t="s">
        <v>87</v>
      </c>
      <c r="J91" s="72" t="s">
        <v>25</v>
      </c>
      <c r="K91" s="72" t="s">
        <v>1</v>
      </c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>
        <f>$B91</f>
        <v>88</v>
      </c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>
        <f>$D91</f>
        <v>64</v>
      </c>
      <c r="AV91" s="16"/>
      <c r="AW91" s="16"/>
      <c r="AX91" s="16"/>
      <c r="AY91" s="16"/>
      <c r="AZ91" s="16"/>
      <c r="BA91" s="16"/>
      <c r="BB91" s="16"/>
    </row>
    <row r="92" spans="1:54" ht="15.9" customHeight="1" x14ac:dyDescent="0.3">
      <c r="A92" s="72">
        <v>337</v>
      </c>
      <c r="B92" s="72">
        <v>89</v>
      </c>
      <c r="C92" s="1"/>
      <c r="D92" s="1"/>
      <c r="E92" s="75">
        <v>713</v>
      </c>
      <c r="F92" s="73">
        <v>3.9548611111111111E-2</v>
      </c>
      <c r="G92" s="74" t="s">
        <v>77</v>
      </c>
      <c r="H92" s="74" t="s">
        <v>480</v>
      </c>
      <c r="I92" s="72" t="s">
        <v>69</v>
      </c>
      <c r="J92" s="72" t="s">
        <v>25</v>
      </c>
      <c r="K92" s="72" t="s">
        <v>1</v>
      </c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>
        <f>$B92</f>
        <v>89</v>
      </c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</row>
    <row r="93" spans="1:54" ht="15.9" customHeight="1" x14ac:dyDescent="0.3">
      <c r="A93" s="72">
        <v>338</v>
      </c>
      <c r="B93" s="72">
        <v>90</v>
      </c>
      <c r="C93" s="72">
        <v>28</v>
      </c>
      <c r="D93" s="72">
        <v>65</v>
      </c>
      <c r="E93" s="75">
        <v>828</v>
      </c>
      <c r="F93" s="73">
        <v>3.9583333333333331E-2</v>
      </c>
      <c r="G93" s="74" t="s">
        <v>76</v>
      </c>
      <c r="H93" s="74" t="s">
        <v>481</v>
      </c>
      <c r="I93" s="72" t="s">
        <v>84</v>
      </c>
      <c r="J93" s="72" t="s">
        <v>38</v>
      </c>
      <c r="K93" s="72" t="s">
        <v>1</v>
      </c>
      <c r="L93" s="16"/>
      <c r="M93" s="16"/>
      <c r="N93" s="16"/>
      <c r="O93" s="16"/>
      <c r="P93" s="16"/>
      <c r="Q93" s="16"/>
      <c r="R93" s="16"/>
      <c r="S93" s="16">
        <f>$B93</f>
        <v>90</v>
      </c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6"/>
      <c r="AM93" s="16"/>
      <c r="AN93" s="16"/>
      <c r="AO93" s="16">
        <f>$D93</f>
        <v>65</v>
      </c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</row>
    <row r="94" spans="1:54" ht="15.9" customHeight="1" x14ac:dyDescent="0.3">
      <c r="A94" s="72">
        <v>340</v>
      </c>
      <c r="B94" s="72">
        <v>91</v>
      </c>
      <c r="C94" s="72">
        <v>10</v>
      </c>
      <c r="D94" s="72">
        <v>66</v>
      </c>
      <c r="E94" s="75">
        <v>1000</v>
      </c>
      <c r="F94" s="73">
        <v>3.9745370370370368E-2</v>
      </c>
      <c r="G94" s="74" t="s">
        <v>101</v>
      </c>
      <c r="H94" s="74" t="s">
        <v>134</v>
      </c>
      <c r="I94" s="72" t="s">
        <v>90</v>
      </c>
      <c r="J94" s="72" t="s">
        <v>123</v>
      </c>
      <c r="K94" s="72" t="s">
        <v>1</v>
      </c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>
        <f>$B94</f>
        <v>91</v>
      </c>
      <c r="AF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>
        <f>$D94</f>
        <v>66</v>
      </c>
      <c r="BB94" s="16"/>
    </row>
    <row r="95" spans="1:54" ht="15.9" customHeight="1" x14ac:dyDescent="0.3">
      <c r="A95" s="72">
        <v>341</v>
      </c>
      <c r="B95" s="72">
        <v>92</v>
      </c>
      <c r="C95" s="1"/>
      <c r="D95" s="1"/>
      <c r="E95" s="75">
        <v>1768</v>
      </c>
      <c r="F95" s="73">
        <v>3.9768518518518516E-2</v>
      </c>
      <c r="G95" s="74" t="s">
        <v>170</v>
      </c>
      <c r="H95" s="74" t="s">
        <v>482</v>
      </c>
      <c r="I95" s="72" t="s">
        <v>69</v>
      </c>
      <c r="J95" s="72" t="s">
        <v>389</v>
      </c>
      <c r="K95" s="72" t="s">
        <v>1</v>
      </c>
      <c r="L95" s="16"/>
      <c r="M95" s="16"/>
      <c r="N95" s="16"/>
      <c r="O95" s="16">
        <f>$B95</f>
        <v>92</v>
      </c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</row>
    <row r="96" spans="1:54" ht="15.9" customHeight="1" x14ac:dyDescent="0.3">
      <c r="A96" s="72">
        <v>343</v>
      </c>
      <c r="B96" s="72">
        <v>93</v>
      </c>
      <c r="C96" s="72">
        <v>29</v>
      </c>
      <c r="D96" s="72">
        <v>67</v>
      </c>
      <c r="E96" s="75">
        <v>1700</v>
      </c>
      <c r="F96" s="73">
        <v>4.0011574074074074E-2</v>
      </c>
      <c r="G96" s="74" t="s">
        <v>191</v>
      </c>
      <c r="H96" s="74" t="s">
        <v>483</v>
      </c>
      <c r="I96" s="72" t="s">
        <v>84</v>
      </c>
      <c r="J96" s="72" t="s">
        <v>23</v>
      </c>
      <c r="K96" s="72" t="s">
        <v>1</v>
      </c>
      <c r="L96" s="16"/>
      <c r="M96" s="16"/>
      <c r="N96" s="16">
        <f>$B96</f>
        <v>93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>
        <f>$D96</f>
        <v>67</v>
      </c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</row>
    <row r="97" spans="1:54" ht="15.9" customHeight="1" x14ac:dyDescent="0.3">
      <c r="A97" s="72">
        <v>345</v>
      </c>
      <c r="B97" s="72">
        <v>94</v>
      </c>
      <c r="C97" s="72">
        <v>29</v>
      </c>
      <c r="D97" s="72">
        <v>68</v>
      </c>
      <c r="E97" s="75">
        <v>4005</v>
      </c>
      <c r="F97" s="73">
        <v>4.027777777777778E-2</v>
      </c>
      <c r="G97" s="74" t="s">
        <v>163</v>
      </c>
      <c r="H97" s="74" t="s">
        <v>108</v>
      </c>
      <c r="I97" s="72" t="s">
        <v>87</v>
      </c>
      <c r="J97" s="72" t="s">
        <v>388</v>
      </c>
      <c r="K97" s="72" t="s">
        <v>1</v>
      </c>
      <c r="L97" s="16"/>
      <c r="M97" s="16"/>
      <c r="N97" s="16"/>
      <c r="O97" s="16"/>
      <c r="P97" s="16"/>
      <c r="Q97" s="16"/>
      <c r="R97" s="16"/>
      <c r="S97" s="16"/>
      <c r="T97" s="16">
        <f>$B97</f>
        <v>94</v>
      </c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6"/>
      <c r="AM97" s="16"/>
      <c r="AN97" s="16"/>
      <c r="AO97" s="16"/>
      <c r="AP97" s="16">
        <f>$D97</f>
        <v>68</v>
      </c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</row>
    <row r="98" spans="1:54" ht="15.9" customHeight="1" x14ac:dyDescent="0.3">
      <c r="A98" s="72">
        <v>346</v>
      </c>
      <c r="B98" s="72">
        <v>95</v>
      </c>
      <c r="C98" s="72">
        <v>30</v>
      </c>
      <c r="D98" s="72">
        <v>69</v>
      </c>
      <c r="E98" s="75">
        <v>1384</v>
      </c>
      <c r="F98" s="73">
        <v>4.0300925925925928E-2</v>
      </c>
      <c r="G98" s="74" t="s">
        <v>109</v>
      </c>
      <c r="H98" s="74" t="s">
        <v>152</v>
      </c>
      <c r="I98" s="72" t="s">
        <v>84</v>
      </c>
      <c r="J98" s="72" t="s">
        <v>388</v>
      </c>
      <c r="K98" s="72" t="s">
        <v>1</v>
      </c>
      <c r="L98" s="16"/>
      <c r="M98" s="16"/>
      <c r="N98" s="16"/>
      <c r="O98" s="16"/>
      <c r="P98" s="16"/>
      <c r="Q98" s="16"/>
      <c r="R98" s="16"/>
      <c r="S98" s="16"/>
      <c r="T98" s="16">
        <f>$B98</f>
        <v>95</v>
      </c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6"/>
      <c r="AM98" s="16"/>
      <c r="AN98" s="16"/>
      <c r="AO98" s="16"/>
      <c r="AP98" s="16">
        <f>$D98</f>
        <v>69</v>
      </c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</row>
    <row r="99" spans="1:54" ht="15.9" customHeight="1" x14ac:dyDescent="0.3">
      <c r="A99" s="72">
        <v>350</v>
      </c>
      <c r="B99" s="72">
        <v>96</v>
      </c>
      <c r="C99" s="1"/>
      <c r="D99" s="1"/>
      <c r="E99" s="75">
        <v>602</v>
      </c>
      <c r="F99" s="73">
        <v>4.0486111111111112E-2</v>
      </c>
      <c r="G99" s="74" t="s">
        <v>484</v>
      </c>
      <c r="H99" s="74" t="s">
        <v>485</v>
      </c>
      <c r="I99" s="72" t="s">
        <v>69</v>
      </c>
      <c r="J99" s="72" t="s">
        <v>40</v>
      </c>
      <c r="K99" s="72" t="s">
        <v>1</v>
      </c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>
        <f>$B99</f>
        <v>96</v>
      </c>
      <c r="AB99" s="16"/>
      <c r="AC99" s="16"/>
      <c r="AD99" s="16"/>
      <c r="AE99" s="16"/>
      <c r="AF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</row>
    <row r="100" spans="1:54" ht="15.9" customHeight="1" x14ac:dyDescent="0.3">
      <c r="A100" s="72">
        <v>351</v>
      </c>
      <c r="B100" s="72">
        <v>97</v>
      </c>
      <c r="C100" s="72">
        <v>31</v>
      </c>
      <c r="D100" s="72">
        <v>70</v>
      </c>
      <c r="E100" s="75">
        <v>789</v>
      </c>
      <c r="F100" s="73">
        <v>4.0509259259259259E-2</v>
      </c>
      <c r="G100" s="74" t="s">
        <v>486</v>
      </c>
      <c r="H100" s="74" t="s">
        <v>283</v>
      </c>
      <c r="I100" s="72" t="s">
        <v>84</v>
      </c>
      <c r="J100" s="72" t="s">
        <v>26</v>
      </c>
      <c r="K100" s="72" t="s">
        <v>1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>
        <f>$B100</f>
        <v>97</v>
      </c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>
        <f>$D100</f>
        <v>70</v>
      </c>
      <c r="AW100" s="16"/>
      <c r="AX100" s="16"/>
      <c r="AY100" s="16"/>
      <c r="AZ100" s="16"/>
      <c r="BA100" s="16"/>
      <c r="BB100" s="16"/>
    </row>
    <row r="101" spans="1:54" ht="15.9" customHeight="1" x14ac:dyDescent="0.3">
      <c r="A101" s="72">
        <v>352</v>
      </c>
      <c r="B101" s="72">
        <v>98</v>
      </c>
      <c r="C101" s="72">
        <v>11</v>
      </c>
      <c r="D101" s="72">
        <v>71</v>
      </c>
      <c r="E101" s="75">
        <v>186</v>
      </c>
      <c r="F101" s="73">
        <v>4.0543981481481486E-2</v>
      </c>
      <c r="G101" s="74" t="s">
        <v>487</v>
      </c>
      <c r="H101" s="74" t="s">
        <v>488</v>
      </c>
      <c r="I101" s="72" t="s">
        <v>90</v>
      </c>
      <c r="J101" s="72" t="s">
        <v>27</v>
      </c>
      <c r="K101" s="72" t="s">
        <v>1</v>
      </c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>
        <f>$B101</f>
        <v>98</v>
      </c>
      <c r="AE101" s="16"/>
      <c r="AF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>
        <f>$D101</f>
        <v>71</v>
      </c>
      <c r="BA101" s="16"/>
      <c r="BB101" s="16"/>
    </row>
    <row r="102" spans="1:54" ht="15.9" customHeight="1" x14ac:dyDescent="0.3">
      <c r="A102" s="72">
        <v>353</v>
      </c>
      <c r="B102" s="72">
        <v>99</v>
      </c>
      <c r="C102" s="1"/>
      <c r="D102" s="1"/>
      <c r="E102" s="75">
        <v>1590</v>
      </c>
      <c r="F102" s="73">
        <v>4.0578703703703707E-2</v>
      </c>
      <c r="G102" s="74" t="s">
        <v>394</v>
      </c>
      <c r="H102" s="74" t="s">
        <v>489</v>
      </c>
      <c r="I102" s="72" t="s">
        <v>69</v>
      </c>
      <c r="J102" s="72" t="s">
        <v>67</v>
      </c>
      <c r="K102" s="72" t="s">
        <v>1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>
        <f>$B102</f>
        <v>99</v>
      </c>
      <c r="AD102" s="16"/>
      <c r="AE102" s="16"/>
      <c r="AF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</row>
    <row r="103" spans="1:54" ht="15.9" customHeight="1" x14ac:dyDescent="0.3">
      <c r="A103" s="72">
        <v>354</v>
      </c>
      <c r="B103" s="72">
        <v>100</v>
      </c>
      <c r="C103" s="72">
        <v>12</v>
      </c>
      <c r="D103" s="72">
        <v>72</v>
      </c>
      <c r="E103" s="75">
        <v>1430</v>
      </c>
      <c r="F103" s="73">
        <v>4.0613425925925928E-2</v>
      </c>
      <c r="G103" s="74" t="s">
        <v>132</v>
      </c>
      <c r="H103" s="74" t="s">
        <v>153</v>
      </c>
      <c r="I103" s="72" t="s">
        <v>90</v>
      </c>
      <c r="J103" s="72" t="s">
        <v>388</v>
      </c>
      <c r="K103" s="72" t="s">
        <v>1</v>
      </c>
      <c r="L103" s="16"/>
      <c r="M103" s="16"/>
      <c r="N103" s="16"/>
      <c r="O103" s="16"/>
      <c r="P103" s="16"/>
      <c r="Q103" s="16"/>
      <c r="R103" s="16"/>
      <c r="S103" s="16"/>
      <c r="T103" s="16">
        <f>$B103</f>
        <v>100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6"/>
      <c r="AM103" s="16"/>
      <c r="AN103" s="16"/>
      <c r="AO103" s="16"/>
      <c r="AP103" s="16">
        <f>$D103</f>
        <v>72</v>
      </c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</row>
    <row r="104" spans="1:54" ht="15.9" customHeight="1" x14ac:dyDescent="0.3">
      <c r="A104" s="72">
        <v>355</v>
      </c>
      <c r="B104" s="72">
        <v>101</v>
      </c>
      <c r="C104" s="72">
        <v>30</v>
      </c>
      <c r="D104" s="72">
        <v>73</v>
      </c>
      <c r="E104" s="75">
        <v>981</v>
      </c>
      <c r="F104" s="73">
        <v>4.0636574074074075E-2</v>
      </c>
      <c r="G104" s="74" t="s">
        <v>79</v>
      </c>
      <c r="H104" s="74" t="s">
        <v>490</v>
      </c>
      <c r="I104" s="72" t="s">
        <v>87</v>
      </c>
      <c r="J104" s="72" t="s">
        <v>123</v>
      </c>
      <c r="K104" s="72" t="s">
        <v>1</v>
      </c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>
        <f>$B104</f>
        <v>101</v>
      </c>
      <c r="AF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>
        <f>$D104</f>
        <v>73</v>
      </c>
      <c r="BB104" s="16"/>
    </row>
    <row r="105" spans="1:54" ht="15.9" customHeight="1" x14ac:dyDescent="0.3">
      <c r="A105" s="72">
        <v>360</v>
      </c>
      <c r="B105" s="72">
        <v>102</v>
      </c>
      <c r="C105" s="72">
        <v>31</v>
      </c>
      <c r="D105" s="72">
        <v>74</v>
      </c>
      <c r="E105" s="75">
        <v>1171</v>
      </c>
      <c r="F105" s="73">
        <v>4.0856481481481487E-2</v>
      </c>
      <c r="G105" s="74" t="s">
        <v>165</v>
      </c>
      <c r="H105" s="74" t="s">
        <v>491</v>
      </c>
      <c r="I105" s="72" t="s">
        <v>87</v>
      </c>
      <c r="J105" s="72" t="s">
        <v>37</v>
      </c>
      <c r="K105" s="72" t="s">
        <v>1</v>
      </c>
      <c r="L105" s="16"/>
      <c r="M105" s="16"/>
      <c r="N105" s="16"/>
      <c r="O105" s="16"/>
      <c r="P105" s="16"/>
      <c r="Q105" s="16"/>
      <c r="R105" s="16">
        <f>$B105</f>
        <v>102</v>
      </c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6"/>
      <c r="AM105" s="16"/>
      <c r="AN105" s="16">
        <f>$D105</f>
        <v>74</v>
      </c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</row>
    <row r="106" spans="1:54" ht="15.9" customHeight="1" x14ac:dyDescent="0.3">
      <c r="A106" s="72">
        <v>361</v>
      </c>
      <c r="B106" s="72">
        <v>103</v>
      </c>
      <c r="C106" s="72">
        <v>32</v>
      </c>
      <c r="D106" s="72">
        <v>75</v>
      </c>
      <c r="E106" s="75">
        <v>1491</v>
      </c>
      <c r="F106" s="73">
        <v>4.0972222222222222E-2</v>
      </c>
      <c r="G106" s="74" t="s">
        <v>440</v>
      </c>
      <c r="H106" s="74" t="s">
        <v>492</v>
      </c>
      <c r="I106" s="72" t="s">
        <v>87</v>
      </c>
      <c r="J106" s="72" t="s">
        <v>137</v>
      </c>
      <c r="K106" s="72" t="s">
        <v>1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>
        <f>$B106</f>
        <v>103</v>
      </c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>
        <f>$D106</f>
        <v>75</v>
      </c>
    </row>
    <row r="107" spans="1:54" ht="15.9" customHeight="1" x14ac:dyDescent="0.3">
      <c r="A107" s="72">
        <v>362</v>
      </c>
      <c r="B107" s="72">
        <v>104</v>
      </c>
      <c r="C107" s="72">
        <v>33</v>
      </c>
      <c r="D107" s="72">
        <v>76</v>
      </c>
      <c r="E107" s="75">
        <v>945</v>
      </c>
      <c r="F107" s="73">
        <v>4.1099537037037039E-2</v>
      </c>
      <c r="G107" s="74" t="s">
        <v>493</v>
      </c>
      <c r="H107" s="74" t="s">
        <v>494</v>
      </c>
      <c r="I107" s="72" t="s">
        <v>87</v>
      </c>
      <c r="J107" s="72" t="s">
        <v>38</v>
      </c>
      <c r="K107" s="72" t="s">
        <v>1</v>
      </c>
      <c r="L107" s="16"/>
      <c r="M107" s="16"/>
      <c r="N107" s="16"/>
      <c r="O107" s="16"/>
      <c r="P107" s="16"/>
      <c r="Q107" s="16"/>
      <c r="R107" s="16"/>
      <c r="S107" s="16">
        <f>$B107</f>
        <v>104</v>
      </c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6"/>
      <c r="AM107" s="16"/>
      <c r="AN107" s="16"/>
      <c r="AO107" s="16">
        <f>$D107</f>
        <v>76</v>
      </c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</row>
    <row r="108" spans="1:54" ht="15.9" customHeight="1" x14ac:dyDescent="0.3">
      <c r="A108" s="72">
        <v>363</v>
      </c>
      <c r="B108" s="72">
        <v>105</v>
      </c>
      <c r="C108" s="72">
        <v>13</v>
      </c>
      <c r="D108" s="72">
        <v>77</v>
      </c>
      <c r="E108" s="75">
        <v>1710</v>
      </c>
      <c r="F108" s="73">
        <v>4.1122685185185186E-2</v>
      </c>
      <c r="G108" s="74" t="s">
        <v>495</v>
      </c>
      <c r="H108" s="74" t="s">
        <v>496</v>
      </c>
      <c r="I108" s="72" t="s">
        <v>90</v>
      </c>
      <c r="J108" s="72" t="s">
        <v>23</v>
      </c>
      <c r="K108" s="72" t="s">
        <v>1</v>
      </c>
      <c r="L108" s="16"/>
      <c r="M108" s="16"/>
      <c r="N108" s="16">
        <f>$B108</f>
        <v>105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>
        <f>$D108</f>
        <v>77</v>
      </c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</row>
    <row r="109" spans="1:54" ht="15.9" customHeight="1" x14ac:dyDescent="0.3">
      <c r="A109" s="72">
        <v>364</v>
      </c>
      <c r="B109" s="72">
        <v>106</v>
      </c>
      <c r="C109" s="1"/>
      <c r="D109" s="1"/>
      <c r="E109" s="75">
        <v>1319</v>
      </c>
      <c r="F109" s="73">
        <v>4.1203703703703701E-2</v>
      </c>
      <c r="G109" s="74" t="s">
        <v>454</v>
      </c>
      <c r="H109" s="74" t="s">
        <v>497</v>
      </c>
      <c r="I109" s="72" t="s">
        <v>69</v>
      </c>
      <c r="J109" s="72" t="s">
        <v>35</v>
      </c>
      <c r="K109" s="72" t="s">
        <v>1</v>
      </c>
      <c r="L109" s="16">
        <f>$B109</f>
        <v>106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</row>
    <row r="110" spans="1:54" ht="15.9" customHeight="1" x14ac:dyDescent="0.3">
      <c r="A110" s="72">
        <v>367</v>
      </c>
      <c r="B110" s="72">
        <v>107</v>
      </c>
      <c r="C110" s="72">
        <v>14</v>
      </c>
      <c r="D110" s="72">
        <v>78</v>
      </c>
      <c r="E110" s="75">
        <v>1774</v>
      </c>
      <c r="F110" s="73">
        <v>4.1516203703703701E-2</v>
      </c>
      <c r="G110" s="74" t="s">
        <v>498</v>
      </c>
      <c r="H110" s="74" t="s">
        <v>499</v>
      </c>
      <c r="I110" s="72" t="s">
        <v>90</v>
      </c>
      <c r="J110" s="72" t="s">
        <v>389</v>
      </c>
      <c r="K110" s="72" t="s">
        <v>1</v>
      </c>
      <c r="L110" s="16"/>
      <c r="M110" s="16"/>
      <c r="N110" s="16"/>
      <c r="O110" s="16">
        <f>$B110</f>
        <v>107</v>
      </c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>
        <f>$D110</f>
        <v>78</v>
      </c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</row>
    <row r="111" spans="1:54" ht="15.9" customHeight="1" x14ac:dyDescent="0.3">
      <c r="A111" s="72">
        <v>369</v>
      </c>
      <c r="B111" s="72">
        <v>108</v>
      </c>
      <c r="C111" s="1"/>
      <c r="D111" s="1"/>
      <c r="E111" s="75">
        <v>1451</v>
      </c>
      <c r="F111" s="73">
        <v>4.1631944444444444E-2</v>
      </c>
      <c r="G111" s="74" t="s">
        <v>500</v>
      </c>
      <c r="H111" s="74" t="s">
        <v>153</v>
      </c>
      <c r="I111" s="72" t="s">
        <v>69</v>
      </c>
      <c r="J111" s="72" t="s">
        <v>137</v>
      </c>
      <c r="K111" s="72" t="s">
        <v>1</v>
      </c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>
        <f>$B111</f>
        <v>108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</row>
    <row r="112" spans="1:54" ht="15.9" customHeight="1" x14ac:dyDescent="0.3">
      <c r="A112" s="72">
        <v>370</v>
      </c>
      <c r="B112" s="72">
        <v>109</v>
      </c>
      <c r="C112" s="72">
        <v>32</v>
      </c>
      <c r="D112" s="72">
        <v>79</v>
      </c>
      <c r="E112" s="75">
        <v>1904</v>
      </c>
      <c r="F112" s="73">
        <v>4.1643518518518517E-2</v>
      </c>
      <c r="G112" s="74" t="s">
        <v>77</v>
      </c>
      <c r="H112" s="74" t="s">
        <v>181</v>
      </c>
      <c r="I112" s="72" t="s">
        <v>84</v>
      </c>
      <c r="J112" s="72" t="s">
        <v>137</v>
      </c>
      <c r="K112" s="72" t="s">
        <v>1</v>
      </c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>
        <f>$B112</f>
        <v>109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>
        <f>$D112</f>
        <v>79</v>
      </c>
    </row>
    <row r="113" spans="1:54" ht="15.9" customHeight="1" x14ac:dyDescent="0.3">
      <c r="A113" s="72">
        <v>374</v>
      </c>
      <c r="B113" s="72">
        <v>110</v>
      </c>
      <c r="C113" s="1"/>
      <c r="D113" s="1"/>
      <c r="E113" s="75">
        <v>1677</v>
      </c>
      <c r="F113" s="76">
        <v>4.1805555555555554E-2</v>
      </c>
      <c r="G113" s="74" t="s">
        <v>94</v>
      </c>
      <c r="H113" s="74" t="s">
        <v>155</v>
      </c>
      <c r="I113" s="72" t="s">
        <v>69</v>
      </c>
      <c r="J113" s="72" t="s">
        <v>58</v>
      </c>
      <c r="K113" s="72" t="s">
        <v>1</v>
      </c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>
        <f>$B113</f>
        <v>110</v>
      </c>
      <c r="AC113" s="16"/>
      <c r="AD113" s="16"/>
      <c r="AE113" s="16"/>
      <c r="AF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</row>
    <row r="114" spans="1:54" ht="15.9" customHeight="1" x14ac:dyDescent="0.3">
      <c r="A114" s="72">
        <v>376</v>
      </c>
      <c r="B114" s="72">
        <v>111</v>
      </c>
      <c r="C114" s="72">
        <v>33</v>
      </c>
      <c r="D114" s="72">
        <v>80</v>
      </c>
      <c r="E114" s="75">
        <v>1378</v>
      </c>
      <c r="F114" s="76">
        <v>4.2106481481481481E-2</v>
      </c>
      <c r="G114" s="74" t="s">
        <v>143</v>
      </c>
      <c r="H114" s="74" t="s">
        <v>110</v>
      </c>
      <c r="I114" s="72" t="s">
        <v>84</v>
      </c>
      <c r="J114" s="72" t="s">
        <v>388</v>
      </c>
      <c r="K114" s="72" t="s">
        <v>1</v>
      </c>
      <c r="L114" s="16"/>
      <c r="M114" s="16"/>
      <c r="N114" s="16"/>
      <c r="O114" s="16"/>
      <c r="P114" s="16"/>
      <c r="Q114" s="16"/>
      <c r="R114" s="16"/>
      <c r="S114" s="16"/>
      <c r="T114" s="16">
        <f>$B114</f>
        <v>111</v>
      </c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6"/>
      <c r="AM114" s="16"/>
      <c r="AN114" s="16"/>
      <c r="AO114" s="16"/>
      <c r="AP114" s="16">
        <f>$D114</f>
        <v>80</v>
      </c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</row>
    <row r="115" spans="1:54" ht="15.9" customHeight="1" x14ac:dyDescent="0.3">
      <c r="A115" s="72">
        <v>377</v>
      </c>
      <c r="B115" s="72">
        <v>112</v>
      </c>
      <c r="C115" s="72">
        <v>15</v>
      </c>
      <c r="D115" s="72">
        <v>81</v>
      </c>
      <c r="E115" s="75">
        <v>1493</v>
      </c>
      <c r="F115" s="76">
        <v>4.2187499999999996E-2</v>
      </c>
      <c r="G115" s="74" t="s">
        <v>501</v>
      </c>
      <c r="H115" s="74" t="s">
        <v>502</v>
      </c>
      <c r="I115" s="72" t="s">
        <v>90</v>
      </c>
      <c r="J115" s="72" t="s">
        <v>137</v>
      </c>
      <c r="K115" s="72" t="s">
        <v>1</v>
      </c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>
        <f>$B115</f>
        <v>112</v>
      </c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>
        <f>$D115</f>
        <v>81</v>
      </c>
    </row>
    <row r="116" spans="1:54" ht="15.9" customHeight="1" x14ac:dyDescent="0.3">
      <c r="A116" s="72">
        <v>378</v>
      </c>
      <c r="B116" s="72">
        <v>113</v>
      </c>
      <c r="C116" s="72">
        <v>16</v>
      </c>
      <c r="D116" s="72">
        <v>82</v>
      </c>
      <c r="E116" s="75">
        <v>508</v>
      </c>
      <c r="F116" s="76">
        <v>4.2268518518518518E-2</v>
      </c>
      <c r="G116" s="74" t="s">
        <v>86</v>
      </c>
      <c r="H116" s="74" t="s">
        <v>503</v>
      </c>
      <c r="I116" s="72" t="s">
        <v>90</v>
      </c>
      <c r="J116" s="72" t="s">
        <v>40</v>
      </c>
      <c r="K116" s="72" t="s">
        <v>1</v>
      </c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>
        <f>$B116</f>
        <v>113</v>
      </c>
      <c r="AB116" s="16"/>
      <c r="AC116" s="16"/>
      <c r="AD116" s="16"/>
      <c r="AE116" s="16"/>
      <c r="AF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>
        <f>$D116</f>
        <v>82</v>
      </c>
      <c r="AX116" s="16"/>
      <c r="AY116" s="16"/>
      <c r="AZ116" s="16"/>
      <c r="BA116" s="16"/>
      <c r="BB116" s="16"/>
    </row>
    <row r="117" spans="1:54" ht="15.9" customHeight="1" x14ac:dyDescent="0.3">
      <c r="A117" s="72">
        <v>379</v>
      </c>
      <c r="B117" s="72">
        <v>114</v>
      </c>
      <c r="C117" s="72">
        <v>34</v>
      </c>
      <c r="D117" s="72">
        <v>83</v>
      </c>
      <c r="E117" s="75">
        <v>887</v>
      </c>
      <c r="F117" s="76">
        <v>4.2291666666666665E-2</v>
      </c>
      <c r="G117" s="74" t="s">
        <v>500</v>
      </c>
      <c r="H117" s="74" t="s">
        <v>154</v>
      </c>
      <c r="I117" s="72" t="s">
        <v>87</v>
      </c>
      <c r="J117" s="72" t="s">
        <v>38</v>
      </c>
      <c r="K117" s="72" t="s">
        <v>1</v>
      </c>
      <c r="L117" s="16"/>
      <c r="M117" s="16"/>
      <c r="N117" s="16"/>
      <c r="O117" s="16"/>
      <c r="P117" s="16"/>
      <c r="Q117" s="16"/>
      <c r="R117" s="16"/>
      <c r="S117" s="16">
        <f>$B117</f>
        <v>114</v>
      </c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6"/>
      <c r="AM117" s="16"/>
      <c r="AN117" s="16"/>
      <c r="AO117" s="16">
        <f>$D117</f>
        <v>83</v>
      </c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</row>
    <row r="118" spans="1:54" ht="15.9" customHeight="1" x14ac:dyDescent="0.3">
      <c r="A118" s="72">
        <v>380</v>
      </c>
      <c r="B118" s="72">
        <v>115</v>
      </c>
      <c r="C118" s="1"/>
      <c r="D118" s="1"/>
      <c r="E118" s="75">
        <v>850</v>
      </c>
      <c r="F118" s="76">
        <v>4.2326388888888886E-2</v>
      </c>
      <c r="G118" s="74" t="s">
        <v>504</v>
      </c>
      <c r="H118" s="74" t="s">
        <v>505</v>
      </c>
      <c r="I118" s="72" t="s">
        <v>69</v>
      </c>
      <c r="J118" s="72" t="s">
        <v>38</v>
      </c>
      <c r="K118" s="72" t="s">
        <v>1</v>
      </c>
      <c r="L118" s="16"/>
      <c r="M118" s="16"/>
      <c r="N118" s="16"/>
      <c r="O118" s="16"/>
      <c r="P118" s="16"/>
      <c r="Q118" s="16"/>
      <c r="R118" s="16"/>
      <c r="S118" s="16">
        <f>$B118</f>
        <v>115</v>
      </c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</row>
    <row r="119" spans="1:54" ht="15.9" customHeight="1" x14ac:dyDescent="0.3">
      <c r="A119" s="72">
        <v>381</v>
      </c>
      <c r="B119" s="72">
        <v>116</v>
      </c>
      <c r="C119" s="72">
        <v>34</v>
      </c>
      <c r="D119" s="72">
        <v>84</v>
      </c>
      <c r="E119" s="75">
        <v>753</v>
      </c>
      <c r="F119" s="76">
        <v>4.2349537037037033E-2</v>
      </c>
      <c r="G119" s="74" t="s">
        <v>506</v>
      </c>
      <c r="H119" s="74" t="s">
        <v>507</v>
      </c>
      <c r="I119" s="72" t="s">
        <v>84</v>
      </c>
      <c r="J119" s="72" t="s">
        <v>26</v>
      </c>
      <c r="K119" s="72" t="s">
        <v>1</v>
      </c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>
        <f>$B119</f>
        <v>116</v>
      </c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>
        <f>$D119</f>
        <v>84</v>
      </c>
      <c r="AW119" s="16"/>
      <c r="AX119" s="16"/>
      <c r="AY119" s="16"/>
      <c r="AZ119" s="16"/>
      <c r="BA119" s="16"/>
      <c r="BB119" s="16"/>
    </row>
    <row r="120" spans="1:54" ht="15.9" customHeight="1" x14ac:dyDescent="0.3">
      <c r="A120" s="72">
        <v>383</v>
      </c>
      <c r="B120" s="72">
        <v>117</v>
      </c>
      <c r="C120" s="72">
        <v>17</v>
      </c>
      <c r="D120" s="72">
        <v>85</v>
      </c>
      <c r="E120" s="75">
        <v>1255</v>
      </c>
      <c r="F120" s="76">
        <v>4.2488425925925929E-2</v>
      </c>
      <c r="G120" s="74" t="s">
        <v>508</v>
      </c>
      <c r="H120" s="74" t="s">
        <v>272</v>
      </c>
      <c r="I120" s="72" t="s">
        <v>90</v>
      </c>
      <c r="J120" s="72" t="s">
        <v>36</v>
      </c>
      <c r="K120" s="72" t="s">
        <v>1</v>
      </c>
      <c r="L120" s="16"/>
      <c r="M120" s="16">
        <f>$B120</f>
        <v>117</v>
      </c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>
        <f>$D120</f>
        <v>85</v>
      </c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</row>
    <row r="121" spans="1:54" ht="15.9" customHeight="1" x14ac:dyDescent="0.3">
      <c r="A121" s="72">
        <v>386</v>
      </c>
      <c r="B121" s="72">
        <v>118</v>
      </c>
      <c r="C121" s="72">
        <v>18</v>
      </c>
      <c r="D121" s="72">
        <v>86</v>
      </c>
      <c r="E121" s="75">
        <v>32</v>
      </c>
      <c r="F121" s="76">
        <v>4.2731481481481481E-2</v>
      </c>
      <c r="G121" s="74" t="s">
        <v>101</v>
      </c>
      <c r="H121" s="74" t="s">
        <v>105</v>
      </c>
      <c r="I121" s="72" t="s">
        <v>90</v>
      </c>
      <c r="J121" s="72" t="s">
        <v>39</v>
      </c>
      <c r="K121" s="72" t="s">
        <v>1</v>
      </c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>
        <f>$B121</f>
        <v>118</v>
      </c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>
        <f>$D121</f>
        <v>86</v>
      </c>
      <c r="AU121" s="16"/>
      <c r="AV121" s="16"/>
      <c r="AW121" s="16"/>
      <c r="AX121" s="16"/>
      <c r="AY121" s="16"/>
      <c r="AZ121" s="16"/>
      <c r="BA121" s="16"/>
      <c r="BB121" s="16"/>
    </row>
    <row r="122" spans="1:54" ht="15.9" customHeight="1" x14ac:dyDescent="0.3">
      <c r="A122" s="72">
        <v>387</v>
      </c>
      <c r="B122" s="72">
        <v>119</v>
      </c>
      <c r="C122" s="72">
        <v>19</v>
      </c>
      <c r="D122" s="72">
        <v>87</v>
      </c>
      <c r="E122" s="75">
        <v>203</v>
      </c>
      <c r="F122" s="76">
        <v>4.2766203703703709E-2</v>
      </c>
      <c r="G122" s="74" t="s">
        <v>101</v>
      </c>
      <c r="H122" s="74" t="s">
        <v>339</v>
      </c>
      <c r="I122" s="72" t="s">
        <v>90</v>
      </c>
      <c r="J122" s="72" t="s">
        <v>27</v>
      </c>
      <c r="K122" s="72" t="s">
        <v>1</v>
      </c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>
        <f>$B122</f>
        <v>119</v>
      </c>
      <c r="AE122" s="16"/>
      <c r="AF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>
        <f>$D122</f>
        <v>87</v>
      </c>
      <c r="BA122" s="16"/>
      <c r="BB122" s="16"/>
    </row>
    <row r="123" spans="1:54" ht="15.9" customHeight="1" x14ac:dyDescent="0.3">
      <c r="A123" s="72">
        <v>389</v>
      </c>
      <c r="B123" s="72">
        <v>120</v>
      </c>
      <c r="C123" s="72">
        <v>20</v>
      </c>
      <c r="D123" s="72">
        <v>88</v>
      </c>
      <c r="E123" s="75">
        <v>571</v>
      </c>
      <c r="F123" s="76">
        <v>4.280092592592593E-2</v>
      </c>
      <c r="G123" s="74" t="s">
        <v>184</v>
      </c>
      <c r="H123" s="74" t="s">
        <v>185</v>
      </c>
      <c r="I123" s="72" t="s">
        <v>90</v>
      </c>
      <c r="J123" s="72" t="s">
        <v>40</v>
      </c>
      <c r="K123" s="72" t="s">
        <v>1</v>
      </c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>
        <f>$B123</f>
        <v>120</v>
      </c>
      <c r="AB123" s="16"/>
      <c r="AC123" s="16"/>
      <c r="AD123" s="16"/>
      <c r="AE123" s="16"/>
      <c r="AF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>
        <f>$D123</f>
        <v>88</v>
      </c>
      <c r="AX123" s="16"/>
      <c r="AY123" s="16"/>
      <c r="AZ123" s="16"/>
      <c r="BA123" s="16"/>
      <c r="BB123" s="16"/>
    </row>
    <row r="124" spans="1:54" ht="15.9" customHeight="1" x14ac:dyDescent="0.3">
      <c r="A124" s="72">
        <v>390</v>
      </c>
      <c r="B124" s="72">
        <v>121</v>
      </c>
      <c r="C124" s="72">
        <v>21</v>
      </c>
      <c r="D124" s="72">
        <v>89</v>
      </c>
      <c r="E124" s="75">
        <v>584</v>
      </c>
      <c r="F124" s="76">
        <v>4.2858796296296298E-2</v>
      </c>
      <c r="G124" s="74" t="s">
        <v>486</v>
      </c>
      <c r="H124" s="74" t="s">
        <v>509</v>
      </c>
      <c r="I124" s="72" t="s">
        <v>90</v>
      </c>
      <c r="J124" s="72" t="s">
        <v>40</v>
      </c>
      <c r="K124" s="72" t="s">
        <v>1</v>
      </c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>
        <f>$B124</f>
        <v>121</v>
      </c>
      <c r="AB124" s="16"/>
      <c r="AC124" s="16"/>
      <c r="AD124" s="16"/>
      <c r="AE124" s="16"/>
      <c r="AF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>
        <f>$D124</f>
        <v>89</v>
      </c>
      <c r="AX124" s="16"/>
      <c r="AY124" s="16"/>
      <c r="AZ124" s="16"/>
      <c r="BA124" s="16"/>
      <c r="BB124" s="16"/>
    </row>
    <row r="125" spans="1:54" ht="15.9" customHeight="1" x14ac:dyDescent="0.3">
      <c r="A125" s="72">
        <v>392</v>
      </c>
      <c r="B125" s="72">
        <v>122</v>
      </c>
      <c r="C125" s="72">
        <v>35</v>
      </c>
      <c r="D125" s="72">
        <v>90</v>
      </c>
      <c r="E125" s="75">
        <v>1383</v>
      </c>
      <c r="F125" s="76">
        <v>4.2986111111111114E-2</v>
      </c>
      <c r="G125" s="74" t="s">
        <v>510</v>
      </c>
      <c r="H125" s="74" t="s">
        <v>315</v>
      </c>
      <c r="I125" s="72" t="s">
        <v>84</v>
      </c>
      <c r="J125" s="72" t="s">
        <v>388</v>
      </c>
      <c r="K125" s="72" t="s">
        <v>1</v>
      </c>
      <c r="L125" s="16"/>
      <c r="M125" s="16"/>
      <c r="N125" s="16"/>
      <c r="O125" s="16"/>
      <c r="P125" s="16"/>
      <c r="Q125" s="16"/>
      <c r="R125" s="16"/>
      <c r="S125" s="16"/>
      <c r="T125" s="16">
        <f>$B125</f>
        <v>122</v>
      </c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6"/>
      <c r="AM125" s="16"/>
      <c r="AN125" s="16"/>
      <c r="AO125" s="16"/>
      <c r="AP125" s="16">
        <f>$D125</f>
        <v>90</v>
      </c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</row>
    <row r="126" spans="1:54" ht="15.9" customHeight="1" x14ac:dyDescent="0.3">
      <c r="A126" s="72">
        <v>393</v>
      </c>
      <c r="B126" s="72">
        <v>123</v>
      </c>
      <c r="C126" s="72">
        <v>36</v>
      </c>
      <c r="D126" s="72">
        <v>91</v>
      </c>
      <c r="E126" s="75">
        <v>1385</v>
      </c>
      <c r="F126" s="76">
        <v>4.2997685185185187E-2</v>
      </c>
      <c r="G126" s="74" t="s">
        <v>143</v>
      </c>
      <c r="H126" s="74" t="s">
        <v>511</v>
      </c>
      <c r="I126" s="72" t="s">
        <v>84</v>
      </c>
      <c r="J126" s="72" t="s">
        <v>388</v>
      </c>
      <c r="K126" s="72" t="s">
        <v>1</v>
      </c>
      <c r="L126" s="16"/>
      <c r="M126" s="16"/>
      <c r="N126" s="16"/>
      <c r="O126" s="16"/>
      <c r="P126" s="16"/>
      <c r="Q126" s="16"/>
      <c r="R126" s="16"/>
      <c r="S126" s="16"/>
      <c r="T126" s="16">
        <f>$B126</f>
        <v>123</v>
      </c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6"/>
      <c r="AM126" s="16"/>
      <c r="AN126" s="16"/>
      <c r="AO126" s="16"/>
      <c r="AP126" s="16">
        <f>$D126</f>
        <v>91</v>
      </c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</row>
    <row r="127" spans="1:54" ht="15.9" customHeight="1" x14ac:dyDescent="0.3">
      <c r="A127" s="72">
        <v>394</v>
      </c>
      <c r="B127" s="72">
        <v>124</v>
      </c>
      <c r="C127" s="72">
        <v>35</v>
      </c>
      <c r="D127" s="72">
        <v>92</v>
      </c>
      <c r="E127" s="75">
        <v>1691</v>
      </c>
      <c r="F127" s="76">
        <v>4.3136574074074077E-2</v>
      </c>
      <c r="G127" s="74" t="s">
        <v>512</v>
      </c>
      <c r="H127" s="74" t="s">
        <v>513</v>
      </c>
      <c r="I127" s="72" t="s">
        <v>87</v>
      </c>
      <c r="J127" s="72" t="s">
        <v>23</v>
      </c>
      <c r="K127" s="72" t="s">
        <v>1</v>
      </c>
      <c r="L127" s="16"/>
      <c r="M127" s="16"/>
      <c r="N127" s="16">
        <f>$B127</f>
        <v>124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>
        <f>$D127</f>
        <v>92</v>
      </c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</row>
    <row r="128" spans="1:54" ht="15.9" customHeight="1" x14ac:dyDescent="0.3">
      <c r="A128" s="72">
        <v>396</v>
      </c>
      <c r="B128" s="72">
        <v>125</v>
      </c>
      <c r="C128" s="72">
        <v>37</v>
      </c>
      <c r="D128" s="72">
        <v>93</v>
      </c>
      <c r="E128" s="75">
        <v>1615</v>
      </c>
      <c r="F128" s="76">
        <v>4.3171296296296298E-2</v>
      </c>
      <c r="G128" s="74" t="s">
        <v>206</v>
      </c>
      <c r="H128" s="74" t="s">
        <v>146</v>
      </c>
      <c r="I128" s="72" t="s">
        <v>84</v>
      </c>
      <c r="J128" s="72" t="s">
        <v>67</v>
      </c>
      <c r="K128" s="72" t="s">
        <v>1</v>
      </c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>
        <f>$B128</f>
        <v>125</v>
      </c>
      <c r="AD128" s="16"/>
      <c r="AE128" s="16"/>
      <c r="AF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>
        <f>$D128</f>
        <v>93</v>
      </c>
      <c r="AZ128" s="16"/>
      <c r="BA128" s="16"/>
      <c r="BB128" s="16"/>
    </row>
    <row r="129" spans="1:54" ht="15.9" customHeight="1" x14ac:dyDescent="0.3">
      <c r="A129" s="72">
        <v>397</v>
      </c>
      <c r="B129" s="72">
        <v>126</v>
      </c>
      <c r="C129" s="72">
        <v>38</v>
      </c>
      <c r="D129" s="72">
        <v>94</v>
      </c>
      <c r="E129" s="75">
        <v>1638</v>
      </c>
      <c r="F129" s="76">
        <v>4.3206018518518519E-2</v>
      </c>
      <c r="G129" s="74" t="s">
        <v>158</v>
      </c>
      <c r="H129" s="74" t="s">
        <v>159</v>
      </c>
      <c r="I129" s="72" t="s">
        <v>84</v>
      </c>
      <c r="J129" s="72" t="s">
        <v>67</v>
      </c>
      <c r="K129" s="72" t="s">
        <v>1</v>
      </c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>
        <f>$B129</f>
        <v>126</v>
      </c>
      <c r="AD129" s="16"/>
      <c r="AE129" s="16"/>
      <c r="AF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>
        <f>$D129</f>
        <v>94</v>
      </c>
      <c r="AZ129" s="16"/>
      <c r="BA129" s="16"/>
      <c r="BB129" s="16"/>
    </row>
    <row r="130" spans="1:54" ht="15.9" customHeight="1" x14ac:dyDescent="0.3">
      <c r="A130" s="72">
        <v>398</v>
      </c>
      <c r="B130" s="72">
        <v>127</v>
      </c>
      <c r="C130" s="72">
        <v>36</v>
      </c>
      <c r="D130" s="72">
        <v>95</v>
      </c>
      <c r="E130" s="75">
        <v>987</v>
      </c>
      <c r="F130" s="76">
        <v>4.3333333333333335E-2</v>
      </c>
      <c r="G130" s="74" t="s">
        <v>514</v>
      </c>
      <c r="H130" s="74" t="s">
        <v>515</v>
      </c>
      <c r="I130" s="72" t="s">
        <v>87</v>
      </c>
      <c r="J130" s="72" t="s">
        <v>123</v>
      </c>
      <c r="K130" s="72" t="s">
        <v>1</v>
      </c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>
        <f>$B130</f>
        <v>127</v>
      </c>
      <c r="AF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>
        <f>$D130</f>
        <v>95</v>
      </c>
      <c r="BB130" s="16"/>
    </row>
    <row r="131" spans="1:54" ht="15.9" customHeight="1" x14ac:dyDescent="0.3">
      <c r="A131" s="72">
        <v>402</v>
      </c>
      <c r="B131" s="72">
        <v>128</v>
      </c>
      <c r="C131" s="1"/>
      <c r="D131" s="1"/>
      <c r="E131" s="75">
        <v>1614</v>
      </c>
      <c r="F131" s="76">
        <v>4.3634259259259262E-2</v>
      </c>
      <c r="G131" s="74" t="s">
        <v>74</v>
      </c>
      <c r="H131" s="74" t="s">
        <v>516</v>
      </c>
      <c r="I131" s="72" t="s">
        <v>69</v>
      </c>
      <c r="J131" s="72" t="s">
        <v>67</v>
      </c>
      <c r="K131" s="72" t="s">
        <v>1</v>
      </c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>
        <f>$B131</f>
        <v>128</v>
      </c>
      <c r="AD131" s="16"/>
      <c r="AE131" s="16"/>
      <c r="AF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</row>
    <row r="132" spans="1:54" ht="15.9" customHeight="1" x14ac:dyDescent="0.3">
      <c r="A132" s="72">
        <v>403</v>
      </c>
      <c r="B132" s="72">
        <v>129</v>
      </c>
      <c r="C132" s="1"/>
      <c r="D132" s="1"/>
      <c r="E132" s="75">
        <v>863</v>
      </c>
      <c r="F132" s="76">
        <v>4.3645833333333335E-2</v>
      </c>
      <c r="G132" s="74" t="s">
        <v>517</v>
      </c>
      <c r="H132" s="74" t="s">
        <v>341</v>
      </c>
      <c r="I132" s="72" t="s">
        <v>69</v>
      </c>
      <c r="J132" s="72" t="s">
        <v>38</v>
      </c>
      <c r="K132" s="72" t="s">
        <v>1</v>
      </c>
      <c r="L132" s="16"/>
      <c r="M132" s="16"/>
      <c r="N132" s="16"/>
      <c r="O132" s="16"/>
      <c r="P132" s="16"/>
      <c r="Q132" s="16"/>
      <c r="R132" s="16"/>
      <c r="S132" s="16">
        <f>$B132</f>
        <v>129</v>
      </c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</row>
    <row r="133" spans="1:54" ht="15.9" customHeight="1" x14ac:dyDescent="0.3">
      <c r="A133" s="72">
        <v>404</v>
      </c>
      <c r="B133" s="72">
        <v>130</v>
      </c>
      <c r="C133" s="1"/>
      <c r="D133" s="1"/>
      <c r="E133" s="75">
        <v>1323</v>
      </c>
      <c r="F133" s="76">
        <v>4.3715277777777777E-2</v>
      </c>
      <c r="G133" s="74" t="s">
        <v>518</v>
      </c>
      <c r="H133" s="74" t="s">
        <v>519</v>
      </c>
      <c r="I133" s="72" t="s">
        <v>69</v>
      </c>
      <c r="J133" s="72" t="s">
        <v>35</v>
      </c>
      <c r="K133" s="72" t="s">
        <v>1</v>
      </c>
      <c r="L133" s="16">
        <f>$B133</f>
        <v>130</v>
      </c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</row>
    <row r="134" spans="1:54" ht="15.9" customHeight="1" x14ac:dyDescent="0.3">
      <c r="A134" s="72">
        <v>406</v>
      </c>
      <c r="B134" s="72">
        <v>131</v>
      </c>
      <c r="C134" s="72">
        <v>39</v>
      </c>
      <c r="D134" s="72">
        <v>96</v>
      </c>
      <c r="E134" s="75">
        <v>721</v>
      </c>
      <c r="F134" s="76">
        <v>4.3935185185185181E-2</v>
      </c>
      <c r="G134" s="74" t="s">
        <v>520</v>
      </c>
      <c r="H134" s="74" t="s">
        <v>521</v>
      </c>
      <c r="I134" s="72" t="s">
        <v>84</v>
      </c>
      <c r="J134" s="72" t="s">
        <v>26</v>
      </c>
      <c r="K134" s="72" t="s">
        <v>1</v>
      </c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>
        <f>$B134</f>
        <v>131</v>
      </c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>
        <f>$D134</f>
        <v>96</v>
      </c>
      <c r="AW134" s="16"/>
      <c r="AX134" s="16"/>
      <c r="AY134" s="16"/>
      <c r="AZ134" s="16"/>
      <c r="BA134" s="16"/>
      <c r="BB134" s="16"/>
    </row>
    <row r="135" spans="1:54" ht="15.9" customHeight="1" x14ac:dyDescent="0.3">
      <c r="A135" s="72">
        <v>408</v>
      </c>
      <c r="B135" s="72">
        <v>132</v>
      </c>
      <c r="C135" s="72">
        <v>22</v>
      </c>
      <c r="D135" s="72">
        <v>97</v>
      </c>
      <c r="E135" s="75">
        <v>849</v>
      </c>
      <c r="F135" s="76">
        <v>4.4305555555555549E-2</v>
      </c>
      <c r="G135" s="74" t="s">
        <v>194</v>
      </c>
      <c r="H135" s="74" t="s">
        <v>142</v>
      </c>
      <c r="I135" s="72" t="s">
        <v>90</v>
      </c>
      <c r="J135" s="72" t="s">
        <v>38</v>
      </c>
      <c r="K135" s="72" t="s">
        <v>1</v>
      </c>
      <c r="L135" s="16"/>
      <c r="M135" s="16"/>
      <c r="N135" s="16"/>
      <c r="O135" s="16"/>
      <c r="P135" s="16"/>
      <c r="Q135" s="16"/>
      <c r="R135" s="16"/>
      <c r="S135" s="16">
        <f>$B135</f>
        <v>132</v>
      </c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6"/>
      <c r="AM135" s="16"/>
      <c r="AN135" s="16"/>
      <c r="AO135" s="16">
        <f>$D135</f>
        <v>97</v>
      </c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</row>
    <row r="136" spans="1:54" ht="15.9" customHeight="1" x14ac:dyDescent="0.3">
      <c r="A136" s="72">
        <v>409</v>
      </c>
      <c r="B136" s="72">
        <v>133</v>
      </c>
      <c r="C136" s="1"/>
      <c r="D136" s="1"/>
      <c r="E136" s="75">
        <v>1337</v>
      </c>
      <c r="F136" s="76">
        <v>4.462962962962963E-2</v>
      </c>
      <c r="G136" s="74" t="s">
        <v>148</v>
      </c>
      <c r="H136" s="74" t="s">
        <v>147</v>
      </c>
      <c r="I136" s="72" t="s">
        <v>69</v>
      </c>
      <c r="J136" s="72" t="s">
        <v>35</v>
      </c>
      <c r="K136" s="72" t="s">
        <v>1</v>
      </c>
      <c r="L136" s="16">
        <f>$B136</f>
        <v>133</v>
      </c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</row>
    <row r="137" spans="1:54" ht="15.9" customHeight="1" x14ac:dyDescent="0.3">
      <c r="A137" s="72">
        <v>415</v>
      </c>
      <c r="B137" s="72">
        <v>134</v>
      </c>
      <c r="C137" s="72">
        <v>23</v>
      </c>
      <c r="D137" s="72">
        <v>98</v>
      </c>
      <c r="E137" s="75">
        <v>1328</v>
      </c>
      <c r="F137" s="76">
        <v>4.5405092592592594E-2</v>
      </c>
      <c r="G137" s="74" t="s">
        <v>450</v>
      </c>
      <c r="H137" s="74" t="s">
        <v>115</v>
      </c>
      <c r="I137" s="72" t="s">
        <v>90</v>
      </c>
      <c r="J137" s="72" t="s">
        <v>35</v>
      </c>
      <c r="K137" s="72" t="s">
        <v>1</v>
      </c>
      <c r="L137" s="16">
        <f>$B137</f>
        <v>134</v>
      </c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>
        <f>$D137</f>
        <v>98</v>
      </c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</row>
    <row r="138" spans="1:54" ht="15.9" customHeight="1" x14ac:dyDescent="0.3">
      <c r="A138" s="72">
        <v>417</v>
      </c>
      <c r="B138" s="72">
        <v>135</v>
      </c>
      <c r="C138" s="1"/>
      <c r="D138" s="1"/>
      <c r="E138" s="75">
        <v>1698</v>
      </c>
      <c r="F138" s="76">
        <v>4.5706018518518521E-2</v>
      </c>
      <c r="G138" s="74" t="s">
        <v>522</v>
      </c>
      <c r="H138" s="74" t="s">
        <v>523</v>
      </c>
      <c r="I138" s="72" t="s">
        <v>69</v>
      </c>
      <c r="J138" s="72" t="s">
        <v>23</v>
      </c>
      <c r="K138" s="72" t="s">
        <v>1</v>
      </c>
      <c r="L138" s="16"/>
      <c r="M138" s="16"/>
      <c r="N138" s="16">
        <f>$B138</f>
        <v>135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</row>
    <row r="139" spans="1:54" ht="15.9" customHeight="1" x14ac:dyDescent="0.3">
      <c r="A139" s="72">
        <v>418</v>
      </c>
      <c r="B139" s="72">
        <v>136</v>
      </c>
      <c r="C139" s="72">
        <v>24</v>
      </c>
      <c r="D139" s="72">
        <v>99</v>
      </c>
      <c r="E139" s="75">
        <v>312</v>
      </c>
      <c r="F139" s="76">
        <v>4.5995370370370367E-2</v>
      </c>
      <c r="G139" s="74" t="s">
        <v>80</v>
      </c>
      <c r="H139" s="74" t="s">
        <v>122</v>
      </c>
      <c r="I139" s="72" t="s">
        <v>90</v>
      </c>
      <c r="J139" s="72" t="s">
        <v>27</v>
      </c>
      <c r="K139" s="72" t="s">
        <v>1</v>
      </c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>
        <f>$B139</f>
        <v>136</v>
      </c>
      <c r="AE139" s="16"/>
      <c r="AF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>
        <f>$D139</f>
        <v>99</v>
      </c>
      <c r="BA139" s="16"/>
      <c r="BB139" s="16"/>
    </row>
    <row r="140" spans="1:54" ht="15.9" customHeight="1" x14ac:dyDescent="0.3">
      <c r="A140" s="72">
        <v>422</v>
      </c>
      <c r="B140" s="72">
        <v>137</v>
      </c>
      <c r="C140" s="72">
        <v>37</v>
      </c>
      <c r="D140" s="72">
        <v>100</v>
      </c>
      <c r="E140" s="75">
        <v>1153</v>
      </c>
      <c r="F140" s="76">
        <v>4.6793981481481485E-2</v>
      </c>
      <c r="G140" s="74" t="s">
        <v>83</v>
      </c>
      <c r="H140" s="74" t="s">
        <v>524</v>
      </c>
      <c r="I140" s="72" t="s">
        <v>87</v>
      </c>
      <c r="J140" s="72" t="s">
        <v>37</v>
      </c>
      <c r="K140" s="72" t="s">
        <v>1</v>
      </c>
      <c r="L140" s="16"/>
      <c r="M140" s="16"/>
      <c r="N140" s="16"/>
      <c r="O140" s="16"/>
      <c r="P140" s="16"/>
      <c r="Q140" s="16"/>
      <c r="R140" s="16">
        <f>$B140</f>
        <v>137</v>
      </c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6"/>
      <c r="AM140" s="16"/>
      <c r="AN140" s="16">
        <f>$D140</f>
        <v>100</v>
      </c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</row>
    <row r="141" spans="1:54" ht="15.9" customHeight="1" x14ac:dyDescent="0.3">
      <c r="A141" s="72">
        <v>423</v>
      </c>
      <c r="B141" s="72">
        <v>138</v>
      </c>
      <c r="C141" s="72">
        <v>38</v>
      </c>
      <c r="D141" s="72">
        <v>101</v>
      </c>
      <c r="E141" s="75">
        <v>730</v>
      </c>
      <c r="F141" s="76">
        <v>4.6817129629629632E-2</v>
      </c>
      <c r="G141" s="74" t="s">
        <v>525</v>
      </c>
      <c r="H141" s="74" t="s">
        <v>526</v>
      </c>
      <c r="I141" s="72" t="s">
        <v>87</v>
      </c>
      <c r="J141" s="72" t="s">
        <v>26</v>
      </c>
      <c r="K141" s="72" t="s">
        <v>1</v>
      </c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>
        <f>$B141</f>
        <v>138</v>
      </c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>
        <f>$D141</f>
        <v>101</v>
      </c>
      <c r="AW141" s="16"/>
      <c r="AX141" s="16"/>
      <c r="AY141" s="16"/>
      <c r="AZ141" s="16"/>
      <c r="BA141" s="16"/>
      <c r="BB141" s="16"/>
    </row>
    <row r="142" spans="1:54" ht="15.9" customHeight="1" x14ac:dyDescent="0.3">
      <c r="A142" s="72">
        <v>424</v>
      </c>
      <c r="B142" s="72">
        <v>139</v>
      </c>
      <c r="C142" s="72">
        <v>40</v>
      </c>
      <c r="D142" s="72">
        <v>102</v>
      </c>
      <c r="E142" s="75">
        <v>1632</v>
      </c>
      <c r="F142" s="76">
        <v>4.6967592592592596E-2</v>
      </c>
      <c r="G142" s="74" t="s">
        <v>527</v>
      </c>
      <c r="H142" s="74" t="s">
        <v>528</v>
      </c>
      <c r="I142" s="72" t="s">
        <v>84</v>
      </c>
      <c r="J142" s="72" t="s">
        <v>67</v>
      </c>
      <c r="K142" s="72" t="s">
        <v>1</v>
      </c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>
        <f>$B142</f>
        <v>139</v>
      </c>
      <c r="AD142" s="16"/>
      <c r="AE142" s="16"/>
      <c r="AF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>
        <f>$D142</f>
        <v>102</v>
      </c>
      <c r="AZ142" s="16"/>
      <c r="BA142" s="16"/>
      <c r="BB142" s="16"/>
    </row>
    <row r="143" spans="1:54" ht="15.9" customHeight="1" x14ac:dyDescent="0.3">
      <c r="A143" s="72">
        <v>425</v>
      </c>
      <c r="B143" s="72">
        <v>140</v>
      </c>
      <c r="C143" s="72">
        <v>25</v>
      </c>
      <c r="D143" s="72">
        <v>103</v>
      </c>
      <c r="E143" s="75">
        <v>1001</v>
      </c>
      <c r="F143" s="76">
        <v>4.7118055555555559E-2</v>
      </c>
      <c r="G143" s="74" t="s">
        <v>93</v>
      </c>
      <c r="H143" s="74" t="s">
        <v>529</v>
      </c>
      <c r="I143" s="72" t="s">
        <v>90</v>
      </c>
      <c r="J143" s="72" t="s">
        <v>123</v>
      </c>
      <c r="K143" s="72" t="s">
        <v>1</v>
      </c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>
        <f>$B143</f>
        <v>140</v>
      </c>
      <c r="AF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>
        <f>$D143</f>
        <v>103</v>
      </c>
      <c r="BB143" s="16"/>
    </row>
    <row r="144" spans="1:54" ht="15.9" customHeight="1" x14ac:dyDescent="0.3">
      <c r="A144" s="72">
        <v>426</v>
      </c>
      <c r="B144" s="72">
        <v>141</v>
      </c>
      <c r="C144" s="72">
        <v>1</v>
      </c>
      <c r="D144" s="72">
        <v>104</v>
      </c>
      <c r="E144" s="75">
        <v>1318</v>
      </c>
      <c r="F144" s="76">
        <v>4.7164351851851853E-2</v>
      </c>
      <c r="G144" s="74" t="s">
        <v>111</v>
      </c>
      <c r="H144" s="74" t="s">
        <v>112</v>
      </c>
      <c r="I144" s="72" t="s">
        <v>116</v>
      </c>
      <c r="J144" s="72" t="s">
        <v>35</v>
      </c>
      <c r="K144" s="72" t="s">
        <v>1</v>
      </c>
      <c r="L144" s="16">
        <f>$B144</f>
        <v>141</v>
      </c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>
        <f>$D144</f>
        <v>104</v>
      </c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</row>
    <row r="145" spans="1:54" ht="15.9" customHeight="1" x14ac:dyDescent="0.3">
      <c r="A145" s="72">
        <v>427</v>
      </c>
      <c r="B145" s="72">
        <v>142</v>
      </c>
      <c r="C145" s="72">
        <v>26</v>
      </c>
      <c r="D145" s="72">
        <v>105</v>
      </c>
      <c r="E145" s="75">
        <v>956</v>
      </c>
      <c r="F145" s="76">
        <v>4.7893518518518516E-2</v>
      </c>
      <c r="G145" s="74" t="s">
        <v>189</v>
      </c>
      <c r="H145" s="74" t="s">
        <v>530</v>
      </c>
      <c r="I145" s="72" t="s">
        <v>90</v>
      </c>
      <c r="J145" s="72" t="s">
        <v>123</v>
      </c>
      <c r="K145" s="72" t="s">
        <v>1</v>
      </c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>
        <f>$B145</f>
        <v>142</v>
      </c>
      <c r="AF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>
        <f>$D145</f>
        <v>105</v>
      </c>
      <c r="BB145" s="16"/>
    </row>
    <row r="146" spans="1:54" ht="15.9" customHeight="1" x14ac:dyDescent="0.3">
      <c r="A146" s="72">
        <v>428</v>
      </c>
      <c r="B146" s="72">
        <v>143</v>
      </c>
      <c r="C146" s="72">
        <v>41</v>
      </c>
      <c r="D146" s="72">
        <v>106</v>
      </c>
      <c r="E146" s="75">
        <v>1176</v>
      </c>
      <c r="F146" s="76">
        <v>4.8032407407407413E-2</v>
      </c>
      <c r="G146" s="74" t="s">
        <v>190</v>
      </c>
      <c r="H146" s="74" t="s">
        <v>531</v>
      </c>
      <c r="I146" s="72" t="s">
        <v>84</v>
      </c>
      <c r="J146" s="72" t="s">
        <v>37</v>
      </c>
      <c r="K146" s="72" t="s">
        <v>1</v>
      </c>
      <c r="L146" s="16"/>
      <c r="M146" s="16"/>
      <c r="N146" s="16"/>
      <c r="O146" s="16"/>
      <c r="P146" s="16"/>
      <c r="Q146" s="16"/>
      <c r="R146" s="16">
        <f>$B146</f>
        <v>143</v>
      </c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6"/>
      <c r="AM146" s="16"/>
      <c r="AN146" s="16">
        <f>$D146</f>
        <v>106</v>
      </c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</row>
    <row r="147" spans="1:54" ht="15.9" customHeight="1" x14ac:dyDescent="0.3">
      <c r="A147" s="72">
        <v>430</v>
      </c>
      <c r="B147" s="72">
        <v>144</v>
      </c>
      <c r="C147" s="72">
        <v>42</v>
      </c>
      <c r="D147" s="72">
        <v>107</v>
      </c>
      <c r="E147" s="75">
        <v>1609</v>
      </c>
      <c r="F147" s="76">
        <v>4.9166666666666664E-2</v>
      </c>
      <c r="G147" s="74" t="s">
        <v>74</v>
      </c>
      <c r="H147" s="74" t="s">
        <v>532</v>
      </c>
      <c r="I147" s="72" t="s">
        <v>84</v>
      </c>
      <c r="J147" s="72" t="s">
        <v>67</v>
      </c>
      <c r="K147" s="72" t="s">
        <v>1</v>
      </c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>
        <f>$B147</f>
        <v>144</v>
      </c>
      <c r="AD147" s="16"/>
      <c r="AE147" s="16"/>
      <c r="AF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>
        <f>$D147</f>
        <v>107</v>
      </c>
      <c r="AZ147" s="16"/>
      <c r="BA147" s="16"/>
      <c r="BB147" s="16"/>
    </row>
    <row r="148" spans="1:54" ht="15.9" customHeight="1" x14ac:dyDescent="0.3">
      <c r="A148" s="72">
        <v>432</v>
      </c>
      <c r="B148" s="72">
        <v>145</v>
      </c>
      <c r="C148" s="72">
        <v>39</v>
      </c>
      <c r="D148" s="72">
        <v>108</v>
      </c>
      <c r="E148" s="75">
        <v>1360</v>
      </c>
      <c r="F148" s="76">
        <v>4.9328703703703701E-2</v>
      </c>
      <c r="G148" s="74" t="s">
        <v>533</v>
      </c>
      <c r="H148" s="74" t="s">
        <v>534</v>
      </c>
      <c r="I148" s="72" t="s">
        <v>87</v>
      </c>
      <c r="J148" s="72" t="s">
        <v>388</v>
      </c>
      <c r="K148" s="72" t="s">
        <v>1</v>
      </c>
      <c r="L148" s="16"/>
      <c r="M148" s="16"/>
      <c r="N148" s="16"/>
      <c r="O148" s="16"/>
      <c r="P148" s="16"/>
      <c r="Q148" s="16"/>
      <c r="R148" s="16"/>
      <c r="S148" s="16"/>
      <c r="T148" s="16">
        <f>$B148</f>
        <v>145</v>
      </c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6"/>
      <c r="AM148" s="16"/>
      <c r="AN148" s="16"/>
      <c r="AO148" s="16"/>
      <c r="AP148" s="16">
        <f>$D148</f>
        <v>108</v>
      </c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</row>
    <row r="149" spans="1:54" ht="15.9" customHeight="1" x14ac:dyDescent="0.3">
      <c r="A149" s="72">
        <v>433</v>
      </c>
      <c r="B149" s="72">
        <v>146</v>
      </c>
      <c r="C149" s="72">
        <v>43</v>
      </c>
      <c r="D149" s="72">
        <v>109</v>
      </c>
      <c r="E149" s="75">
        <v>1537</v>
      </c>
      <c r="F149" s="76">
        <v>5.0289351851851856E-2</v>
      </c>
      <c r="G149" s="74" t="s">
        <v>201</v>
      </c>
      <c r="H149" s="74" t="s">
        <v>202</v>
      </c>
      <c r="I149" s="72" t="s">
        <v>84</v>
      </c>
      <c r="J149" s="72" t="s">
        <v>53</v>
      </c>
      <c r="K149" s="72" t="s">
        <v>1</v>
      </c>
      <c r="L149" s="16"/>
      <c r="M149" s="16"/>
      <c r="N149" s="16"/>
      <c r="O149" s="16"/>
      <c r="P149" s="16">
        <f>$B149</f>
        <v>146</v>
      </c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6">
        <f>$D149</f>
        <v>109</v>
      </c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</row>
    <row r="150" spans="1:54" ht="15.9" customHeight="1" x14ac:dyDescent="0.3">
      <c r="A150" s="72">
        <v>434</v>
      </c>
      <c r="B150" s="72">
        <v>147</v>
      </c>
      <c r="C150" s="72">
        <v>27</v>
      </c>
      <c r="D150" s="72">
        <v>110</v>
      </c>
      <c r="E150" s="75">
        <v>1182</v>
      </c>
      <c r="F150" s="76">
        <v>5.0347222222222224E-2</v>
      </c>
      <c r="G150" s="74" t="s">
        <v>132</v>
      </c>
      <c r="H150" s="74" t="s">
        <v>535</v>
      </c>
      <c r="I150" s="72" t="s">
        <v>90</v>
      </c>
      <c r="J150" s="72" t="s">
        <v>37</v>
      </c>
      <c r="K150" s="72" t="s">
        <v>1</v>
      </c>
      <c r="L150" s="16"/>
      <c r="M150" s="16"/>
      <c r="N150" s="16"/>
      <c r="O150" s="16"/>
      <c r="P150" s="16"/>
      <c r="Q150" s="16"/>
      <c r="R150" s="16">
        <f>$B150</f>
        <v>147</v>
      </c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6"/>
      <c r="AM150" s="16"/>
      <c r="AN150" s="16">
        <f>$D150</f>
        <v>110</v>
      </c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</row>
    <row r="151" spans="1:54" ht="15.9" customHeight="1" x14ac:dyDescent="0.3">
      <c r="A151" s="72">
        <v>435</v>
      </c>
      <c r="B151" s="72">
        <v>148</v>
      </c>
      <c r="C151" s="72">
        <v>44</v>
      </c>
      <c r="D151" s="72">
        <v>111</v>
      </c>
      <c r="E151" s="75">
        <v>1188</v>
      </c>
      <c r="F151" s="76">
        <v>5.0370370370370371E-2</v>
      </c>
      <c r="G151" s="74" t="s">
        <v>208</v>
      </c>
      <c r="H151" s="74" t="s">
        <v>209</v>
      </c>
      <c r="I151" s="72" t="s">
        <v>84</v>
      </c>
      <c r="J151" s="72" t="s">
        <v>37</v>
      </c>
      <c r="K151" s="72" t="s">
        <v>1</v>
      </c>
      <c r="L151" s="16"/>
      <c r="M151" s="16"/>
      <c r="N151" s="16"/>
      <c r="O151" s="16"/>
      <c r="P151" s="16"/>
      <c r="Q151" s="16"/>
      <c r="R151" s="16">
        <f>$B151</f>
        <v>148</v>
      </c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6"/>
      <c r="AM151" s="16"/>
      <c r="AN151" s="16">
        <f>$D151</f>
        <v>111</v>
      </c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</row>
    <row r="152" spans="1:54" ht="15.9" customHeight="1" x14ac:dyDescent="0.3">
      <c r="A152" s="72">
        <v>436</v>
      </c>
      <c r="B152" s="72">
        <v>149</v>
      </c>
      <c r="C152" s="72">
        <v>45</v>
      </c>
      <c r="D152" s="72">
        <v>112</v>
      </c>
      <c r="E152" s="75">
        <v>886</v>
      </c>
      <c r="F152" s="76">
        <v>5.0405092592592599E-2</v>
      </c>
      <c r="G152" s="74" t="s">
        <v>536</v>
      </c>
      <c r="H152" s="74" t="s">
        <v>537</v>
      </c>
      <c r="I152" s="72" t="s">
        <v>84</v>
      </c>
      <c r="J152" s="72" t="s">
        <v>38</v>
      </c>
      <c r="K152" s="72" t="s">
        <v>1</v>
      </c>
      <c r="L152" s="16"/>
      <c r="M152" s="16"/>
      <c r="N152" s="16"/>
      <c r="O152" s="16"/>
      <c r="P152" s="16"/>
      <c r="Q152" s="16"/>
      <c r="R152" s="16"/>
      <c r="S152" s="16">
        <f>$B152</f>
        <v>149</v>
      </c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6"/>
      <c r="AM152" s="16"/>
      <c r="AN152" s="16"/>
      <c r="AO152" s="16">
        <f>$D152</f>
        <v>112</v>
      </c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</row>
    <row r="153" spans="1:54" ht="15.9" customHeight="1" x14ac:dyDescent="0.3">
      <c r="A153" s="72">
        <v>438</v>
      </c>
      <c r="B153" s="72">
        <v>150</v>
      </c>
      <c r="C153" s="72">
        <v>2</v>
      </c>
      <c r="D153" s="72">
        <v>113</v>
      </c>
      <c r="E153" s="75">
        <v>1386</v>
      </c>
      <c r="F153" s="76">
        <v>5.0949074074074077E-2</v>
      </c>
      <c r="G153" s="74" t="s">
        <v>194</v>
      </c>
      <c r="H153" s="74" t="s">
        <v>247</v>
      </c>
      <c r="I153" s="72" t="s">
        <v>116</v>
      </c>
      <c r="J153" s="72" t="s">
        <v>388</v>
      </c>
      <c r="K153" s="72" t="s">
        <v>1</v>
      </c>
      <c r="L153" s="16"/>
      <c r="M153" s="16"/>
      <c r="N153" s="16"/>
      <c r="O153" s="16"/>
      <c r="P153" s="16"/>
      <c r="Q153" s="16"/>
      <c r="R153" s="16"/>
      <c r="S153" s="16"/>
      <c r="T153" s="16">
        <f>$B153</f>
        <v>150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6"/>
      <c r="AM153" s="16"/>
      <c r="AN153" s="16"/>
      <c r="AO153" s="16"/>
      <c r="AP153" s="16">
        <f>$D153</f>
        <v>113</v>
      </c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</row>
    <row r="154" spans="1:54" ht="15.9" customHeight="1" x14ac:dyDescent="0.3">
      <c r="A154" s="72">
        <v>439</v>
      </c>
      <c r="B154" s="72">
        <v>151</v>
      </c>
      <c r="C154" s="1"/>
      <c r="D154" s="1"/>
      <c r="E154" s="75">
        <v>1037</v>
      </c>
      <c r="F154" s="76">
        <v>5.1122685185185188E-2</v>
      </c>
      <c r="G154" s="74" t="s">
        <v>156</v>
      </c>
      <c r="H154" s="74" t="s">
        <v>157</v>
      </c>
      <c r="I154" s="72" t="s">
        <v>69</v>
      </c>
      <c r="J154" s="72" t="s">
        <v>123</v>
      </c>
      <c r="K154" s="72" t="s">
        <v>1</v>
      </c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>
        <f>$B154</f>
        <v>151</v>
      </c>
      <c r="AF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</row>
    <row r="155" spans="1:54" ht="15.9" customHeight="1" x14ac:dyDescent="0.3">
      <c r="A155" s="72">
        <v>440</v>
      </c>
      <c r="B155" s="72">
        <v>152</v>
      </c>
      <c r="C155" s="72">
        <v>28</v>
      </c>
      <c r="D155" s="72">
        <v>114</v>
      </c>
      <c r="E155" s="75">
        <v>211</v>
      </c>
      <c r="F155" s="76">
        <v>5.1631944444444446E-2</v>
      </c>
      <c r="G155" s="74" t="s">
        <v>190</v>
      </c>
      <c r="H155" s="74" t="s">
        <v>538</v>
      </c>
      <c r="I155" s="72" t="s">
        <v>90</v>
      </c>
      <c r="J155" s="72" t="s">
        <v>27</v>
      </c>
      <c r="K155" s="72" t="s">
        <v>1</v>
      </c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>
        <f>$B155</f>
        <v>152</v>
      </c>
      <c r="AE155" s="16"/>
      <c r="AF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>
        <f>$D155</f>
        <v>114</v>
      </c>
      <c r="BA155" s="16"/>
      <c r="BB155" s="16"/>
    </row>
    <row r="156" spans="1:54" ht="15.9" customHeight="1" x14ac:dyDescent="0.3">
      <c r="A156" s="72">
        <v>441</v>
      </c>
      <c r="B156" s="72">
        <v>153</v>
      </c>
      <c r="C156" s="72">
        <v>40</v>
      </c>
      <c r="D156" s="72">
        <v>115</v>
      </c>
      <c r="E156" s="75">
        <v>914</v>
      </c>
      <c r="F156" s="76">
        <v>5.2071759259259255E-2</v>
      </c>
      <c r="G156" s="74" t="s">
        <v>79</v>
      </c>
      <c r="H156" s="74" t="s">
        <v>539</v>
      </c>
      <c r="I156" s="72" t="s">
        <v>87</v>
      </c>
      <c r="J156" s="72" t="s">
        <v>38</v>
      </c>
      <c r="K156" s="72" t="s">
        <v>1</v>
      </c>
      <c r="L156" s="16"/>
      <c r="M156" s="16"/>
      <c r="N156" s="16"/>
      <c r="O156" s="16"/>
      <c r="P156" s="16"/>
      <c r="Q156" s="16"/>
      <c r="R156" s="16"/>
      <c r="S156" s="16">
        <f>$B156</f>
        <v>153</v>
      </c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H156" s="16"/>
      <c r="AI156" s="16"/>
      <c r="AJ156" s="16"/>
      <c r="AK156" s="16"/>
      <c r="AL156" s="16"/>
      <c r="AM156" s="16"/>
      <c r="AN156" s="16"/>
      <c r="AO156" s="16">
        <f>$D156</f>
        <v>115</v>
      </c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</row>
    <row r="157" spans="1:54" ht="15.9" customHeight="1" x14ac:dyDescent="0.3">
      <c r="A157" s="72">
        <v>442</v>
      </c>
      <c r="B157" s="72">
        <v>154</v>
      </c>
      <c r="C157" s="72">
        <v>29</v>
      </c>
      <c r="D157" s="72">
        <v>116</v>
      </c>
      <c r="E157" s="75">
        <v>1189</v>
      </c>
      <c r="F157" s="76">
        <v>5.2870370370370373E-2</v>
      </c>
      <c r="G157" s="74" t="s">
        <v>85</v>
      </c>
      <c r="H157" s="74" t="s">
        <v>540</v>
      </c>
      <c r="I157" s="72" t="s">
        <v>90</v>
      </c>
      <c r="J157" s="72" t="s">
        <v>37</v>
      </c>
      <c r="K157" s="72" t="s">
        <v>1</v>
      </c>
      <c r="L157" s="16"/>
      <c r="M157" s="16"/>
      <c r="N157" s="16"/>
      <c r="O157" s="16"/>
      <c r="P157" s="16"/>
      <c r="Q157" s="16"/>
      <c r="R157" s="16">
        <f>$B157</f>
        <v>154</v>
      </c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H157" s="16"/>
      <c r="AI157" s="16"/>
      <c r="AJ157" s="16"/>
      <c r="AK157" s="16"/>
      <c r="AL157" s="16"/>
      <c r="AM157" s="16"/>
      <c r="AN157" s="16">
        <f>$D157</f>
        <v>116</v>
      </c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</row>
    <row r="158" spans="1:54" ht="15.9" customHeight="1" x14ac:dyDescent="0.3">
      <c r="A158" s="72">
        <v>443</v>
      </c>
      <c r="B158" s="72">
        <v>155</v>
      </c>
      <c r="C158" s="1"/>
      <c r="D158" s="1"/>
      <c r="E158" s="75">
        <v>1040</v>
      </c>
      <c r="F158" s="76">
        <v>5.3263888888888888E-2</v>
      </c>
      <c r="G158" s="74" t="s">
        <v>196</v>
      </c>
      <c r="H158" s="74" t="s">
        <v>541</v>
      </c>
      <c r="I158" s="72" t="s">
        <v>69</v>
      </c>
      <c r="J158" s="72" t="s">
        <v>123</v>
      </c>
      <c r="K158" s="72" t="s">
        <v>1</v>
      </c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>
        <f>$B158</f>
        <v>155</v>
      </c>
      <c r="AF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</row>
    <row r="159" spans="1:54" ht="15.9" customHeight="1" x14ac:dyDescent="0.3">
      <c r="A159" s="72">
        <v>444</v>
      </c>
      <c r="B159" s="72">
        <v>156</v>
      </c>
      <c r="C159" s="72">
        <v>30</v>
      </c>
      <c r="D159" s="72">
        <v>117</v>
      </c>
      <c r="E159" s="75">
        <v>1010</v>
      </c>
      <c r="F159" s="76">
        <v>5.3263888888888888E-2</v>
      </c>
      <c r="G159" s="74" t="s">
        <v>78</v>
      </c>
      <c r="H159" s="74" t="s">
        <v>207</v>
      </c>
      <c r="I159" s="72" t="s">
        <v>90</v>
      </c>
      <c r="J159" s="72" t="s">
        <v>123</v>
      </c>
      <c r="K159" s="72" t="s">
        <v>1</v>
      </c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>
        <f>$B159</f>
        <v>156</v>
      </c>
      <c r="AF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>
        <f>$D159</f>
        <v>117</v>
      </c>
      <c r="BB159" s="16"/>
    </row>
    <row r="160" spans="1:54" ht="15.9" customHeight="1" x14ac:dyDescent="0.3">
      <c r="A160" s="72">
        <v>445</v>
      </c>
      <c r="B160" s="72">
        <v>157</v>
      </c>
      <c r="C160" s="72">
        <v>41</v>
      </c>
      <c r="D160" s="72">
        <v>118</v>
      </c>
      <c r="E160" s="75">
        <v>1626</v>
      </c>
      <c r="F160" s="76">
        <v>5.3912037037037036E-2</v>
      </c>
      <c r="G160" s="74" t="s">
        <v>88</v>
      </c>
      <c r="H160" s="74" t="s">
        <v>542</v>
      </c>
      <c r="I160" s="72" t="s">
        <v>87</v>
      </c>
      <c r="J160" s="72" t="s">
        <v>67</v>
      </c>
      <c r="K160" s="72" t="s">
        <v>1</v>
      </c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>
        <f>$B160</f>
        <v>157</v>
      </c>
      <c r="AD160" s="16"/>
      <c r="AE160" s="16"/>
      <c r="AF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>
        <f>$D160</f>
        <v>118</v>
      </c>
      <c r="AZ160" s="16"/>
      <c r="BA160" s="16"/>
      <c r="BB160" s="16"/>
    </row>
    <row r="161" spans="1:54" ht="15.9" customHeight="1" x14ac:dyDescent="0.3">
      <c r="A161" s="72">
        <v>446</v>
      </c>
      <c r="B161" s="72">
        <v>158</v>
      </c>
      <c r="C161" s="72">
        <v>31</v>
      </c>
      <c r="D161" s="72">
        <v>119</v>
      </c>
      <c r="E161" s="75">
        <v>1606</v>
      </c>
      <c r="F161" s="76">
        <v>5.6782407407407406E-2</v>
      </c>
      <c r="G161" s="74" t="s">
        <v>88</v>
      </c>
      <c r="H161" s="74" t="s">
        <v>543</v>
      </c>
      <c r="I161" s="72" t="s">
        <v>90</v>
      </c>
      <c r="J161" s="72" t="s">
        <v>67</v>
      </c>
      <c r="K161" s="72" t="s">
        <v>1</v>
      </c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>
        <f>$B161</f>
        <v>158</v>
      </c>
      <c r="AD161" s="16"/>
      <c r="AE161" s="16"/>
      <c r="AF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>
        <f>$D161</f>
        <v>119</v>
      </c>
      <c r="AZ161" s="16"/>
      <c r="BA161" s="16"/>
      <c r="BB161" s="16"/>
    </row>
    <row r="162" spans="1:54" ht="15.9" customHeight="1" x14ac:dyDescent="0.3">
      <c r="A162" s="72">
        <v>447</v>
      </c>
      <c r="B162" s="72">
        <v>159</v>
      </c>
      <c r="C162" s="72">
        <v>42</v>
      </c>
      <c r="D162" s="72">
        <v>120</v>
      </c>
      <c r="E162" s="75">
        <v>2028</v>
      </c>
      <c r="F162" s="76">
        <v>5.6782407407407406E-2</v>
      </c>
      <c r="G162" s="74" t="s">
        <v>533</v>
      </c>
      <c r="H162" s="74" t="s">
        <v>543</v>
      </c>
      <c r="I162" s="72" t="s">
        <v>87</v>
      </c>
      <c r="J162" s="72" t="s">
        <v>67</v>
      </c>
      <c r="K162" s="72" t="s">
        <v>1</v>
      </c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>
        <f>$B162</f>
        <v>159</v>
      </c>
      <c r="AD162" s="16"/>
      <c r="AE162" s="16"/>
      <c r="AF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>
        <f>$D162</f>
        <v>120</v>
      </c>
      <c r="AZ162" s="16"/>
      <c r="BA162" s="16"/>
      <c r="BB162" s="16"/>
    </row>
    <row r="163" spans="1:54" ht="15.9" customHeight="1" x14ac:dyDescent="0.25">
      <c r="A163" s="55"/>
      <c r="B163" s="55">
        <v>160</v>
      </c>
      <c r="C163" s="55"/>
      <c r="D163" s="55">
        <v>121</v>
      </c>
      <c r="E163" s="55"/>
      <c r="F163" s="66"/>
      <c r="L163" s="16"/>
      <c r="M163" s="16">
        <f t="shared" ref="M163:Q170" si="0">$B163</f>
        <v>160</v>
      </c>
      <c r="N163" s="16">
        <f t="shared" si="0"/>
        <v>160</v>
      </c>
      <c r="O163" s="16">
        <f t="shared" si="0"/>
        <v>160</v>
      </c>
      <c r="P163" s="16">
        <f t="shared" si="0"/>
        <v>160</v>
      </c>
      <c r="Q163" s="16">
        <f t="shared" si="0"/>
        <v>160</v>
      </c>
      <c r="R163" s="16"/>
      <c r="S163" s="16"/>
      <c r="T163" s="16"/>
      <c r="U163" s="16">
        <f t="shared" ref="U163:W169" si="1">$B163</f>
        <v>160</v>
      </c>
      <c r="V163" s="16">
        <f t="shared" si="1"/>
        <v>160</v>
      </c>
      <c r="W163" s="16">
        <f t="shared" si="1"/>
        <v>160</v>
      </c>
      <c r="X163" s="16"/>
      <c r="Y163" s="16">
        <f t="shared" ref="Y163:Z165" si="2">$B163</f>
        <v>160</v>
      </c>
      <c r="Z163" s="16">
        <f t="shared" si="2"/>
        <v>160</v>
      </c>
      <c r="AA163" s="16"/>
      <c r="AB163" s="16">
        <f t="shared" ref="AB163:AB168" si="3">$B163</f>
        <v>160</v>
      </c>
      <c r="AC163" s="16"/>
      <c r="AD163" s="16"/>
      <c r="AE163" s="16"/>
      <c r="AF163" s="16">
        <f t="shared" ref="AF163:AF165" si="4">$B163</f>
        <v>160</v>
      </c>
      <c r="AH163" s="16"/>
      <c r="AI163" s="16">
        <f t="shared" ref="AI163" si="5">$D163</f>
        <v>121</v>
      </c>
      <c r="AJ163" s="16"/>
      <c r="AK163" s="16"/>
      <c r="AL163" s="16">
        <f t="shared" ref="AL163:AM166" si="6">$D163</f>
        <v>121</v>
      </c>
      <c r="AM163" s="16">
        <f t="shared" si="6"/>
        <v>121</v>
      </c>
      <c r="AN163" s="16"/>
      <c r="AO163" s="16"/>
      <c r="AP163" s="16"/>
      <c r="AQ163" s="16">
        <f t="shared" ref="AQ163:AS166" si="7">$D163</f>
        <v>121</v>
      </c>
      <c r="AR163" s="16">
        <f t="shared" si="7"/>
        <v>121</v>
      </c>
      <c r="AS163" s="16">
        <f t="shared" si="7"/>
        <v>121</v>
      </c>
      <c r="AT163" s="16"/>
      <c r="AU163" s="16"/>
      <c r="AV163" s="16"/>
      <c r="AW163" s="16"/>
      <c r="AX163" s="16">
        <f t="shared" ref="AX163:AX166" si="8">$D163</f>
        <v>121</v>
      </c>
      <c r="AY163" s="16"/>
      <c r="AZ163" s="16"/>
      <c r="BA163" s="16"/>
      <c r="BB163" s="16"/>
    </row>
    <row r="164" spans="1:54" ht="15.9" customHeight="1" x14ac:dyDescent="0.25">
      <c r="A164" s="55"/>
      <c r="B164" s="55">
        <v>160</v>
      </c>
      <c r="C164" s="54"/>
      <c r="D164" s="54">
        <v>121</v>
      </c>
      <c r="E164" s="54"/>
      <c r="F164" s="66"/>
      <c r="L164" s="16"/>
      <c r="M164" s="16">
        <f t="shared" si="0"/>
        <v>160</v>
      </c>
      <c r="N164" s="16">
        <f t="shared" si="0"/>
        <v>160</v>
      </c>
      <c r="O164" s="16"/>
      <c r="P164" s="16">
        <f t="shared" si="0"/>
        <v>160</v>
      </c>
      <c r="Q164" s="16">
        <f t="shared" si="0"/>
        <v>160</v>
      </c>
      <c r="R164" s="16"/>
      <c r="S164" s="16"/>
      <c r="T164" s="16"/>
      <c r="U164" s="16">
        <f t="shared" si="1"/>
        <v>160</v>
      </c>
      <c r="V164" s="16">
        <f t="shared" si="1"/>
        <v>160</v>
      </c>
      <c r="W164" s="16">
        <f t="shared" si="1"/>
        <v>160</v>
      </c>
      <c r="X164" s="16"/>
      <c r="Y164" s="16"/>
      <c r="Z164" s="16">
        <f t="shared" si="2"/>
        <v>160</v>
      </c>
      <c r="AA164" s="16"/>
      <c r="AB164" s="16">
        <f t="shared" si="3"/>
        <v>160</v>
      </c>
      <c r="AC164" s="16"/>
      <c r="AD164" s="16"/>
      <c r="AE164" s="16"/>
      <c r="AF164" s="16">
        <f t="shared" si="4"/>
        <v>160</v>
      </c>
      <c r="AH164" s="16"/>
      <c r="AI164" s="16"/>
      <c r="AJ164" s="16"/>
      <c r="AK164" s="16"/>
      <c r="AL164" s="16"/>
      <c r="AM164" s="16">
        <f t="shared" si="6"/>
        <v>121</v>
      </c>
      <c r="AN164" s="16"/>
      <c r="AO164" s="16"/>
      <c r="AP164" s="16"/>
      <c r="AQ164" s="16">
        <f t="shared" si="7"/>
        <v>121</v>
      </c>
      <c r="AR164" s="16">
        <f t="shared" si="7"/>
        <v>121</v>
      </c>
      <c r="AS164" s="16">
        <f t="shared" si="7"/>
        <v>121</v>
      </c>
      <c r="AT164" s="16"/>
      <c r="AU164" s="16"/>
      <c r="AV164" s="16"/>
      <c r="AW164" s="16"/>
      <c r="AX164" s="16">
        <f t="shared" si="8"/>
        <v>121</v>
      </c>
      <c r="AY164" s="16"/>
      <c r="AZ164" s="16"/>
      <c r="BA164" s="16"/>
      <c r="BB164" s="16"/>
    </row>
    <row r="165" spans="1:54" ht="15.9" customHeight="1" x14ac:dyDescent="0.25">
      <c r="A165" s="55"/>
      <c r="B165" s="55">
        <v>160</v>
      </c>
      <c r="C165" s="54"/>
      <c r="D165" s="54">
        <v>121</v>
      </c>
      <c r="E165" s="54"/>
      <c r="F165" s="66"/>
      <c r="L165" s="16"/>
      <c r="M165" s="16">
        <f t="shared" si="0"/>
        <v>160</v>
      </c>
      <c r="N165" s="16"/>
      <c r="O165" s="16"/>
      <c r="P165" s="16">
        <f t="shared" si="0"/>
        <v>160</v>
      </c>
      <c r="Q165" s="16">
        <f t="shared" si="0"/>
        <v>160</v>
      </c>
      <c r="R165" s="16"/>
      <c r="S165" s="16"/>
      <c r="T165" s="16"/>
      <c r="U165" s="16">
        <f t="shared" si="1"/>
        <v>160</v>
      </c>
      <c r="V165" s="16">
        <f t="shared" si="1"/>
        <v>160</v>
      </c>
      <c r="W165" s="16">
        <f t="shared" si="1"/>
        <v>160</v>
      </c>
      <c r="X165" s="16"/>
      <c r="Y165" s="16"/>
      <c r="Z165" s="16">
        <f t="shared" si="2"/>
        <v>160</v>
      </c>
      <c r="AA165" s="16"/>
      <c r="AB165" s="16">
        <f t="shared" si="3"/>
        <v>160</v>
      </c>
      <c r="AC165" s="16"/>
      <c r="AD165" s="16"/>
      <c r="AE165" s="16"/>
      <c r="AF165" s="16">
        <f t="shared" si="4"/>
        <v>160</v>
      </c>
      <c r="AH165" s="16"/>
      <c r="AI165" s="16"/>
      <c r="AJ165" s="16"/>
      <c r="AK165" s="16"/>
      <c r="AL165" s="16"/>
      <c r="AM165" s="16">
        <f t="shared" si="6"/>
        <v>121</v>
      </c>
      <c r="AN165" s="16"/>
      <c r="AO165" s="16"/>
      <c r="AP165" s="16"/>
      <c r="AQ165" s="16">
        <f t="shared" si="7"/>
        <v>121</v>
      </c>
      <c r="AR165" s="16">
        <f t="shared" si="7"/>
        <v>121</v>
      </c>
      <c r="AS165" s="16"/>
      <c r="AT165" s="16"/>
      <c r="AU165" s="16"/>
      <c r="AV165" s="16"/>
      <c r="AW165" s="16"/>
      <c r="AX165" s="16">
        <f t="shared" si="8"/>
        <v>121</v>
      </c>
      <c r="AY165" s="16"/>
      <c r="AZ165" s="16"/>
      <c r="BA165" s="16"/>
      <c r="BB165" s="16"/>
    </row>
    <row r="166" spans="1:54" ht="15.9" customHeight="1" x14ac:dyDescent="0.25">
      <c r="A166" s="55"/>
      <c r="B166" s="55">
        <v>160</v>
      </c>
      <c r="C166" s="54"/>
      <c r="D166" s="54">
        <v>121</v>
      </c>
      <c r="E166" s="54"/>
      <c r="F166" s="66"/>
      <c r="L166" s="16"/>
      <c r="M166" s="16">
        <f t="shared" si="0"/>
        <v>160</v>
      </c>
      <c r="N166" s="16"/>
      <c r="O166" s="16"/>
      <c r="P166" s="16">
        <f t="shared" si="0"/>
        <v>160</v>
      </c>
      <c r="Q166" s="16">
        <f t="shared" si="0"/>
        <v>160</v>
      </c>
      <c r="R166" s="16"/>
      <c r="S166" s="16"/>
      <c r="T166" s="16"/>
      <c r="U166" s="16">
        <f t="shared" si="1"/>
        <v>160</v>
      </c>
      <c r="V166" s="16">
        <f t="shared" si="1"/>
        <v>160</v>
      </c>
      <c r="W166" s="16">
        <f t="shared" si="1"/>
        <v>160</v>
      </c>
      <c r="X166" s="16"/>
      <c r="Y166" s="16"/>
      <c r="Z166" s="16"/>
      <c r="AA166" s="16"/>
      <c r="AB166" s="16">
        <f t="shared" si="3"/>
        <v>160</v>
      </c>
      <c r="AC166" s="16"/>
      <c r="AD166" s="16"/>
      <c r="AE166" s="16"/>
      <c r="AF166" s="16"/>
      <c r="AH166" s="16"/>
      <c r="AI166" s="16"/>
      <c r="AJ166" s="16"/>
      <c r="AK166" s="16"/>
      <c r="AL166" s="16"/>
      <c r="AM166" s="16">
        <f t="shared" si="6"/>
        <v>121</v>
      </c>
      <c r="AN166" s="16"/>
      <c r="AO166" s="16"/>
      <c r="AP166" s="16"/>
      <c r="AQ166" s="16">
        <f t="shared" si="7"/>
        <v>121</v>
      </c>
      <c r="AR166" s="16"/>
      <c r="AS166" s="16"/>
      <c r="AT166" s="16"/>
      <c r="AU166" s="16"/>
      <c r="AV166" s="16"/>
      <c r="AW166" s="16"/>
      <c r="AX166" s="16">
        <f t="shared" si="8"/>
        <v>121</v>
      </c>
      <c r="AY166" s="16"/>
      <c r="AZ166" s="16"/>
      <c r="BA166" s="16"/>
      <c r="BB166" s="16"/>
    </row>
    <row r="167" spans="1:54" ht="15.9" customHeight="1" x14ac:dyDescent="0.25">
      <c r="A167" s="55"/>
      <c r="B167" s="55">
        <v>160</v>
      </c>
      <c r="C167" s="54"/>
      <c r="D167" s="54"/>
      <c r="E167" s="54"/>
      <c r="F167" s="66"/>
      <c r="L167" s="16"/>
      <c r="M167" s="16">
        <f t="shared" si="0"/>
        <v>160</v>
      </c>
      <c r="N167" s="16"/>
      <c r="O167" s="16"/>
      <c r="P167" s="16"/>
      <c r="Q167" s="16">
        <f t="shared" si="0"/>
        <v>160</v>
      </c>
      <c r="R167" s="16"/>
      <c r="S167" s="16"/>
      <c r="T167" s="16"/>
      <c r="U167" s="16">
        <f t="shared" si="1"/>
        <v>160</v>
      </c>
      <c r="V167" s="16">
        <f t="shared" si="1"/>
        <v>160</v>
      </c>
      <c r="W167" s="16">
        <f t="shared" si="1"/>
        <v>160</v>
      </c>
      <c r="X167" s="16"/>
      <c r="Y167" s="16"/>
      <c r="Z167" s="16"/>
      <c r="AA167" s="16"/>
      <c r="AB167" s="16">
        <f t="shared" si="3"/>
        <v>160</v>
      </c>
      <c r="AC167" s="16"/>
      <c r="AD167" s="16"/>
      <c r="AE167" s="16"/>
      <c r="AF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</row>
    <row r="168" spans="1:54" ht="15.9" customHeight="1" x14ac:dyDescent="0.25">
      <c r="A168" s="55"/>
      <c r="B168" s="55">
        <v>160</v>
      </c>
      <c r="C168" s="54"/>
      <c r="D168" s="54"/>
      <c r="E168" s="54"/>
      <c r="F168" s="66"/>
      <c r="L168" s="16"/>
      <c r="M168" s="16"/>
      <c r="N168" s="16"/>
      <c r="O168" s="16"/>
      <c r="P168" s="16"/>
      <c r="Q168" s="16">
        <f t="shared" si="0"/>
        <v>160</v>
      </c>
      <c r="R168" s="16"/>
      <c r="S168" s="16"/>
      <c r="T168" s="16"/>
      <c r="U168" s="16">
        <f t="shared" si="1"/>
        <v>160</v>
      </c>
      <c r="V168" s="16">
        <f t="shared" si="1"/>
        <v>160</v>
      </c>
      <c r="W168" s="16"/>
      <c r="X168" s="16"/>
      <c r="Y168" s="16"/>
      <c r="Z168" s="16"/>
      <c r="AA168" s="16"/>
      <c r="AB168" s="16">
        <f t="shared" si="3"/>
        <v>160</v>
      </c>
      <c r="AC168" s="16"/>
      <c r="AD168" s="16"/>
      <c r="AE168" s="16"/>
      <c r="AF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</row>
    <row r="169" spans="1:54" ht="15.9" customHeight="1" x14ac:dyDescent="0.25">
      <c r="A169" s="55"/>
      <c r="B169" s="55">
        <v>160</v>
      </c>
      <c r="C169" s="54"/>
      <c r="D169" s="54"/>
      <c r="E169" s="54"/>
      <c r="F169" s="66"/>
      <c r="L169" s="16"/>
      <c r="M169" s="16"/>
      <c r="N169" s="16"/>
      <c r="O169" s="16"/>
      <c r="P169" s="16"/>
      <c r="Q169" s="16">
        <f t="shared" si="0"/>
        <v>160</v>
      </c>
      <c r="R169" s="16"/>
      <c r="S169" s="16"/>
      <c r="T169" s="16"/>
      <c r="U169" s="16"/>
      <c r="V169" s="16">
        <f t="shared" si="1"/>
        <v>160</v>
      </c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</row>
    <row r="170" spans="1:54" ht="15.9" customHeight="1" x14ac:dyDescent="0.25">
      <c r="A170" s="55"/>
      <c r="B170" s="55">
        <v>160</v>
      </c>
      <c r="C170" s="54"/>
      <c r="D170" s="54"/>
      <c r="E170" s="54"/>
      <c r="F170" s="66"/>
      <c r="L170" s="16"/>
      <c r="M170" s="16"/>
      <c r="N170" s="16"/>
      <c r="O170" s="16"/>
      <c r="P170" s="16"/>
      <c r="Q170" s="16">
        <f t="shared" si="0"/>
        <v>160</v>
      </c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</row>
    <row r="171" spans="1:54" ht="15.9" customHeight="1" x14ac:dyDescent="0.25">
      <c r="C171" s="50"/>
    </row>
    <row r="172" spans="1:54" ht="15.9" customHeight="1" x14ac:dyDescent="0.25">
      <c r="C172" s="50"/>
      <c r="H172" s="56" t="s">
        <v>20</v>
      </c>
      <c r="L172" s="34"/>
      <c r="M172" s="34"/>
      <c r="Q172" s="34"/>
      <c r="S172" s="57">
        <f>SUM(SMALL(S$4:S$170,{9,10,11,12,13,14,15,16}))</f>
        <v>986</v>
      </c>
      <c r="U172" s="34"/>
      <c r="W172" s="34"/>
      <c r="Y172" s="34"/>
      <c r="AA172" s="57">
        <f>SUM(SMALL(AA$4:AA$170,{9,10,11,12,13,14,15,16}))</f>
        <v>376</v>
      </c>
      <c r="AB172" s="34"/>
      <c r="AC172" s="34"/>
      <c r="AD172" s="34"/>
      <c r="AE172" s="34"/>
      <c r="AI172" s="34"/>
      <c r="AJ172" s="34"/>
      <c r="AL172" s="57" t="e">
        <f>SUM(SMALL(AL$4:AL$170,{5,6,7,8}))</f>
        <v>#NUM!</v>
      </c>
      <c r="AN172" s="57">
        <f>SUM(SMALL(AN$4:AN$170,{5,6,7,8}))</f>
        <v>443</v>
      </c>
      <c r="AO172" s="57">
        <f>SUM(SMALL(AO$4:AO$170,{5,6,7,8}))</f>
        <v>276</v>
      </c>
      <c r="AP172" s="57">
        <f>SUM(SMALL(AP$4:AP$170,{5,6,7,8}))</f>
        <v>289</v>
      </c>
      <c r="AQ172" s="34"/>
      <c r="AR172" s="34"/>
      <c r="AS172" s="34"/>
      <c r="AT172" s="34"/>
      <c r="AU172" s="34"/>
      <c r="AV172" s="34"/>
      <c r="AW172" s="57">
        <f>SUM(SMALL(AW$4:AW$170,{5,6,7,8}))</f>
        <v>81</v>
      </c>
      <c r="AX172" s="34"/>
      <c r="AZ172" s="57">
        <f>SUM(SMALL(AZ$4:AZ$170,{5,6,7,8}))</f>
        <v>371</v>
      </c>
      <c r="BA172" s="57">
        <f>SUM(SMALL(BA$4:BA$170,{5,6,7,8}))</f>
        <v>296</v>
      </c>
      <c r="BB172" s="34"/>
    </row>
    <row r="173" spans="1:54" ht="15.9" customHeight="1" x14ac:dyDescent="0.25">
      <c r="C173" s="50"/>
      <c r="H173" s="50"/>
      <c r="L173" s="34"/>
      <c r="M173" s="34"/>
      <c r="Q173" s="34"/>
      <c r="S173" s="57">
        <f>COUNT(SMALL(S$4:S$170,{9,10,11,12,13,14,15,16}))</f>
        <v>8</v>
      </c>
      <c r="U173" s="34"/>
      <c r="W173" s="34"/>
      <c r="Y173" s="34"/>
      <c r="AA173" s="57">
        <f>COUNT(SMALL(AA$4:AA$170,{9,10,11,12,13,14,15,16}))</f>
        <v>8</v>
      </c>
      <c r="AB173" s="34"/>
      <c r="AC173" s="34"/>
      <c r="AD173" s="34"/>
      <c r="AE173" s="34"/>
      <c r="AI173" s="34"/>
      <c r="AJ173" s="34"/>
      <c r="AL173" s="57">
        <f>COUNT(SMALL(AL$4:AL$170,{5,6,7,8}))</f>
        <v>0</v>
      </c>
      <c r="AN173" s="57">
        <f>COUNT(SMALL(AN$4:AN$170,{5,6,7,8}))</f>
        <v>4</v>
      </c>
      <c r="AO173" s="57">
        <f>COUNT(SMALL(AO$4:AO$170,{5,6,7,8}))</f>
        <v>4</v>
      </c>
      <c r="AP173" s="57">
        <f>COUNT(SMALL(AP$4:AP$170,{5,6,7,8}))</f>
        <v>4</v>
      </c>
      <c r="AQ173" s="34"/>
      <c r="AR173" s="34"/>
      <c r="AS173" s="34"/>
      <c r="AT173" s="34"/>
      <c r="AU173" s="34"/>
      <c r="AV173" s="34"/>
      <c r="AW173" s="57">
        <f>COUNT(SMALL(AW$4:AW$170,{5,6,7,8}))</f>
        <v>4</v>
      </c>
      <c r="AX173" s="34"/>
      <c r="AZ173" s="57">
        <f>COUNT(SMALL(AZ$4:AZ$170,{5,6,7,8}))</f>
        <v>4</v>
      </c>
      <c r="BA173" s="57">
        <f>COUNT(SMALL(BA$4:BA$170,{5,6,7,8}))</f>
        <v>4</v>
      </c>
      <c r="BB173" s="34"/>
    </row>
    <row r="174" spans="1:54" ht="15.9" customHeight="1" x14ac:dyDescent="0.25">
      <c r="C174" s="50"/>
      <c r="H174" s="50"/>
      <c r="Q174" s="34"/>
      <c r="T174" s="34"/>
      <c r="W174" s="34"/>
      <c r="AB174" s="34"/>
      <c r="AI174" s="34"/>
      <c r="AS174" s="34"/>
      <c r="AT174" s="34"/>
      <c r="AU174" s="34"/>
      <c r="BB174" s="34"/>
    </row>
    <row r="175" spans="1:54" ht="15.9" customHeight="1" x14ac:dyDescent="0.25">
      <c r="C175" s="50"/>
      <c r="H175" s="58" t="s">
        <v>21</v>
      </c>
      <c r="M175" s="34"/>
      <c r="Q175" s="34"/>
      <c r="T175" s="34"/>
      <c r="W175" s="34"/>
      <c r="Y175" s="34"/>
      <c r="Z175" s="34"/>
      <c r="AB175" s="34"/>
      <c r="AI175" s="34"/>
      <c r="AM175" s="34"/>
      <c r="AN175" s="34"/>
      <c r="AP175" s="59">
        <f>SUM(SMALL(AP$4:AP$170,{9,10,11,12}))</f>
        <v>402</v>
      </c>
      <c r="AQ175" s="34"/>
      <c r="AS175" s="34"/>
      <c r="AT175" s="34"/>
      <c r="AU175" s="34"/>
      <c r="AW175" s="59">
        <f>SUM(SMALL(AW$4:AW$170,{9,10,11,12}))</f>
        <v>131</v>
      </c>
      <c r="AY175" s="34"/>
      <c r="AZ175" s="34"/>
      <c r="BB175" s="34"/>
    </row>
    <row r="176" spans="1:54" ht="15.9" customHeight="1" x14ac:dyDescent="0.25">
      <c r="C176" s="50"/>
      <c r="H176" s="50"/>
      <c r="I176" s="54"/>
      <c r="J176" s="54"/>
      <c r="K176" s="54"/>
      <c r="M176" s="34"/>
      <c r="Q176" s="34"/>
      <c r="T176" s="34"/>
      <c r="W176" s="34"/>
      <c r="Y176" s="34"/>
      <c r="Z176" s="34"/>
      <c r="AB176" s="34"/>
      <c r="AI176" s="34"/>
      <c r="AM176" s="34"/>
      <c r="AN176" s="34"/>
      <c r="AP176" s="59">
        <f>COUNT(SMALL(AP$4:AP$170,{9,10,11,12}))</f>
        <v>4</v>
      </c>
      <c r="AQ176" s="34"/>
      <c r="AS176" s="34"/>
      <c r="AT176" s="34"/>
      <c r="AU176" s="34"/>
      <c r="AW176" s="59">
        <f>COUNT(SMALL(AW$4:AW$170,{9,10,11,12}))</f>
        <v>4</v>
      </c>
      <c r="AY176" s="34"/>
      <c r="AZ176" s="34"/>
      <c r="BB176" s="34"/>
    </row>
    <row r="177" spans="1:54" ht="15.9" customHeight="1" x14ac:dyDescent="0.25">
      <c r="C177" s="50"/>
      <c r="H177" s="50"/>
      <c r="I177" s="54"/>
      <c r="J177" s="54"/>
      <c r="K177" s="54"/>
      <c r="Q177" s="34"/>
      <c r="S177" s="34"/>
      <c r="Y177" s="34"/>
      <c r="AB177" s="34"/>
      <c r="AM177" s="34"/>
      <c r="AN177" s="34"/>
      <c r="AS177" s="34"/>
      <c r="AT177" s="34"/>
      <c r="AU177" s="34"/>
      <c r="AW177" s="34"/>
      <c r="AY177" s="34"/>
      <c r="AZ177" s="34"/>
    </row>
    <row r="178" spans="1:54" ht="15.9" customHeight="1" x14ac:dyDescent="0.25">
      <c r="C178" s="50"/>
      <c r="H178" s="37" t="s">
        <v>22</v>
      </c>
      <c r="Q178" s="34"/>
      <c r="S178" s="34"/>
      <c r="Y178" s="34"/>
      <c r="AA178" s="34"/>
      <c r="AB178" s="34"/>
      <c r="AI178" s="34"/>
      <c r="AM178" s="34"/>
      <c r="AN178" s="34"/>
      <c r="AS178" s="34"/>
      <c r="AT178" s="34"/>
      <c r="AU178" s="34"/>
      <c r="AW178" s="60">
        <f>SUM(SMALL(AW$4:AW$170,{13,14,15,16}))</f>
        <v>283</v>
      </c>
      <c r="AY178" s="34"/>
      <c r="AZ178" s="34"/>
    </row>
    <row r="179" spans="1:54" ht="15.9" customHeight="1" x14ac:dyDescent="0.25">
      <c r="C179" s="50"/>
      <c r="L179" s="34"/>
      <c r="Q179" s="34"/>
      <c r="T179" s="34"/>
      <c r="W179" s="34"/>
      <c r="Z179" s="34"/>
      <c r="AA179" s="34"/>
      <c r="AB179" s="34"/>
      <c r="AC179" s="34"/>
      <c r="AD179" s="34"/>
      <c r="AE179" s="34"/>
      <c r="AF179" s="34"/>
      <c r="AI179" s="34"/>
      <c r="AJ179" s="34"/>
      <c r="AK179" s="34"/>
      <c r="AL179" s="34"/>
      <c r="AM179" s="34"/>
      <c r="AN179" s="34"/>
      <c r="AO179" s="34"/>
      <c r="AP179" s="34"/>
      <c r="AS179" s="34"/>
      <c r="AT179" s="34"/>
      <c r="AU179" s="34"/>
      <c r="AV179" s="34"/>
      <c r="AW179" s="60">
        <f>COUNT(SMALL(AW$4:AW$170,{13,14,15,16}))</f>
        <v>4</v>
      </c>
      <c r="AX179" s="34"/>
      <c r="AY179" s="34"/>
      <c r="AZ179" s="34"/>
      <c r="BA179" s="34"/>
      <c r="BB179" s="34"/>
    </row>
    <row r="180" spans="1:54" ht="15.9" customHeight="1" x14ac:dyDescent="0.25">
      <c r="AB180" s="34"/>
    </row>
    <row r="181" spans="1:54" ht="15.9" customHeight="1" x14ac:dyDescent="0.25">
      <c r="L181" s="55">
        <f>INT(COUNTA(L4:L170)/8)</f>
        <v>1</v>
      </c>
      <c r="M181" s="55">
        <f t="shared" ref="M181:AF181" si="9">INT(COUNTA(M4:M170)/8)</f>
        <v>1</v>
      </c>
      <c r="N181" s="55">
        <f t="shared" si="9"/>
        <v>1</v>
      </c>
      <c r="O181" s="55">
        <f t="shared" si="9"/>
        <v>1</v>
      </c>
      <c r="P181" s="55">
        <f t="shared" si="9"/>
        <v>1</v>
      </c>
      <c r="Q181" s="55">
        <f t="shared" si="9"/>
        <v>1</v>
      </c>
      <c r="R181" s="55">
        <f t="shared" si="9"/>
        <v>1</v>
      </c>
      <c r="S181" s="55">
        <f t="shared" si="9"/>
        <v>2</v>
      </c>
      <c r="T181" s="55">
        <f t="shared" si="9"/>
        <v>1</v>
      </c>
      <c r="U181" s="55">
        <f t="shared" si="9"/>
        <v>1</v>
      </c>
      <c r="V181" s="55">
        <f t="shared" si="9"/>
        <v>1</v>
      </c>
      <c r="W181" s="55">
        <f t="shared" si="9"/>
        <v>1</v>
      </c>
      <c r="X181" s="55">
        <f t="shared" si="9"/>
        <v>1</v>
      </c>
      <c r="Y181" s="55">
        <f t="shared" si="9"/>
        <v>1</v>
      </c>
      <c r="Z181" s="55">
        <f t="shared" si="9"/>
        <v>1</v>
      </c>
      <c r="AA181" s="55">
        <f t="shared" si="9"/>
        <v>2</v>
      </c>
      <c r="AB181" s="55">
        <f t="shared" si="9"/>
        <v>1</v>
      </c>
      <c r="AC181" s="55">
        <f t="shared" si="9"/>
        <v>1</v>
      </c>
      <c r="AD181" s="55">
        <f t="shared" si="9"/>
        <v>1</v>
      </c>
      <c r="AE181" s="55">
        <f t="shared" si="9"/>
        <v>1</v>
      </c>
      <c r="AF181" s="55">
        <f t="shared" si="9"/>
        <v>1</v>
      </c>
      <c r="AH181" s="55">
        <f>INT(COUNTA(AH4:AH170)/4)</f>
        <v>1</v>
      </c>
      <c r="AI181" s="55">
        <f t="shared" ref="AI181:BB181" si="10">INT(COUNTA(AI4:AI170)/4)</f>
        <v>1</v>
      </c>
      <c r="AJ181" s="55">
        <f t="shared" si="10"/>
        <v>1</v>
      </c>
      <c r="AK181" s="55">
        <f t="shared" si="10"/>
        <v>1</v>
      </c>
      <c r="AL181" s="55">
        <f t="shared" si="10"/>
        <v>1</v>
      </c>
      <c r="AM181" s="55">
        <f t="shared" si="10"/>
        <v>1</v>
      </c>
      <c r="AN181" s="55">
        <f t="shared" si="10"/>
        <v>2</v>
      </c>
      <c r="AO181" s="55">
        <f t="shared" si="10"/>
        <v>2</v>
      </c>
      <c r="AP181" s="55">
        <f t="shared" si="10"/>
        <v>3</v>
      </c>
      <c r="AQ181" s="55">
        <f t="shared" si="10"/>
        <v>1</v>
      </c>
      <c r="AR181" s="55">
        <f t="shared" si="10"/>
        <v>1</v>
      </c>
      <c r="AS181" s="55">
        <f t="shared" si="10"/>
        <v>1</v>
      </c>
      <c r="AT181" s="55">
        <f t="shared" si="10"/>
        <v>1</v>
      </c>
      <c r="AU181" s="55">
        <f t="shared" si="10"/>
        <v>1</v>
      </c>
      <c r="AV181" s="55">
        <f t="shared" si="10"/>
        <v>1</v>
      </c>
      <c r="AW181" s="55">
        <f t="shared" si="10"/>
        <v>4</v>
      </c>
      <c r="AX181" s="55">
        <f t="shared" si="10"/>
        <v>1</v>
      </c>
      <c r="AY181" s="55">
        <f t="shared" si="10"/>
        <v>1</v>
      </c>
      <c r="AZ181" s="55">
        <f t="shared" si="10"/>
        <v>2</v>
      </c>
      <c r="BA181" s="55">
        <f t="shared" si="10"/>
        <v>2</v>
      </c>
      <c r="BB181" s="55">
        <f t="shared" si="10"/>
        <v>1</v>
      </c>
    </row>
    <row r="182" spans="1:54" ht="15.9" customHeight="1" x14ac:dyDescent="0.25">
      <c r="A182" s="5" t="s">
        <v>9</v>
      </c>
      <c r="B182" s="69" t="s">
        <v>1</v>
      </c>
    </row>
    <row r="183" spans="1:54" ht="15.9" customHeight="1" x14ac:dyDescent="0.25">
      <c r="A183" s="55" t="s">
        <v>35</v>
      </c>
      <c r="B183" s="34">
        <f>COUNTIF(J:J,A183)</f>
        <v>12</v>
      </c>
    </row>
    <row r="184" spans="1:54" ht="15.9" customHeight="1" x14ac:dyDescent="0.25">
      <c r="A184" s="55" t="s">
        <v>36</v>
      </c>
      <c r="B184" s="34">
        <f>COUNTIF(J:J,A184)</f>
        <v>3</v>
      </c>
    </row>
    <row r="185" spans="1:54" ht="15.9" customHeight="1" x14ac:dyDescent="0.25">
      <c r="A185" s="55" t="s">
        <v>23</v>
      </c>
      <c r="B185" s="34">
        <f>COUNTIF(J:J,A185)</f>
        <v>6</v>
      </c>
    </row>
    <row r="186" spans="1:54" ht="15.9" customHeight="1" x14ac:dyDescent="0.25">
      <c r="A186" s="55" t="s">
        <v>389</v>
      </c>
      <c r="B186" s="34">
        <f>COUNTIF(J:J,A186)</f>
        <v>7</v>
      </c>
    </row>
    <row r="187" spans="1:54" ht="15.9" customHeight="1" x14ac:dyDescent="0.25">
      <c r="A187" s="55" t="s">
        <v>53</v>
      </c>
      <c r="B187" s="34">
        <f>COUNTIF(J:J,A187)</f>
        <v>4</v>
      </c>
    </row>
    <row r="188" spans="1:54" ht="15.9" customHeight="1" x14ac:dyDescent="0.25">
      <c r="A188" s="55" t="s">
        <v>63</v>
      </c>
      <c r="B188" s="34">
        <f>COUNTIF(J:J,A188)</f>
        <v>0</v>
      </c>
    </row>
    <row r="189" spans="1:54" ht="15.9" customHeight="1" x14ac:dyDescent="0.25">
      <c r="A189" s="55" t="s">
        <v>37</v>
      </c>
      <c r="B189" s="34">
        <f>COUNTIF(J:J,A189)</f>
        <v>9</v>
      </c>
    </row>
    <row r="190" spans="1:54" ht="15.9" customHeight="1" x14ac:dyDescent="0.25">
      <c r="A190" s="55" t="s">
        <v>38</v>
      </c>
      <c r="B190" s="34">
        <f>COUNTIF(J:J,A190)</f>
        <v>16</v>
      </c>
    </row>
    <row r="191" spans="1:54" ht="15.9" customHeight="1" x14ac:dyDescent="0.25">
      <c r="A191" s="55" t="s">
        <v>388</v>
      </c>
      <c r="B191" s="34">
        <f>COUNTIF(J:J,A191)</f>
        <v>14</v>
      </c>
    </row>
    <row r="192" spans="1:54" ht="15.9" customHeight="1" x14ac:dyDescent="0.25">
      <c r="A192" s="55" t="s">
        <v>24</v>
      </c>
      <c r="B192" s="34">
        <f>COUNTIF(J:J,A192)</f>
        <v>2</v>
      </c>
    </row>
    <row r="193" spans="1:2" ht="15.9" customHeight="1" x14ac:dyDescent="0.25">
      <c r="A193" s="55" t="s">
        <v>81</v>
      </c>
      <c r="B193" s="34">
        <f>COUNTIF(J:J,A193)</f>
        <v>1</v>
      </c>
    </row>
    <row r="194" spans="1:2" ht="15.9" customHeight="1" x14ac:dyDescent="0.25">
      <c r="A194" s="55" t="s">
        <v>73</v>
      </c>
      <c r="B194" s="34">
        <f>COUNTIF(J:J,A194)</f>
        <v>3</v>
      </c>
    </row>
    <row r="195" spans="1:2" ht="15.9" customHeight="1" x14ac:dyDescent="0.25">
      <c r="A195" s="55" t="s">
        <v>39</v>
      </c>
      <c r="B195" s="34">
        <f>COUNTIF(J:J,A195)</f>
        <v>9</v>
      </c>
    </row>
    <row r="196" spans="1:2" ht="15.9" customHeight="1" x14ac:dyDescent="0.25">
      <c r="A196" s="55" t="s">
        <v>25</v>
      </c>
      <c r="B196" s="34">
        <f>COUNTIF(J:J,A196)</f>
        <v>7</v>
      </c>
    </row>
    <row r="197" spans="1:2" ht="15.9" customHeight="1" x14ac:dyDescent="0.25">
      <c r="A197" s="55" t="s">
        <v>26</v>
      </c>
      <c r="B197" s="34">
        <f>COUNTIF(J:J,A197)</f>
        <v>5</v>
      </c>
    </row>
    <row r="198" spans="1:2" ht="15.9" customHeight="1" x14ac:dyDescent="0.25">
      <c r="A198" s="55" t="s">
        <v>40</v>
      </c>
      <c r="B198" s="34">
        <f>COUNTIF(J:J,A198)</f>
        <v>22</v>
      </c>
    </row>
    <row r="199" spans="1:2" ht="15.9" customHeight="1" x14ac:dyDescent="0.25">
      <c r="A199" s="55" t="s">
        <v>58</v>
      </c>
      <c r="B199" s="34">
        <f>COUNTIF(J:J,A199)</f>
        <v>2</v>
      </c>
    </row>
    <row r="200" spans="1:2" ht="15.9" customHeight="1" x14ac:dyDescent="0.25">
      <c r="A200" s="55" t="s">
        <v>67</v>
      </c>
      <c r="B200" s="34">
        <f>COUNTIF(J:J,A200)</f>
        <v>10</v>
      </c>
    </row>
    <row r="201" spans="1:2" ht="15.9" customHeight="1" x14ac:dyDescent="0.25">
      <c r="A201" s="55" t="s">
        <v>27</v>
      </c>
      <c r="B201" s="34">
        <f>COUNTIF(J:J,A201)</f>
        <v>9</v>
      </c>
    </row>
    <row r="202" spans="1:2" ht="15.9" customHeight="1" x14ac:dyDescent="0.25">
      <c r="A202" s="55" t="s">
        <v>123</v>
      </c>
      <c r="B202" s="34">
        <f>COUNTIF(J:J,A202)</f>
        <v>13</v>
      </c>
    </row>
    <row r="203" spans="1:2" ht="15.9" customHeight="1" x14ac:dyDescent="0.25">
      <c r="A203" s="55" t="s">
        <v>137</v>
      </c>
      <c r="B203" s="34">
        <f>COUNTIF(J:J,A203)</f>
        <v>5</v>
      </c>
    </row>
    <row r="204" spans="1:2" ht="15.9" customHeight="1" x14ac:dyDescent="0.25">
      <c r="B204" s="34">
        <f>SUM(B183:B203)</f>
        <v>159</v>
      </c>
    </row>
  </sheetData>
  <sheetCalcPr fullCalcOnLoad="1"/>
  <sortState xmlns:xlrd2="http://schemas.microsoft.com/office/spreadsheetml/2017/richdata2" ref="A4:BC162">
    <sortCondition ref="A3:A162"/>
  </sortState>
  <phoneticPr fontId="0" type="noConversion"/>
  <conditionalFormatting sqref="E4:E162">
    <cfRule type="duplicateValues" dxfId="8" priority="3"/>
  </conditionalFormatting>
  <conditionalFormatting sqref="E123">
    <cfRule type="duplicateValues" dxfId="7" priority="1"/>
  </conditionalFormatting>
  <conditionalFormatting sqref="E123">
    <cfRule type="duplicateValues" dxfId="6" priority="2"/>
  </conditionalFormatting>
  <conditionalFormatting sqref="E4:E162">
    <cfRule type="duplicateValues" dxfId="5" priority="4"/>
  </conditionalFormatting>
  <conditionalFormatting sqref="E163:E170">
    <cfRule type="duplicateValues" dxfId="4" priority="14"/>
  </conditionalFormatting>
  <pageMargins left="0.75" right="0.75" top="1.1399999999999999" bottom="1.3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46"/>
  <sheetViews>
    <sheetView zoomScale="67" zoomScaleNormal="67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L4" sqref="L4"/>
    </sheetView>
  </sheetViews>
  <sheetFormatPr defaultColWidth="9.109375" defaultRowHeight="15.9" customHeight="1" x14ac:dyDescent="0.25"/>
  <cols>
    <col min="1" max="1" width="7.109375" style="34" customWidth="1"/>
    <col min="2" max="2" width="6.33203125" style="34" bestFit="1" customWidth="1"/>
    <col min="3" max="4" width="5.33203125" style="34" bestFit="1" customWidth="1"/>
    <col min="5" max="5" width="5.88671875" style="34" bestFit="1" customWidth="1"/>
    <col min="6" max="6" width="7.109375" style="34" bestFit="1" customWidth="1"/>
    <col min="7" max="7" width="12.6640625" style="34" bestFit="1" customWidth="1"/>
    <col min="8" max="8" width="12.5546875" style="34" bestFit="1" customWidth="1"/>
    <col min="9" max="9" width="6" style="55" customWidth="1"/>
    <col min="10" max="10" width="6.5546875" style="55" customWidth="1"/>
    <col min="11" max="11" width="5.44140625" style="55" bestFit="1" customWidth="1"/>
    <col min="12" max="12" width="6.33203125" style="55" bestFit="1" customWidth="1"/>
    <col min="13" max="13" width="7.6640625" style="55" customWidth="1"/>
    <col min="14" max="14" width="7" style="55" bestFit="1" customWidth="1"/>
    <col min="15" max="17" width="7" style="55" customWidth="1"/>
    <col min="18" max="18" width="7" style="55" bestFit="1" customWidth="1"/>
    <col min="19" max="19" width="6.44140625" style="55" bestFit="1" customWidth="1"/>
    <col min="20" max="21" width="7" style="55" bestFit="1" customWidth="1"/>
    <col min="22" max="23" width="7" style="55" customWidth="1"/>
    <col min="24" max="24" width="7.6640625" style="55" customWidth="1"/>
    <col min="25" max="25" width="6.44140625" style="55" bestFit="1" customWidth="1"/>
    <col min="26" max="26" width="7" style="55" bestFit="1" customWidth="1"/>
    <col min="27" max="27" width="6.33203125" style="55" bestFit="1" customWidth="1"/>
    <col min="28" max="28" width="7" style="55" bestFit="1" customWidth="1"/>
    <col min="29" max="29" width="7" style="55" customWidth="1"/>
    <col min="30" max="30" width="6" style="55" bestFit="1" customWidth="1"/>
    <col min="31" max="32" width="6" style="55" customWidth="1"/>
    <col min="33" max="33" width="1.6640625" style="54" customWidth="1"/>
    <col min="34" max="34" width="6.33203125" style="55" bestFit="1" customWidth="1"/>
    <col min="35" max="35" width="7.6640625" style="55" customWidth="1"/>
    <col min="36" max="36" width="6.33203125" style="55" bestFit="1" customWidth="1"/>
    <col min="37" max="39" width="6.33203125" style="55" customWidth="1"/>
    <col min="40" max="40" width="6" style="55" bestFit="1" customWidth="1"/>
    <col min="41" max="41" width="6.44140625" style="55" bestFit="1" customWidth="1"/>
    <col min="42" max="43" width="6.33203125" style="55" bestFit="1" customWidth="1"/>
    <col min="44" max="45" width="6.33203125" style="55" customWidth="1"/>
    <col min="46" max="46" width="7.6640625" style="55" customWidth="1"/>
    <col min="47" max="48" width="6.44140625" style="55" bestFit="1" customWidth="1"/>
    <col min="49" max="49" width="6.33203125" style="55" bestFit="1" customWidth="1"/>
    <col min="50" max="51" width="6.33203125" style="55" customWidth="1"/>
    <col min="52" max="54" width="6" style="55" bestFit="1" customWidth="1"/>
    <col min="55" max="16384" width="9.109375" style="34"/>
  </cols>
  <sheetData>
    <row r="1" spans="1:56" ht="15.9" customHeight="1" x14ac:dyDescent="0.25">
      <c r="A1" s="4"/>
      <c r="B1" s="7" t="s">
        <v>62</v>
      </c>
      <c r="C1" s="7"/>
      <c r="D1" s="7"/>
      <c r="E1" s="7"/>
      <c r="F1" s="7"/>
      <c r="G1" s="7"/>
      <c r="H1" s="7"/>
      <c r="I1" s="7"/>
      <c r="J1" s="7"/>
      <c r="K1" s="7"/>
      <c r="L1" s="5" t="s">
        <v>35</v>
      </c>
      <c r="M1" s="5" t="s">
        <v>36</v>
      </c>
      <c r="N1" s="5" t="s">
        <v>23</v>
      </c>
      <c r="O1" s="5" t="s">
        <v>389</v>
      </c>
      <c r="P1" s="5" t="s">
        <v>53</v>
      </c>
      <c r="Q1" s="5" t="s">
        <v>63</v>
      </c>
      <c r="R1" s="5" t="s">
        <v>37</v>
      </c>
      <c r="S1" s="5" t="s">
        <v>38</v>
      </c>
      <c r="T1" s="5" t="s">
        <v>388</v>
      </c>
      <c r="U1" s="5" t="s">
        <v>24</v>
      </c>
      <c r="V1" s="5" t="s">
        <v>81</v>
      </c>
      <c r="W1" s="5" t="s">
        <v>73</v>
      </c>
      <c r="X1" s="5" t="s">
        <v>39</v>
      </c>
      <c r="Y1" s="5" t="s">
        <v>25</v>
      </c>
      <c r="Z1" s="5" t="s">
        <v>26</v>
      </c>
      <c r="AA1" s="5" t="s">
        <v>40</v>
      </c>
      <c r="AB1" s="5" t="s">
        <v>58</v>
      </c>
      <c r="AC1" s="5" t="s">
        <v>67</v>
      </c>
      <c r="AD1" s="5" t="s">
        <v>27</v>
      </c>
      <c r="AE1" s="5" t="s">
        <v>123</v>
      </c>
      <c r="AF1" s="5" t="s">
        <v>137</v>
      </c>
      <c r="AG1" s="11"/>
      <c r="AH1" s="5" t="s">
        <v>35</v>
      </c>
      <c r="AI1" s="5" t="s">
        <v>36</v>
      </c>
      <c r="AJ1" s="11" t="s">
        <v>23</v>
      </c>
      <c r="AK1" s="5" t="s">
        <v>389</v>
      </c>
      <c r="AL1" s="11" t="s">
        <v>53</v>
      </c>
      <c r="AM1" s="11" t="s">
        <v>63</v>
      </c>
      <c r="AN1" s="5" t="s">
        <v>37</v>
      </c>
      <c r="AO1" s="5" t="s">
        <v>38</v>
      </c>
      <c r="AP1" s="11" t="s">
        <v>388</v>
      </c>
      <c r="AQ1" s="11" t="s">
        <v>24</v>
      </c>
      <c r="AR1" s="11" t="s">
        <v>81</v>
      </c>
      <c r="AS1" s="11" t="s">
        <v>73</v>
      </c>
      <c r="AT1" s="5" t="s">
        <v>39</v>
      </c>
      <c r="AU1" s="11" t="s">
        <v>25</v>
      </c>
      <c r="AV1" s="11" t="s">
        <v>26</v>
      </c>
      <c r="AW1" s="5" t="s">
        <v>40</v>
      </c>
      <c r="AX1" s="5" t="s">
        <v>58</v>
      </c>
      <c r="AY1" s="5" t="s">
        <v>67</v>
      </c>
      <c r="AZ1" s="11" t="s">
        <v>27</v>
      </c>
      <c r="BA1" s="11" t="s">
        <v>123</v>
      </c>
      <c r="BB1" s="11" t="s">
        <v>137</v>
      </c>
    </row>
    <row r="2" spans="1:56" ht="15.9" customHeight="1" x14ac:dyDescent="0.25">
      <c r="A2" s="7" t="str">
        <f>Team!A2</f>
        <v>Mob Match - WGC 10k - Wednesday 6th July 2022</v>
      </c>
      <c r="B2" s="7"/>
      <c r="C2" s="7"/>
      <c r="D2" s="7"/>
      <c r="E2" s="7"/>
      <c r="F2" s="7"/>
      <c r="G2" s="7"/>
      <c r="H2" s="7"/>
      <c r="I2" s="7"/>
      <c r="J2" s="7"/>
      <c r="K2" s="7"/>
      <c r="L2" s="9">
        <f>SUM(SMALL(L$4:L$306,{1,2,3,4,5,6,7,8,9,10,11,12}))</f>
        <v>1440</v>
      </c>
      <c r="M2" s="9">
        <f>SUM(SMALL(M$4:M$306,{1,2,3,4,5,6,7,8,9,10,11,12}))</f>
        <v>2155</v>
      </c>
      <c r="N2" s="9">
        <f>SUM(SMALL(N$4:N$306,{1,2,3,4,5,6,7,8,9,10,11,12}))</f>
        <v>2821</v>
      </c>
      <c r="O2" s="9">
        <f>SUM(SMALL(O$4:O$306,{1,2,3,4,5,6,7,8,9,10,11,12}))</f>
        <v>1599</v>
      </c>
      <c r="P2" s="9">
        <f>SUM(SMALL(P$4:P$306,{1,2,3,4,5,6,7,8,9,10,11,12}))</f>
        <v>2483</v>
      </c>
      <c r="Q2" s="9">
        <f>SUM(SMALL(Q$4:Q$306,{1,2,3,4,5,6,7,8,9,10,11,12}))</f>
        <v>3146</v>
      </c>
      <c r="R2" s="9">
        <f>SUM(SMALL(R$4:R$306,{1,2,3,4,5,6,7,8,9,10,11,12}))</f>
        <v>1516</v>
      </c>
      <c r="S2" s="9">
        <f>SUM(SMALL(S$4:S$306,{1,2,3,4,5,6,7,8,9,10,11,12}))</f>
        <v>573</v>
      </c>
      <c r="T2" s="9">
        <f>SUM(SMALL(T$4:T$306,{1,2,3,4,5,6,7,8,9,10,11,12}))</f>
        <v>1499</v>
      </c>
      <c r="U2" s="9">
        <f>SUM(SMALL(U$4:U$306,{1,2,3,4,5,6,7,8,9,10,11,12}))</f>
        <v>3345</v>
      </c>
      <c r="V2" s="9">
        <f>SUM(SMALL(V$4:V$306,{1,2,3,4,5,6,7,8,9,10,11,12}))</f>
        <v>2325</v>
      </c>
      <c r="W2" s="9">
        <f>SUM(SMALL(W$4:W$306,{1,2,3,4,5,6,7,8,9,10,11,12}))</f>
        <v>2332</v>
      </c>
      <c r="X2" s="9">
        <f>SUM(SMALL(X$4:X$306,{1,2,3,4,5,6,7,8,9,10,11,12}))</f>
        <v>1080</v>
      </c>
      <c r="Y2" s="9">
        <f>SUM(SMALL(Y$4:Y$306,{1,2,3,4,5,6,7,8,9,10,11,12}))</f>
        <v>1175</v>
      </c>
      <c r="Z2" s="9">
        <f>SUM(SMALL(Z$4:Z$306,{1,2,3,4,5,6,7,8,9,10,11,12}))</f>
        <v>2013</v>
      </c>
      <c r="AA2" s="9">
        <f>SUM(SMALL(AA$4:AA$306,{1,2,3,4,5,6,7,8,9,10,11,12}))</f>
        <v>308</v>
      </c>
      <c r="AB2" s="9">
        <f>SUM(SMALL(AB$4:AB$306,{1,2,3,4,5,6,7,8,9,10,11,12}))</f>
        <v>3016</v>
      </c>
      <c r="AC2" s="9">
        <f>SUM(SMALL(AC$4:AC$306,{1,2,3,4,5,6,7,8,9,10,11,12}))</f>
        <v>2158</v>
      </c>
      <c r="AD2" s="9">
        <f>SUM(SMALL(AD$4:AD$306,{1,2,3,4,5,6,7,8,9,10,11,12}))</f>
        <v>1088</v>
      </c>
      <c r="AE2" s="9">
        <f>SUM(SMALL(AE$4:AE$306,{1,2,3,4,5,6,7,8,9,10,11,12}))</f>
        <v>2006</v>
      </c>
      <c r="AF2" s="9">
        <f>SUM(SMALL(AF$4:AF$306,{1,2,3,4,5,6,7,8,9,10,11,12}))</f>
        <v>1534</v>
      </c>
      <c r="AG2" s="11"/>
      <c r="AH2" s="9">
        <f>SUM(SMALL(AH$4:AH$306,{1,2,3,4,5,6}))</f>
        <v>393</v>
      </c>
      <c r="AI2" s="9">
        <f>SUM(SMALL(AI$4:AI$306,{1,2,3,4,5,6}))</f>
        <v>799</v>
      </c>
      <c r="AJ2" s="9">
        <f>SUM(SMALL(AJ$4:AJ$306,{1,2,3,4,5,6}))</f>
        <v>889</v>
      </c>
      <c r="AK2" s="9">
        <f>SUM(SMALL(AK$4:AK$306,{1,2,3,4,5,6}))</f>
        <v>236</v>
      </c>
      <c r="AL2" s="9">
        <f>SUM(SMALL(AL$4:AL$306,{1,2,3,4,5,6}))</f>
        <v>608</v>
      </c>
      <c r="AM2" s="9">
        <f>SUM(SMALL(AM$4:AM$306,{1,2,3,4,5,6}))</f>
        <v>1014</v>
      </c>
      <c r="AN2" s="9">
        <f>SUM(SMALL(AN$4:AN$306,{1,2,3,4,5,6}))</f>
        <v>567</v>
      </c>
      <c r="AO2" s="9">
        <f>SUM(SMALL(AO$4:AO$306,{1,2,3,4,5,6}))</f>
        <v>127</v>
      </c>
      <c r="AP2" s="9">
        <f>SUM(SMALL(AP$4:AP$306,{1,2,3,4,5,6}))</f>
        <v>247</v>
      </c>
      <c r="AQ2" s="9">
        <f>SUM(SMALL(AQ$4:AQ$306,{1,2,3,4,5,6}))</f>
        <v>1190</v>
      </c>
      <c r="AR2" s="9">
        <f>SUM(SMALL(AR$4:AR$306,{1,2,3,4,5,6}))</f>
        <v>658</v>
      </c>
      <c r="AS2" s="9">
        <f>SUM(SMALL(AS$4:AS$306,{1,2,3,4,5,6}))</f>
        <v>542</v>
      </c>
      <c r="AT2" s="9">
        <f>SUM(SMALL(AT$4:AT$306,{1,2,3,4,5,6}))</f>
        <v>319</v>
      </c>
      <c r="AU2" s="9">
        <f>SUM(SMALL(AU$4:AU$306,{1,2,3,4,5,6}))</f>
        <v>262</v>
      </c>
      <c r="AV2" s="9">
        <f>SUM(SMALL(AV$4:AV$306,{1,2,3,4,5,6}))</f>
        <v>433</v>
      </c>
      <c r="AW2" s="9">
        <f>SUM(SMALL(AW$4:AW$306,{1,2,3,4,5,6}))</f>
        <v>105</v>
      </c>
      <c r="AX2" s="9">
        <f>SUM(SMALL(AX$4:AX$306,{1,2,3,4,5,6}))</f>
        <v>1102</v>
      </c>
      <c r="AY2" s="9">
        <f>SUM(SMALL(AY$4:AY$306,{1,2,3,4,5,6}))</f>
        <v>1096</v>
      </c>
      <c r="AZ2" s="9">
        <f>SUM(SMALL(AZ$4:AZ$306,{1,2,3,4,5,6}))</f>
        <v>285</v>
      </c>
      <c r="BA2" s="9">
        <f>SUM(SMALL(BA$4:BA$306,{1,2,3,4,5,6}))</f>
        <v>494</v>
      </c>
      <c r="BB2" s="9">
        <f>SUM(SMALL(BB$4:BB$306,{1,2,3,4,5,6}))</f>
        <v>480</v>
      </c>
    </row>
    <row r="3" spans="1:56" s="4" customFormat="1" ht="15.9" customHeight="1" x14ac:dyDescent="0.25">
      <c r="A3" s="5" t="s">
        <v>19</v>
      </c>
      <c r="B3" s="5" t="s">
        <v>2</v>
      </c>
      <c r="C3" s="4" t="s">
        <v>18</v>
      </c>
      <c r="D3" s="5" t="s">
        <v>3</v>
      </c>
      <c r="E3" s="5" t="s">
        <v>4</v>
      </c>
      <c r="F3" s="5" t="s">
        <v>5</v>
      </c>
      <c r="G3" s="4" t="s">
        <v>6</v>
      </c>
      <c r="H3" s="4" t="s">
        <v>7</v>
      </c>
      <c r="I3" s="5" t="s">
        <v>8</v>
      </c>
      <c r="J3" s="5" t="s">
        <v>9</v>
      </c>
      <c r="K3" s="5" t="s">
        <v>10</v>
      </c>
      <c r="L3" s="9">
        <f>COUNT(SMALL(L$4:L$306,{1,2,3,4,5,6,7,8,9,10,11,12}))</f>
        <v>12</v>
      </c>
      <c r="M3" s="9">
        <f>COUNT(SMALL(M$4:M$306,{1,2,3,4,5,6,7,8,9,10,11,12}))</f>
        <v>12</v>
      </c>
      <c r="N3" s="9">
        <f>COUNT(SMALL(N$4:N$306,{1,2,3,4,5,6,7,8,9,10,11,12}))</f>
        <v>12</v>
      </c>
      <c r="O3" s="9">
        <f>COUNT(SMALL(O$4:O$306,{1,2,3,4,5,6,7,8,9,10,11,12}))</f>
        <v>12</v>
      </c>
      <c r="P3" s="9">
        <f>COUNT(SMALL(P$4:P$306,{1,2,3,4,5,6,7,8,9,10,11,12}))</f>
        <v>12</v>
      </c>
      <c r="Q3" s="9">
        <f>COUNT(SMALL(Q$4:Q$306,{1,2,3,4,5,6,7,8,9,10,11,12}))</f>
        <v>12</v>
      </c>
      <c r="R3" s="9">
        <f>COUNT(SMALL(R$4:R$306,{1,2,3,4,5,6,7,8,9,10,11,12}))</f>
        <v>12</v>
      </c>
      <c r="S3" s="9">
        <f>COUNT(SMALL(S$4:S$306,{1,2,3,4,5,6,7,8,9,10,11,12}))</f>
        <v>12</v>
      </c>
      <c r="T3" s="9">
        <f>COUNT(SMALL(T$4:T$306,{1,2,3,4,5,6,7,8,9,10,11,12}))</f>
        <v>12</v>
      </c>
      <c r="U3" s="9">
        <f>COUNT(SMALL(U$4:U$306,{1,2,3,4,5,6,7,8,9,10,11,12}))</f>
        <v>12</v>
      </c>
      <c r="V3" s="9">
        <f>COUNT(SMALL(V$4:V$306,{1,2,3,4,5,6,7,8,9,10,11,12}))</f>
        <v>12</v>
      </c>
      <c r="W3" s="9">
        <f>COUNT(SMALL(W$4:W$306,{1,2,3,4,5,6,7,8,9,10,11,12}))</f>
        <v>12</v>
      </c>
      <c r="X3" s="9">
        <f>COUNT(SMALL(X$4:X$306,{1,2,3,4,5,6,7,8,9,10,11,12}))</f>
        <v>12</v>
      </c>
      <c r="Y3" s="9">
        <f>COUNT(SMALL(Y$4:Y$306,{1,2,3,4,5,6,7,8,9,10,11,12}))</f>
        <v>12</v>
      </c>
      <c r="Z3" s="9">
        <f>COUNT(SMALL(Z$4:Z$306,{1,2,3,4,5,6,7,8,9,10,11,12}))</f>
        <v>12</v>
      </c>
      <c r="AA3" s="9">
        <f>COUNT(SMALL(AA$4:AA$306,{1,2,3,4,5,6,7,8,9,10,11,12}))</f>
        <v>12</v>
      </c>
      <c r="AB3" s="9">
        <f>COUNT(SMALL(AB$4:AB$306,{1,2,3,4,5,6,7,8,9,10,11,12}))</f>
        <v>12</v>
      </c>
      <c r="AC3" s="9">
        <f>COUNT(SMALL(AC$4:AC$306,{1,2,3,4,5,6,7,8,9,10,11,12}))</f>
        <v>12</v>
      </c>
      <c r="AD3" s="9">
        <f>COUNT(SMALL(AD$4:AD$306,{1,2,3,4,5,6,7,8,9,10,11,12}))</f>
        <v>12</v>
      </c>
      <c r="AE3" s="9">
        <f>COUNT(SMALL(AE$4:AE$306,{1,2,3,4,5,6,7,8,9,10,11,12}))</f>
        <v>12</v>
      </c>
      <c r="AF3" s="9">
        <f>COUNT(SMALL(AF$4:AF$306,{1,2,3,4,5,6,7,8,9,10,11,12}))</f>
        <v>12</v>
      </c>
      <c r="AG3" s="11"/>
      <c r="AH3" s="9">
        <f>COUNT(SMALL(AH$4:AH$306,{1,2,3,4,5,6}))</f>
        <v>6</v>
      </c>
      <c r="AI3" s="9">
        <f>COUNT(SMALL(AI$4:AI$306,{1,2,3,4,5,6}))</f>
        <v>6</v>
      </c>
      <c r="AJ3" s="9">
        <f>COUNT(SMALL(AJ$4:AJ$306,{1,2,3,4,5,6}))</f>
        <v>6</v>
      </c>
      <c r="AK3" s="9">
        <f>COUNT(SMALL(AK$4:AK$306,{1,2,3,4,5,6}))</f>
        <v>6</v>
      </c>
      <c r="AL3" s="9">
        <f>COUNT(SMALL(AL$4:AL$306,{1,2,3,4,5,6}))</f>
        <v>6</v>
      </c>
      <c r="AM3" s="9">
        <f>COUNT(SMALL(AM$4:AM$306,{1,2,3,4,5,6}))</f>
        <v>6</v>
      </c>
      <c r="AN3" s="9">
        <f>COUNT(SMALL(AN$4:AN$306,{1,2,3,4,5,6}))</f>
        <v>6</v>
      </c>
      <c r="AO3" s="9">
        <f>COUNT(SMALL(AO$4:AO$306,{1,2,3,4,5,6}))</f>
        <v>6</v>
      </c>
      <c r="AP3" s="9">
        <f>COUNT(SMALL(AP$4:AP$306,{1,2,3,4,5,6}))</f>
        <v>6</v>
      </c>
      <c r="AQ3" s="9">
        <f>COUNT(SMALL(AQ$4:AQ$306,{1,2,3,4,5,6}))</f>
        <v>6</v>
      </c>
      <c r="AR3" s="9">
        <f>COUNT(SMALL(AR$4:AR$306,{1,2,3,4,5,6}))</f>
        <v>6</v>
      </c>
      <c r="AS3" s="9">
        <f>COUNT(SMALL(AS$4:AS$306,{1,2,3,4,5,6}))</f>
        <v>6</v>
      </c>
      <c r="AT3" s="9">
        <f>COUNT(SMALL(AT$4:AT$306,{1,2,3,4,5,6}))</f>
        <v>6</v>
      </c>
      <c r="AU3" s="9">
        <f>COUNT(SMALL(AU$4:AU$306,{1,2,3,4,5,6}))</f>
        <v>6</v>
      </c>
      <c r="AV3" s="9">
        <f>COUNT(SMALL(AV$4:AV$306,{1,2,3,4,5,6}))</f>
        <v>6</v>
      </c>
      <c r="AW3" s="9">
        <f>COUNT(SMALL(AW$4:AW$306,{1,2,3,4,5,6}))</f>
        <v>6</v>
      </c>
      <c r="AX3" s="9">
        <f>COUNT(SMALL(AX$4:AX$306,{1,2,3,4,5,6}))</f>
        <v>6</v>
      </c>
      <c r="AY3" s="9">
        <f>COUNT(SMALL(AY$4:AY$306,{1,2,3,4,5,6}))</f>
        <v>6</v>
      </c>
      <c r="AZ3" s="9">
        <f>COUNT(SMALL(AZ$4:AZ$306,{1,2,3,4,5,6}))</f>
        <v>6</v>
      </c>
      <c r="BA3" s="9">
        <f>COUNT(SMALL(BA$4:BA$306,{1,2,3,4,5,6}))</f>
        <v>6</v>
      </c>
      <c r="BB3" s="9">
        <f>COUNT(SMALL(BB$4:BB$306,{1,2,3,4,5,6}))</f>
        <v>6</v>
      </c>
    </row>
    <row r="4" spans="1:56" ht="15.9" customHeight="1" x14ac:dyDescent="0.3">
      <c r="A4" s="72">
        <v>1</v>
      </c>
      <c r="B4" s="72">
        <v>1</v>
      </c>
      <c r="C4" s="72"/>
      <c r="D4" s="72"/>
      <c r="E4" s="72">
        <v>1447</v>
      </c>
      <c r="F4" s="73">
        <v>2.2928240740740739E-2</v>
      </c>
      <c r="G4" s="74" t="s">
        <v>177</v>
      </c>
      <c r="H4" s="74" t="s">
        <v>213</v>
      </c>
      <c r="I4" s="72" t="s">
        <v>69</v>
      </c>
      <c r="J4" s="72" t="s">
        <v>137</v>
      </c>
      <c r="K4" s="72" t="s">
        <v>0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>
        <f>$B4</f>
        <v>1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D4"/>
    </row>
    <row r="5" spans="1:56" ht="15.9" customHeight="1" x14ac:dyDescent="0.3">
      <c r="A5" s="72">
        <v>2</v>
      </c>
      <c r="B5" s="72">
        <v>2</v>
      </c>
      <c r="C5" s="72"/>
      <c r="D5" s="72"/>
      <c r="E5" s="72">
        <v>459</v>
      </c>
      <c r="F5" s="73">
        <v>2.3472222222222221E-2</v>
      </c>
      <c r="G5" s="74" t="s">
        <v>546</v>
      </c>
      <c r="H5" s="74" t="s">
        <v>547</v>
      </c>
      <c r="I5" s="72" t="s">
        <v>69</v>
      </c>
      <c r="J5" s="72" t="s">
        <v>40</v>
      </c>
      <c r="K5" s="72" t="s">
        <v>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>
        <f>$B5</f>
        <v>2</v>
      </c>
      <c r="AB5" s="16"/>
      <c r="AC5" s="16"/>
      <c r="AD5" s="16"/>
      <c r="AE5" s="16"/>
      <c r="AF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D5"/>
    </row>
    <row r="6" spans="1:56" ht="15.9" customHeight="1" x14ac:dyDescent="0.3">
      <c r="A6" s="72">
        <v>3</v>
      </c>
      <c r="B6" s="72">
        <v>3</v>
      </c>
      <c r="C6" s="72"/>
      <c r="D6" s="72"/>
      <c r="E6" s="72">
        <v>7</v>
      </c>
      <c r="F6" s="73">
        <v>2.3495370370370368E-2</v>
      </c>
      <c r="G6" s="74" t="s">
        <v>217</v>
      </c>
      <c r="H6" s="74" t="s">
        <v>548</v>
      </c>
      <c r="I6" s="72" t="s">
        <v>69</v>
      </c>
      <c r="J6" s="72" t="s">
        <v>39</v>
      </c>
      <c r="K6" s="72" t="s">
        <v>0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>
        <f>$B6</f>
        <v>3</v>
      </c>
      <c r="Y6" s="16"/>
      <c r="Z6" s="16"/>
      <c r="AA6" s="16"/>
      <c r="AB6" s="16"/>
      <c r="AC6" s="16"/>
      <c r="AD6" s="16"/>
      <c r="AE6" s="16"/>
      <c r="AF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D6"/>
    </row>
    <row r="7" spans="1:56" ht="15.9" customHeight="1" x14ac:dyDescent="0.3">
      <c r="A7" s="72">
        <v>4</v>
      </c>
      <c r="B7" s="72">
        <v>4</v>
      </c>
      <c r="C7" s="72"/>
      <c r="D7" s="72"/>
      <c r="E7" s="72">
        <v>974</v>
      </c>
      <c r="F7" s="73">
        <v>2.3576388888888886E-2</v>
      </c>
      <c r="G7" s="74" t="s">
        <v>229</v>
      </c>
      <c r="H7" s="74" t="s">
        <v>549</v>
      </c>
      <c r="I7" s="72" t="s">
        <v>69</v>
      </c>
      <c r="J7" s="72" t="s">
        <v>123</v>
      </c>
      <c r="K7" s="72" t="s">
        <v>0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>
        <f>$B7</f>
        <v>4</v>
      </c>
      <c r="AF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D7"/>
    </row>
    <row r="8" spans="1:56" ht="15.9" customHeight="1" x14ac:dyDescent="0.3">
      <c r="A8" s="72">
        <v>5</v>
      </c>
      <c r="B8" s="72">
        <v>5</v>
      </c>
      <c r="C8" s="72">
        <v>1</v>
      </c>
      <c r="D8" s="72">
        <v>1</v>
      </c>
      <c r="E8" s="72">
        <v>781</v>
      </c>
      <c r="F8" s="73">
        <v>2.3761574074074074E-2</v>
      </c>
      <c r="G8" s="74" t="s">
        <v>218</v>
      </c>
      <c r="H8" s="74" t="s">
        <v>103</v>
      </c>
      <c r="I8" s="72" t="s">
        <v>289</v>
      </c>
      <c r="J8" s="72" t="s">
        <v>26</v>
      </c>
      <c r="K8" s="72" t="s">
        <v>0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>
        <f>$B8</f>
        <v>5</v>
      </c>
      <c r="AA8" s="16"/>
      <c r="AB8" s="16"/>
      <c r="AC8" s="16"/>
      <c r="AD8" s="16"/>
      <c r="AE8" s="16"/>
      <c r="AF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>
        <f>$D8</f>
        <v>1</v>
      </c>
      <c r="AW8" s="16"/>
      <c r="AX8" s="16"/>
      <c r="AY8" s="16"/>
      <c r="AZ8" s="16"/>
      <c r="BA8" s="16"/>
      <c r="BB8" s="16"/>
      <c r="BD8"/>
    </row>
    <row r="9" spans="1:56" ht="15.9" customHeight="1" x14ac:dyDescent="0.3">
      <c r="A9" s="72">
        <v>6</v>
      </c>
      <c r="B9" s="72">
        <v>6</v>
      </c>
      <c r="C9" s="72"/>
      <c r="D9" s="72"/>
      <c r="E9" s="72">
        <v>1804</v>
      </c>
      <c r="F9" s="73">
        <v>2.4016203703703703E-2</v>
      </c>
      <c r="G9" s="74" t="s">
        <v>550</v>
      </c>
      <c r="H9" s="74" t="s">
        <v>551</v>
      </c>
      <c r="I9" s="72" t="s">
        <v>69</v>
      </c>
      <c r="J9" s="72" t="s">
        <v>389</v>
      </c>
      <c r="K9" s="72" t="s">
        <v>0</v>
      </c>
      <c r="L9" s="16"/>
      <c r="M9" s="16"/>
      <c r="N9" s="16"/>
      <c r="O9" s="16">
        <f>$B9</f>
        <v>6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D9"/>
    </row>
    <row r="10" spans="1:56" ht="15.9" customHeight="1" x14ac:dyDescent="0.3">
      <c r="A10" s="72">
        <v>7</v>
      </c>
      <c r="B10" s="72">
        <v>7</v>
      </c>
      <c r="C10" s="72"/>
      <c r="D10" s="72"/>
      <c r="E10" s="72">
        <v>866</v>
      </c>
      <c r="F10" s="73">
        <v>2.4108796296296295E-2</v>
      </c>
      <c r="G10" s="74" t="s">
        <v>276</v>
      </c>
      <c r="H10" s="74" t="s">
        <v>552</v>
      </c>
      <c r="I10" s="72" t="s">
        <v>69</v>
      </c>
      <c r="J10" s="72" t="s">
        <v>38</v>
      </c>
      <c r="K10" s="72" t="s">
        <v>0</v>
      </c>
      <c r="L10" s="16"/>
      <c r="M10" s="16"/>
      <c r="N10" s="16"/>
      <c r="O10" s="16"/>
      <c r="P10" s="16"/>
      <c r="Q10" s="16"/>
      <c r="R10" s="16"/>
      <c r="S10" s="16">
        <f>$B10</f>
        <v>7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D10"/>
    </row>
    <row r="11" spans="1:56" ht="15.9" customHeight="1" x14ac:dyDescent="0.3">
      <c r="A11" s="72">
        <v>8</v>
      </c>
      <c r="B11" s="72">
        <v>8</v>
      </c>
      <c r="C11" s="72"/>
      <c r="D11" s="72"/>
      <c r="E11" s="72">
        <v>3011</v>
      </c>
      <c r="F11" s="73">
        <v>2.4224537037037037E-2</v>
      </c>
      <c r="G11" s="74" t="s">
        <v>217</v>
      </c>
      <c r="H11" s="74" t="s">
        <v>470</v>
      </c>
      <c r="I11" s="72" t="s">
        <v>69</v>
      </c>
      <c r="J11" s="72" t="s">
        <v>38</v>
      </c>
      <c r="K11" s="72" t="s">
        <v>0</v>
      </c>
      <c r="L11" s="16"/>
      <c r="M11" s="16"/>
      <c r="N11" s="16"/>
      <c r="O11" s="16"/>
      <c r="P11" s="16"/>
      <c r="Q11" s="16"/>
      <c r="R11" s="16"/>
      <c r="S11" s="16">
        <f>$B11</f>
        <v>8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D11"/>
    </row>
    <row r="12" spans="1:56" ht="15.9" customHeight="1" x14ac:dyDescent="0.3">
      <c r="A12" s="72">
        <v>9</v>
      </c>
      <c r="B12" s="72">
        <v>9</v>
      </c>
      <c r="C12" s="72">
        <v>2</v>
      </c>
      <c r="D12" s="72">
        <v>2</v>
      </c>
      <c r="E12" s="72">
        <v>442</v>
      </c>
      <c r="F12" s="73">
        <v>2.4351851851851854E-2</v>
      </c>
      <c r="G12" s="74" t="s">
        <v>592</v>
      </c>
      <c r="H12" s="74" t="s">
        <v>153</v>
      </c>
      <c r="I12" s="72" t="s">
        <v>289</v>
      </c>
      <c r="J12" s="72" t="s">
        <v>40</v>
      </c>
      <c r="K12" s="72" t="s">
        <v>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>
        <f>$B12</f>
        <v>9</v>
      </c>
      <c r="AB12" s="16"/>
      <c r="AC12" s="16"/>
      <c r="AD12" s="16"/>
      <c r="AE12" s="16"/>
      <c r="AF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>
        <f>$D12</f>
        <v>2</v>
      </c>
      <c r="AX12" s="16"/>
      <c r="AY12" s="16"/>
      <c r="AZ12" s="16"/>
      <c r="BA12" s="16"/>
      <c r="BB12" s="16"/>
      <c r="BD12"/>
    </row>
    <row r="13" spans="1:56" ht="15.9" customHeight="1" x14ac:dyDescent="0.3">
      <c r="A13" s="72">
        <v>10</v>
      </c>
      <c r="B13" s="72">
        <v>10</v>
      </c>
      <c r="C13" s="72">
        <v>3</v>
      </c>
      <c r="D13" s="72">
        <v>3</v>
      </c>
      <c r="E13" s="72">
        <v>9</v>
      </c>
      <c r="F13" s="73">
        <v>2.4444444444444446E-2</v>
      </c>
      <c r="G13" s="74" t="s">
        <v>214</v>
      </c>
      <c r="H13" s="74" t="s">
        <v>593</v>
      </c>
      <c r="I13" s="72" t="s">
        <v>289</v>
      </c>
      <c r="J13" s="72" t="s">
        <v>39</v>
      </c>
      <c r="K13" s="72" t="s">
        <v>0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>
        <f>$B13</f>
        <v>10</v>
      </c>
      <c r="Y13" s="16"/>
      <c r="Z13" s="16"/>
      <c r="AA13" s="16"/>
      <c r="AB13" s="16"/>
      <c r="AC13" s="16"/>
      <c r="AD13" s="16"/>
      <c r="AE13" s="16"/>
      <c r="AF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>
        <f>$D13</f>
        <v>3</v>
      </c>
      <c r="AU13" s="16"/>
      <c r="AV13" s="16"/>
      <c r="AW13" s="16"/>
      <c r="AX13" s="16"/>
      <c r="AY13" s="16"/>
      <c r="AZ13" s="16"/>
      <c r="BA13" s="16"/>
      <c r="BB13" s="16"/>
      <c r="BD13"/>
    </row>
    <row r="14" spans="1:56" ht="15.9" customHeight="1" x14ac:dyDescent="0.3">
      <c r="A14" s="72">
        <v>11</v>
      </c>
      <c r="B14" s="72">
        <v>11</v>
      </c>
      <c r="C14" s="72"/>
      <c r="D14" s="72"/>
      <c r="E14" s="72">
        <v>422</v>
      </c>
      <c r="F14" s="73">
        <v>2.4456018518518519E-2</v>
      </c>
      <c r="G14" s="74" t="s">
        <v>255</v>
      </c>
      <c r="H14" s="74" t="s">
        <v>553</v>
      </c>
      <c r="I14" s="72" t="s">
        <v>69</v>
      </c>
      <c r="J14" s="72" t="s">
        <v>40</v>
      </c>
      <c r="K14" s="72" t="s">
        <v>0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>
        <f>$B14</f>
        <v>11</v>
      </c>
      <c r="AB14" s="16"/>
      <c r="AC14" s="16"/>
      <c r="AD14" s="16"/>
      <c r="AE14" s="16"/>
      <c r="AF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D14"/>
    </row>
    <row r="15" spans="1:56" ht="15.9" customHeight="1" x14ac:dyDescent="0.3">
      <c r="A15" s="72">
        <v>12</v>
      </c>
      <c r="B15" s="72">
        <v>12</v>
      </c>
      <c r="C15" s="72">
        <v>4</v>
      </c>
      <c r="D15" s="72">
        <v>4</v>
      </c>
      <c r="E15" s="72">
        <v>1444</v>
      </c>
      <c r="F15" s="73">
        <v>2.4479166666666666E-2</v>
      </c>
      <c r="G15" s="74" t="s">
        <v>294</v>
      </c>
      <c r="H15" s="74" t="s">
        <v>174</v>
      </c>
      <c r="I15" s="72" t="s">
        <v>289</v>
      </c>
      <c r="J15" s="72" t="s">
        <v>137</v>
      </c>
      <c r="K15" s="72" t="s">
        <v>0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>
        <f>$B15</f>
        <v>12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>
        <f>$D15</f>
        <v>4</v>
      </c>
      <c r="BD15"/>
    </row>
    <row r="16" spans="1:56" ht="15.9" customHeight="1" x14ac:dyDescent="0.3">
      <c r="A16" s="72">
        <v>13</v>
      </c>
      <c r="B16" s="72">
        <v>13</v>
      </c>
      <c r="C16" s="72">
        <v>1</v>
      </c>
      <c r="D16" s="72"/>
      <c r="E16" s="72">
        <v>1288</v>
      </c>
      <c r="F16" s="73">
        <v>2.4675925925925928E-2</v>
      </c>
      <c r="G16" s="74" t="s">
        <v>279</v>
      </c>
      <c r="H16" s="74" t="s">
        <v>554</v>
      </c>
      <c r="I16" s="72" t="s">
        <v>412</v>
      </c>
      <c r="J16" s="72" t="s">
        <v>35</v>
      </c>
      <c r="K16" s="72" t="s">
        <v>0</v>
      </c>
      <c r="L16" s="16">
        <f>$B16</f>
        <v>13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</row>
    <row r="17" spans="1:56" ht="15.9" customHeight="1" x14ac:dyDescent="0.3">
      <c r="A17" s="72">
        <v>14</v>
      </c>
      <c r="B17" s="72">
        <v>14</v>
      </c>
      <c r="C17" s="72">
        <v>5</v>
      </c>
      <c r="D17" s="72">
        <v>5</v>
      </c>
      <c r="E17" s="72">
        <v>259</v>
      </c>
      <c r="F17" s="73">
        <v>2.476851851851852E-2</v>
      </c>
      <c r="G17" s="74" t="s">
        <v>234</v>
      </c>
      <c r="H17" s="74" t="s">
        <v>594</v>
      </c>
      <c r="I17" s="72" t="s">
        <v>289</v>
      </c>
      <c r="J17" s="72" t="s">
        <v>27</v>
      </c>
      <c r="K17" s="72" t="s">
        <v>0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>
        <f>$B17</f>
        <v>14</v>
      </c>
      <c r="AE17" s="16"/>
      <c r="AF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>
        <f>$D17</f>
        <v>5</v>
      </c>
      <c r="BA17" s="16"/>
      <c r="BB17" s="16"/>
      <c r="BD17"/>
    </row>
    <row r="18" spans="1:56" ht="15.9" customHeight="1" x14ac:dyDescent="0.3">
      <c r="A18" s="72">
        <v>15</v>
      </c>
      <c r="B18" s="72">
        <v>15</v>
      </c>
      <c r="C18" s="72"/>
      <c r="D18" s="72"/>
      <c r="E18" s="72">
        <v>1065</v>
      </c>
      <c r="F18" s="73">
        <v>2.480324074074074E-2</v>
      </c>
      <c r="G18" s="74" t="s">
        <v>225</v>
      </c>
      <c r="H18" s="74" t="s">
        <v>554</v>
      </c>
      <c r="I18" s="72" t="s">
        <v>69</v>
      </c>
      <c r="J18" s="72" t="s">
        <v>37</v>
      </c>
      <c r="K18" s="72" t="s">
        <v>0</v>
      </c>
      <c r="L18" s="16"/>
      <c r="M18" s="16"/>
      <c r="N18" s="16"/>
      <c r="O18" s="16"/>
      <c r="P18" s="16"/>
      <c r="Q18" s="16"/>
      <c r="R18" s="16">
        <f>$B18</f>
        <v>15</v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D18"/>
    </row>
    <row r="19" spans="1:56" ht="15.9" customHeight="1" x14ac:dyDescent="0.3">
      <c r="A19" s="72">
        <v>16</v>
      </c>
      <c r="B19" s="72">
        <v>16</v>
      </c>
      <c r="C19" s="72">
        <v>6</v>
      </c>
      <c r="D19" s="72">
        <v>6</v>
      </c>
      <c r="E19" s="72">
        <v>1390</v>
      </c>
      <c r="F19" s="73">
        <v>2.4907407407407409E-2</v>
      </c>
      <c r="G19" s="74" t="s">
        <v>595</v>
      </c>
      <c r="H19" s="74" t="s">
        <v>418</v>
      </c>
      <c r="I19" s="72" t="s">
        <v>289</v>
      </c>
      <c r="J19" s="72" t="s">
        <v>388</v>
      </c>
      <c r="K19" s="72" t="s">
        <v>0</v>
      </c>
      <c r="L19" s="16"/>
      <c r="M19" s="16"/>
      <c r="N19" s="16"/>
      <c r="O19" s="16"/>
      <c r="P19" s="16"/>
      <c r="Q19" s="16"/>
      <c r="R19" s="16"/>
      <c r="S19" s="16"/>
      <c r="T19" s="16">
        <f>$B19</f>
        <v>16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H19" s="16"/>
      <c r="AI19" s="16"/>
      <c r="AJ19" s="16"/>
      <c r="AK19" s="16"/>
      <c r="AL19" s="16"/>
      <c r="AM19" s="16"/>
      <c r="AN19" s="16"/>
      <c r="AO19" s="16"/>
      <c r="AP19" s="16">
        <f>$D19</f>
        <v>6</v>
      </c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D19"/>
    </row>
    <row r="20" spans="1:56" ht="15.9" customHeight="1" x14ac:dyDescent="0.3">
      <c r="A20" s="72">
        <v>17</v>
      </c>
      <c r="B20" s="72">
        <v>17</v>
      </c>
      <c r="C20" s="72">
        <v>1</v>
      </c>
      <c r="D20" s="72">
        <v>7</v>
      </c>
      <c r="E20" s="72">
        <v>3</v>
      </c>
      <c r="F20" s="73">
        <v>2.4953703703703704E-2</v>
      </c>
      <c r="G20" s="74" t="s">
        <v>245</v>
      </c>
      <c r="H20" s="74" t="s">
        <v>105</v>
      </c>
      <c r="I20" s="72" t="s">
        <v>298</v>
      </c>
      <c r="J20" s="72" t="s">
        <v>39</v>
      </c>
      <c r="K20" s="72" t="s">
        <v>0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>
        <f>$B20</f>
        <v>17</v>
      </c>
      <c r="Y20" s="16"/>
      <c r="Z20" s="16"/>
      <c r="AA20" s="16"/>
      <c r="AB20" s="16"/>
      <c r="AC20" s="16"/>
      <c r="AD20" s="16"/>
      <c r="AE20" s="16"/>
      <c r="AF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>
        <f>$D20</f>
        <v>7</v>
      </c>
      <c r="AU20" s="16"/>
      <c r="AV20" s="16"/>
      <c r="AW20" s="16"/>
      <c r="AX20" s="16"/>
      <c r="AY20" s="16"/>
      <c r="AZ20" s="16"/>
      <c r="BA20" s="16"/>
      <c r="BB20" s="16"/>
      <c r="BD20"/>
    </row>
    <row r="21" spans="1:56" ht="15.9" customHeight="1" x14ac:dyDescent="0.3">
      <c r="A21" s="72">
        <v>18</v>
      </c>
      <c r="B21" s="72">
        <v>18</v>
      </c>
      <c r="C21" s="72"/>
      <c r="D21" s="72"/>
      <c r="E21" s="72">
        <v>219</v>
      </c>
      <c r="F21" s="73">
        <v>2.5173611111111112E-2</v>
      </c>
      <c r="G21" s="74" t="s">
        <v>223</v>
      </c>
      <c r="H21" s="74" t="s">
        <v>75</v>
      </c>
      <c r="I21" s="72" t="s">
        <v>69</v>
      </c>
      <c r="J21" s="72" t="s">
        <v>27</v>
      </c>
      <c r="K21" s="72" t="s">
        <v>0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>
        <f>$B21</f>
        <v>18</v>
      </c>
      <c r="AE21" s="16"/>
      <c r="AF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D21"/>
    </row>
    <row r="22" spans="1:56" ht="15.9" customHeight="1" x14ac:dyDescent="0.3">
      <c r="A22" s="72">
        <v>19</v>
      </c>
      <c r="B22" s="72">
        <v>19</v>
      </c>
      <c r="C22" s="72"/>
      <c r="D22" s="72"/>
      <c r="E22" s="72">
        <v>338</v>
      </c>
      <c r="F22" s="73">
        <v>2.5289351851851855E-2</v>
      </c>
      <c r="G22" s="74" t="s">
        <v>230</v>
      </c>
      <c r="H22" s="74" t="s">
        <v>555</v>
      </c>
      <c r="I22" s="72" t="s">
        <v>69</v>
      </c>
      <c r="J22" s="72" t="s">
        <v>40</v>
      </c>
      <c r="K22" s="72" t="s">
        <v>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>
        <f>$B22</f>
        <v>19</v>
      </c>
      <c r="AB22" s="16"/>
      <c r="AC22" s="16"/>
      <c r="AD22" s="16"/>
      <c r="AE22" s="16"/>
      <c r="AF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D22"/>
    </row>
    <row r="23" spans="1:56" ht="15.9" customHeight="1" x14ac:dyDescent="0.3">
      <c r="A23" s="72">
        <v>20</v>
      </c>
      <c r="B23" s="72">
        <v>20</v>
      </c>
      <c r="C23" s="72"/>
      <c r="D23" s="72"/>
      <c r="E23" s="72">
        <v>410</v>
      </c>
      <c r="F23" s="73">
        <v>2.5486111111111112E-2</v>
      </c>
      <c r="G23" s="74" t="s">
        <v>556</v>
      </c>
      <c r="H23" s="74" t="s">
        <v>557</v>
      </c>
      <c r="I23" s="72" t="s">
        <v>69</v>
      </c>
      <c r="J23" s="72" t="s">
        <v>40</v>
      </c>
      <c r="K23" s="72" t="s">
        <v>0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>
        <f>$B23</f>
        <v>20</v>
      </c>
      <c r="AB23" s="16"/>
      <c r="AC23" s="16"/>
      <c r="AD23" s="16"/>
      <c r="AE23" s="16"/>
      <c r="AF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D23"/>
    </row>
    <row r="24" spans="1:56" ht="15.9" customHeight="1" x14ac:dyDescent="0.3">
      <c r="A24" s="72">
        <v>21</v>
      </c>
      <c r="B24" s="72">
        <v>21</v>
      </c>
      <c r="C24" s="72">
        <v>2</v>
      </c>
      <c r="D24" s="72">
        <v>8</v>
      </c>
      <c r="E24" s="72">
        <v>1414</v>
      </c>
      <c r="F24" s="73">
        <v>2.5694444444444443E-2</v>
      </c>
      <c r="G24" s="74" t="s">
        <v>226</v>
      </c>
      <c r="H24" s="74" t="s">
        <v>596</v>
      </c>
      <c r="I24" s="72" t="s">
        <v>298</v>
      </c>
      <c r="J24" s="72" t="s">
        <v>388</v>
      </c>
      <c r="K24" s="72" t="s">
        <v>0</v>
      </c>
      <c r="L24" s="16"/>
      <c r="M24" s="16"/>
      <c r="N24" s="16"/>
      <c r="O24" s="16"/>
      <c r="P24" s="16"/>
      <c r="Q24" s="16"/>
      <c r="R24" s="16"/>
      <c r="S24" s="16"/>
      <c r="T24" s="16">
        <f>$B24</f>
        <v>21</v>
      </c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H24" s="16"/>
      <c r="AI24" s="16"/>
      <c r="AJ24" s="16"/>
      <c r="AK24" s="16"/>
      <c r="AL24" s="16"/>
      <c r="AM24" s="16"/>
      <c r="AN24" s="16"/>
      <c r="AO24" s="16"/>
      <c r="AP24" s="16">
        <f>$D24</f>
        <v>8</v>
      </c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D24"/>
    </row>
    <row r="25" spans="1:56" ht="15.9" customHeight="1" x14ac:dyDescent="0.3">
      <c r="A25" s="72">
        <v>22</v>
      </c>
      <c r="B25" s="72">
        <v>22</v>
      </c>
      <c r="C25" s="72">
        <v>7</v>
      </c>
      <c r="D25" s="72">
        <v>9</v>
      </c>
      <c r="E25" s="72">
        <v>872</v>
      </c>
      <c r="F25" s="73">
        <v>2.5717592592592591E-2</v>
      </c>
      <c r="G25" s="74" t="s">
        <v>597</v>
      </c>
      <c r="H25" s="74" t="s">
        <v>369</v>
      </c>
      <c r="I25" s="72" t="s">
        <v>289</v>
      </c>
      <c r="J25" s="72" t="s">
        <v>38</v>
      </c>
      <c r="K25" s="72" t="s">
        <v>0</v>
      </c>
      <c r="L25" s="16"/>
      <c r="M25" s="16"/>
      <c r="N25" s="16"/>
      <c r="O25" s="16"/>
      <c r="P25" s="16"/>
      <c r="Q25" s="16"/>
      <c r="R25" s="16"/>
      <c r="S25" s="16">
        <f>$B25</f>
        <v>22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H25" s="16"/>
      <c r="AI25" s="16"/>
      <c r="AJ25" s="16"/>
      <c r="AK25" s="16"/>
      <c r="AL25" s="16"/>
      <c r="AM25" s="16"/>
      <c r="AN25" s="16"/>
      <c r="AO25" s="16">
        <f>$D25</f>
        <v>9</v>
      </c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D25"/>
    </row>
    <row r="26" spans="1:56" ht="15.9" customHeight="1" x14ac:dyDescent="0.3">
      <c r="A26" s="72">
        <v>23</v>
      </c>
      <c r="B26" s="72">
        <v>23</v>
      </c>
      <c r="C26" s="72">
        <v>8</v>
      </c>
      <c r="D26" s="72">
        <v>10</v>
      </c>
      <c r="E26" s="72">
        <v>409</v>
      </c>
      <c r="F26" s="73">
        <v>2.5729166666666664E-2</v>
      </c>
      <c r="G26" s="74" t="s">
        <v>256</v>
      </c>
      <c r="H26" s="74" t="s">
        <v>118</v>
      </c>
      <c r="I26" s="72" t="s">
        <v>289</v>
      </c>
      <c r="J26" s="72" t="s">
        <v>40</v>
      </c>
      <c r="K26" s="72" t="s">
        <v>0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>
        <f>$B26</f>
        <v>23</v>
      </c>
      <c r="AB26" s="16"/>
      <c r="AC26" s="16"/>
      <c r="AD26" s="16"/>
      <c r="AE26" s="16"/>
      <c r="AF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>
        <f>$D26</f>
        <v>10</v>
      </c>
      <c r="AX26" s="16"/>
      <c r="AY26" s="16"/>
      <c r="AZ26" s="16"/>
      <c r="BA26" s="16"/>
      <c r="BB26" s="16"/>
      <c r="BD26"/>
    </row>
    <row r="27" spans="1:56" ht="15.9" customHeight="1" x14ac:dyDescent="0.3">
      <c r="A27" s="72">
        <v>24</v>
      </c>
      <c r="B27" s="72">
        <v>24</v>
      </c>
      <c r="C27" s="72">
        <v>9</v>
      </c>
      <c r="D27" s="72">
        <v>11</v>
      </c>
      <c r="E27" s="72">
        <v>1806</v>
      </c>
      <c r="F27" s="73">
        <v>2.599537037037037E-2</v>
      </c>
      <c r="G27" s="74" t="s">
        <v>217</v>
      </c>
      <c r="H27" s="74" t="s">
        <v>598</v>
      </c>
      <c r="I27" s="72" t="s">
        <v>289</v>
      </c>
      <c r="J27" s="72" t="s">
        <v>389</v>
      </c>
      <c r="K27" s="72" t="s">
        <v>0</v>
      </c>
      <c r="L27" s="16"/>
      <c r="M27" s="16"/>
      <c r="N27" s="16"/>
      <c r="O27" s="16">
        <f>$B27</f>
        <v>24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H27" s="16"/>
      <c r="AI27" s="16"/>
      <c r="AJ27" s="16"/>
      <c r="AK27" s="16">
        <f>$D27</f>
        <v>11</v>
      </c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D27"/>
    </row>
    <row r="28" spans="1:56" ht="15.9" customHeight="1" x14ac:dyDescent="0.3">
      <c r="A28" s="72">
        <v>25</v>
      </c>
      <c r="B28" s="72">
        <v>25</v>
      </c>
      <c r="C28" s="72">
        <v>3</v>
      </c>
      <c r="D28" s="72">
        <v>12</v>
      </c>
      <c r="E28" s="72">
        <v>399</v>
      </c>
      <c r="F28" s="73">
        <v>2.6030092592592591E-2</v>
      </c>
      <c r="G28" s="74" t="s">
        <v>327</v>
      </c>
      <c r="H28" s="74" t="s">
        <v>142</v>
      </c>
      <c r="I28" s="72" t="s">
        <v>298</v>
      </c>
      <c r="J28" s="72" t="s">
        <v>40</v>
      </c>
      <c r="K28" s="72" t="s">
        <v>0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>
        <f>$B28</f>
        <v>25</v>
      </c>
      <c r="AB28" s="16"/>
      <c r="AC28" s="16"/>
      <c r="AD28" s="16"/>
      <c r="AE28" s="16"/>
      <c r="AF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>
        <f>$D28</f>
        <v>12</v>
      </c>
      <c r="AX28" s="16"/>
      <c r="AY28" s="16"/>
      <c r="AZ28" s="16"/>
      <c r="BA28" s="16"/>
      <c r="BB28" s="16"/>
      <c r="BD28"/>
    </row>
    <row r="29" spans="1:56" ht="15.9" customHeight="1" x14ac:dyDescent="0.3">
      <c r="A29" s="72">
        <v>26</v>
      </c>
      <c r="B29" s="72">
        <v>26</v>
      </c>
      <c r="C29" s="72"/>
      <c r="D29" s="72"/>
      <c r="E29" s="72">
        <v>107</v>
      </c>
      <c r="F29" s="73">
        <v>2.6064814814814815E-2</v>
      </c>
      <c r="G29" s="74" t="s">
        <v>182</v>
      </c>
      <c r="H29" s="74" t="s">
        <v>558</v>
      </c>
      <c r="I29" s="72" t="s">
        <v>69</v>
      </c>
      <c r="J29" s="72" t="s">
        <v>39</v>
      </c>
      <c r="K29" s="72" t="s">
        <v>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>
        <f>$B29</f>
        <v>26</v>
      </c>
      <c r="Y29" s="16"/>
      <c r="Z29" s="16"/>
      <c r="AA29" s="16"/>
      <c r="AB29" s="16"/>
      <c r="AC29" s="16"/>
      <c r="AD29" s="16"/>
      <c r="AE29" s="16"/>
      <c r="AF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D29"/>
    </row>
    <row r="30" spans="1:56" ht="15.9" customHeight="1" x14ac:dyDescent="0.3">
      <c r="A30" s="72">
        <v>27</v>
      </c>
      <c r="B30" s="72">
        <v>27</v>
      </c>
      <c r="C30" s="72">
        <v>10</v>
      </c>
      <c r="D30" s="72">
        <v>13</v>
      </c>
      <c r="E30" s="72">
        <v>913</v>
      </c>
      <c r="F30" s="73">
        <v>2.6180555555555554E-2</v>
      </c>
      <c r="G30" s="74" t="s">
        <v>270</v>
      </c>
      <c r="H30" s="74" t="s">
        <v>375</v>
      </c>
      <c r="I30" s="72" t="s">
        <v>289</v>
      </c>
      <c r="J30" s="72" t="s">
        <v>38</v>
      </c>
      <c r="K30" s="72" t="s">
        <v>0</v>
      </c>
      <c r="L30" s="16"/>
      <c r="M30" s="16"/>
      <c r="N30" s="16"/>
      <c r="O30" s="16"/>
      <c r="P30" s="16"/>
      <c r="Q30" s="16"/>
      <c r="R30" s="16"/>
      <c r="S30" s="16">
        <f>$B30</f>
        <v>27</v>
      </c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H30" s="16"/>
      <c r="AI30" s="16"/>
      <c r="AJ30" s="16"/>
      <c r="AK30" s="16"/>
      <c r="AL30" s="16"/>
      <c r="AM30" s="16"/>
      <c r="AN30" s="16"/>
      <c r="AO30" s="16">
        <f>$D30</f>
        <v>13</v>
      </c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D30"/>
    </row>
    <row r="31" spans="1:56" ht="15.9" customHeight="1" x14ac:dyDescent="0.3">
      <c r="A31" s="72">
        <v>28</v>
      </c>
      <c r="B31" s="72">
        <v>28</v>
      </c>
      <c r="C31" s="72"/>
      <c r="D31" s="72"/>
      <c r="E31" s="72">
        <v>310</v>
      </c>
      <c r="F31" s="73">
        <v>2.6215277777777778E-2</v>
      </c>
      <c r="G31" s="74" t="s">
        <v>217</v>
      </c>
      <c r="H31" s="74" t="s">
        <v>273</v>
      </c>
      <c r="I31" s="72" t="s">
        <v>69</v>
      </c>
      <c r="J31" s="72" t="s">
        <v>27</v>
      </c>
      <c r="K31" s="72" t="s">
        <v>0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>
        <f>$B31</f>
        <v>28</v>
      </c>
      <c r="AE31" s="16"/>
      <c r="AF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D31"/>
    </row>
    <row r="32" spans="1:56" ht="15.9" customHeight="1" x14ac:dyDescent="0.3">
      <c r="A32" s="72">
        <v>29</v>
      </c>
      <c r="B32" s="72">
        <v>29</v>
      </c>
      <c r="C32" s="72">
        <v>11</v>
      </c>
      <c r="D32" s="72">
        <v>14</v>
      </c>
      <c r="E32" s="72">
        <v>298</v>
      </c>
      <c r="F32" s="73">
        <v>2.6238425925925925E-2</v>
      </c>
      <c r="G32" s="74" t="s">
        <v>215</v>
      </c>
      <c r="H32" s="74" t="s">
        <v>300</v>
      </c>
      <c r="I32" s="72" t="s">
        <v>289</v>
      </c>
      <c r="J32" s="72" t="s">
        <v>27</v>
      </c>
      <c r="K32" s="72" t="s">
        <v>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>
        <f>$B32</f>
        <v>29</v>
      </c>
      <c r="AE32" s="16"/>
      <c r="AF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>
        <f>$D32</f>
        <v>14</v>
      </c>
      <c r="BA32" s="16"/>
      <c r="BB32" s="16"/>
      <c r="BD32"/>
    </row>
    <row r="33" spans="1:56" ht="15.9" customHeight="1" x14ac:dyDescent="0.3">
      <c r="A33" s="72">
        <v>31</v>
      </c>
      <c r="B33" s="72">
        <v>30</v>
      </c>
      <c r="C33" s="72">
        <v>4</v>
      </c>
      <c r="D33" s="72">
        <v>15</v>
      </c>
      <c r="E33" s="72">
        <v>642</v>
      </c>
      <c r="F33" s="73">
        <v>2.6354166666666665E-2</v>
      </c>
      <c r="G33" s="74" t="s">
        <v>107</v>
      </c>
      <c r="H33" s="74" t="s">
        <v>115</v>
      </c>
      <c r="I33" s="72" t="s">
        <v>298</v>
      </c>
      <c r="J33" s="72" t="s">
        <v>25</v>
      </c>
      <c r="K33" s="72" t="s">
        <v>0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>
        <f>$B33</f>
        <v>30</v>
      </c>
      <c r="Z33" s="16"/>
      <c r="AA33" s="16"/>
      <c r="AB33" s="16"/>
      <c r="AC33" s="16"/>
      <c r="AD33" s="16"/>
      <c r="AE33" s="16"/>
      <c r="AF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>
        <f>$D33</f>
        <v>15</v>
      </c>
      <c r="AV33" s="16"/>
      <c r="AW33" s="16"/>
      <c r="AX33" s="16"/>
      <c r="AY33" s="16"/>
      <c r="AZ33" s="16"/>
      <c r="BA33" s="16"/>
      <c r="BB33" s="16"/>
      <c r="BD33"/>
    </row>
    <row r="34" spans="1:56" ht="15.9" customHeight="1" x14ac:dyDescent="0.3">
      <c r="A34" s="72">
        <v>32</v>
      </c>
      <c r="B34" s="72">
        <v>31</v>
      </c>
      <c r="C34" s="72">
        <v>12</v>
      </c>
      <c r="D34" s="72">
        <v>16</v>
      </c>
      <c r="E34" s="72">
        <v>994</v>
      </c>
      <c r="F34" s="73">
        <v>2.6539351851851852E-2</v>
      </c>
      <c r="G34" s="74" t="s">
        <v>245</v>
      </c>
      <c r="H34" s="74" t="s">
        <v>292</v>
      </c>
      <c r="I34" s="72" t="s">
        <v>289</v>
      </c>
      <c r="J34" s="72" t="s">
        <v>123</v>
      </c>
      <c r="K34" s="72" t="s">
        <v>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>
        <f>$B34</f>
        <v>31</v>
      </c>
      <c r="AF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>
        <f>$D34</f>
        <v>16</v>
      </c>
      <c r="BB34" s="16"/>
      <c r="BD34"/>
    </row>
    <row r="35" spans="1:56" ht="15.9" customHeight="1" x14ac:dyDescent="0.3">
      <c r="A35" s="72">
        <v>33</v>
      </c>
      <c r="B35" s="72">
        <v>32</v>
      </c>
      <c r="C35" s="72"/>
      <c r="D35" s="72"/>
      <c r="E35" s="72">
        <v>480</v>
      </c>
      <c r="F35" s="73">
        <v>2.6550925925925926E-2</v>
      </c>
      <c r="G35" s="74" t="s">
        <v>238</v>
      </c>
      <c r="H35" s="74" t="s">
        <v>375</v>
      </c>
      <c r="I35" s="72" t="s">
        <v>69</v>
      </c>
      <c r="J35" s="72" t="s">
        <v>40</v>
      </c>
      <c r="K35" s="72" t="s">
        <v>0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>
        <f>$B35</f>
        <v>32</v>
      </c>
      <c r="AB35" s="16"/>
      <c r="AC35" s="16"/>
      <c r="AD35" s="16"/>
      <c r="AE35" s="16"/>
      <c r="AF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D35"/>
    </row>
    <row r="36" spans="1:56" ht="15.9" customHeight="1" x14ac:dyDescent="0.3">
      <c r="A36" s="72">
        <v>34</v>
      </c>
      <c r="B36" s="72">
        <v>33</v>
      </c>
      <c r="C36" s="72"/>
      <c r="D36" s="72"/>
      <c r="E36" s="72">
        <v>487</v>
      </c>
      <c r="F36" s="73">
        <v>2.6574074074074073E-2</v>
      </c>
      <c r="G36" s="74" t="s">
        <v>384</v>
      </c>
      <c r="H36" s="74" t="s">
        <v>186</v>
      </c>
      <c r="I36" s="72" t="s">
        <v>69</v>
      </c>
      <c r="J36" s="72" t="s">
        <v>40</v>
      </c>
      <c r="K36" s="72" t="s">
        <v>0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>
        <f>$B36</f>
        <v>33</v>
      </c>
      <c r="AB36" s="16"/>
      <c r="AC36" s="16"/>
      <c r="AD36" s="16"/>
      <c r="AE36" s="16"/>
      <c r="AF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D36"/>
    </row>
    <row r="37" spans="1:56" ht="15.9" customHeight="1" x14ac:dyDescent="0.3">
      <c r="A37" s="72">
        <v>36</v>
      </c>
      <c r="B37" s="72">
        <v>34</v>
      </c>
      <c r="C37" s="72">
        <v>5</v>
      </c>
      <c r="D37" s="72">
        <v>17</v>
      </c>
      <c r="E37" s="72">
        <v>882</v>
      </c>
      <c r="F37" s="73">
        <v>2.673611111111111E-2</v>
      </c>
      <c r="G37" s="74" t="s">
        <v>167</v>
      </c>
      <c r="H37" s="74" t="s">
        <v>293</v>
      </c>
      <c r="I37" s="72" t="s">
        <v>298</v>
      </c>
      <c r="J37" s="72" t="s">
        <v>38</v>
      </c>
      <c r="K37" s="72" t="s">
        <v>0</v>
      </c>
      <c r="L37" s="16"/>
      <c r="M37" s="16"/>
      <c r="N37" s="16"/>
      <c r="O37" s="16"/>
      <c r="P37" s="16"/>
      <c r="Q37" s="16"/>
      <c r="R37" s="16"/>
      <c r="S37" s="16">
        <f>$B37</f>
        <v>34</v>
      </c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H37" s="16"/>
      <c r="AI37" s="16"/>
      <c r="AJ37" s="16"/>
      <c r="AK37" s="16"/>
      <c r="AL37" s="16"/>
      <c r="AM37" s="16"/>
      <c r="AN37" s="16"/>
      <c r="AO37" s="16">
        <f>$D37</f>
        <v>17</v>
      </c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D37"/>
    </row>
    <row r="38" spans="1:56" ht="15.9" customHeight="1" x14ac:dyDescent="0.3">
      <c r="A38" s="72">
        <v>37</v>
      </c>
      <c r="B38" s="72">
        <v>35</v>
      </c>
      <c r="C38" s="72">
        <v>13</v>
      </c>
      <c r="D38" s="72">
        <v>18</v>
      </c>
      <c r="E38" s="72">
        <v>1507</v>
      </c>
      <c r="F38" s="73">
        <v>2.675925925925926E-2</v>
      </c>
      <c r="G38" s="74" t="s">
        <v>245</v>
      </c>
      <c r="H38" s="74" t="s">
        <v>599</v>
      </c>
      <c r="I38" s="72" t="s">
        <v>289</v>
      </c>
      <c r="J38" s="72" t="s">
        <v>73</v>
      </c>
      <c r="K38" s="72" t="s">
        <v>0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>
        <f>$B38</f>
        <v>35</v>
      </c>
      <c r="X38" s="16"/>
      <c r="Y38" s="16"/>
      <c r="Z38" s="16"/>
      <c r="AA38" s="16"/>
      <c r="AB38" s="16"/>
      <c r="AC38" s="16"/>
      <c r="AD38" s="16"/>
      <c r="AE38" s="16"/>
      <c r="AF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>
        <f>$D38</f>
        <v>18</v>
      </c>
      <c r="AT38" s="16"/>
      <c r="AU38" s="16"/>
      <c r="AV38" s="16"/>
      <c r="AW38" s="16"/>
      <c r="AX38" s="16"/>
      <c r="AY38" s="16"/>
      <c r="AZ38" s="16"/>
      <c r="BA38" s="16"/>
      <c r="BB38" s="16"/>
      <c r="BD38"/>
    </row>
    <row r="39" spans="1:56" ht="15.9" customHeight="1" x14ac:dyDescent="0.3">
      <c r="A39" s="72">
        <v>38</v>
      </c>
      <c r="B39" s="72">
        <v>36</v>
      </c>
      <c r="C39" s="72">
        <v>14</v>
      </c>
      <c r="D39" s="72">
        <v>19</v>
      </c>
      <c r="E39" s="72">
        <v>616</v>
      </c>
      <c r="F39" s="73">
        <v>2.6805555555555555E-2</v>
      </c>
      <c r="G39" s="74" t="s">
        <v>215</v>
      </c>
      <c r="H39" s="74" t="s">
        <v>120</v>
      </c>
      <c r="I39" s="72" t="s">
        <v>289</v>
      </c>
      <c r="J39" s="72" t="s">
        <v>25</v>
      </c>
      <c r="K39" s="72" t="s">
        <v>0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>
        <f>$B39</f>
        <v>36</v>
      </c>
      <c r="Z39" s="16"/>
      <c r="AA39" s="16"/>
      <c r="AB39" s="16"/>
      <c r="AC39" s="16"/>
      <c r="AD39" s="16"/>
      <c r="AE39" s="16"/>
      <c r="AF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>
        <f>$D39</f>
        <v>19</v>
      </c>
      <c r="AV39" s="16"/>
      <c r="AW39" s="16"/>
      <c r="AX39" s="16"/>
      <c r="AY39" s="16"/>
      <c r="AZ39" s="16"/>
      <c r="BA39" s="16"/>
      <c r="BB39" s="16"/>
      <c r="BD39"/>
    </row>
    <row r="40" spans="1:56" ht="15.9" customHeight="1" x14ac:dyDescent="0.3">
      <c r="A40" s="72">
        <v>39</v>
      </c>
      <c r="B40" s="72">
        <v>37</v>
      </c>
      <c r="C40" s="72"/>
      <c r="D40" s="72"/>
      <c r="E40" s="72">
        <v>1204</v>
      </c>
      <c r="F40" s="73">
        <v>2.6840277777777779E-2</v>
      </c>
      <c r="G40" s="74" t="s">
        <v>559</v>
      </c>
      <c r="H40" s="74" t="s">
        <v>122</v>
      </c>
      <c r="I40" s="72" t="s">
        <v>69</v>
      </c>
      <c r="J40" s="72" t="s">
        <v>36</v>
      </c>
      <c r="K40" s="72" t="s">
        <v>0</v>
      </c>
      <c r="L40" s="16"/>
      <c r="M40" s="16">
        <f>$B40</f>
        <v>37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D40"/>
    </row>
    <row r="41" spans="1:56" ht="15.9" customHeight="1" x14ac:dyDescent="0.3">
      <c r="A41" s="72">
        <v>40</v>
      </c>
      <c r="B41" s="72">
        <v>38</v>
      </c>
      <c r="C41" s="72">
        <v>15</v>
      </c>
      <c r="D41" s="72">
        <v>20</v>
      </c>
      <c r="E41" s="72">
        <v>1562</v>
      </c>
      <c r="F41" s="73">
        <v>2.6921296296296297E-2</v>
      </c>
      <c r="G41" s="74" t="s">
        <v>600</v>
      </c>
      <c r="H41" s="74" t="s">
        <v>601</v>
      </c>
      <c r="I41" s="72" t="s">
        <v>289</v>
      </c>
      <c r="J41" s="72" t="s">
        <v>53</v>
      </c>
      <c r="K41" s="72" t="s">
        <v>0</v>
      </c>
      <c r="L41" s="16"/>
      <c r="M41" s="16"/>
      <c r="N41" s="16"/>
      <c r="O41" s="16"/>
      <c r="P41" s="16">
        <f>$B41</f>
        <v>38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H41" s="16"/>
      <c r="AI41" s="16"/>
      <c r="AJ41" s="16"/>
      <c r="AK41" s="16"/>
      <c r="AL41" s="16">
        <f>$D41</f>
        <v>20</v>
      </c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D41"/>
    </row>
    <row r="42" spans="1:56" ht="15.9" customHeight="1" x14ac:dyDescent="0.3">
      <c r="A42" s="72">
        <v>41</v>
      </c>
      <c r="B42" s="72">
        <v>39</v>
      </c>
      <c r="C42" s="72">
        <v>16</v>
      </c>
      <c r="D42" s="72">
        <v>21</v>
      </c>
      <c r="E42" s="72">
        <v>381</v>
      </c>
      <c r="F42" s="73">
        <v>2.7025462962962963E-2</v>
      </c>
      <c r="G42" s="74" t="s">
        <v>602</v>
      </c>
      <c r="H42" s="74" t="s">
        <v>603</v>
      </c>
      <c r="I42" s="72" t="s">
        <v>289</v>
      </c>
      <c r="J42" s="72" t="s">
        <v>40</v>
      </c>
      <c r="K42" s="72" t="s">
        <v>0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>
        <f>$B42</f>
        <v>39</v>
      </c>
      <c r="AB42" s="16"/>
      <c r="AC42" s="16"/>
      <c r="AD42" s="16"/>
      <c r="AE42" s="16"/>
      <c r="AF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>
        <f>$D42</f>
        <v>21</v>
      </c>
      <c r="AX42" s="16"/>
      <c r="AY42" s="16"/>
      <c r="AZ42" s="16"/>
      <c r="BA42" s="16"/>
      <c r="BB42" s="16"/>
      <c r="BD42"/>
    </row>
    <row r="43" spans="1:56" ht="15.9" customHeight="1" x14ac:dyDescent="0.3">
      <c r="A43" s="72">
        <v>43</v>
      </c>
      <c r="B43" s="72">
        <v>40</v>
      </c>
      <c r="C43" s="72"/>
      <c r="D43" s="72"/>
      <c r="E43" s="72">
        <v>1300</v>
      </c>
      <c r="F43" s="73">
        <v>2.7083333333333334E-2</v>
      </c>
      <c r="G43" s="74" t="s">
        <v>560</v>
      </c>
      <c r="H43" s="74" t="s">
        <v>147</v>
      </c>
      <c r="I43" s="72" t="s">
        <v>69</v>
      </c>
      <c r="J43" s="72" t="s">
        <v>35</v>
      </c>
      <c r="K43" s="72" t="s">
        <v>0</v>
      </c>
      <c r="L43" s="16">
        <f>$B43</f>
        <v>40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</row>
    <row r="44" spans="1:56" ht="15.9" customHeight="1" x14ac:dyDescent="0.3">
      <c r="A44" s="72">
        <v>44</v>
      </c>
      <c r="B44" s="72">
        <v>41</v>
      </c>
      <c r="C44" s="72"/>
      <c r="D44" s="72"/>
      <c r="E44" s="72">
        <v>1473</v>
      </c>
      <c r="F44" s="73">
        <v>2.721064814814815E-2</v>
      </c>
      <c r="G44" s="74" t="s">
        <v>245</v>
      </c>
      <c r="H44" s="74" t="s">
        <v>253</v>
      </c>
      <c r="I44" s="72" t="s">
        <v>69</v>
      </c>
      <c r="J44" s="72" t="s">
        <v>137</v>
      </c>
      <c r="K44" s="72" t="s">
        <v>0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>
        <f>$B44</f>
        <v>41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D44"/>
    </row>
    <row r="45" spans="1:56" ht="15.9" customHeight="1" x14ac:dyDescent="0.3">
      <c r="A45" s="72">
        <v>45</v>
      </c>
      <c r="B45" s="72">
        <v>42</v>
      </c>
      <c r="C45" s="72">
        <v>17</v>
      </c>
      <c r="D45" s="72">
        <v>22</v>
      </c>
      <c r="E45" s="72">
        <v>704</v>
      </c>
      <c r="F45" s="73">
        <v>2.7245370370370371E-2</v>
      </c>
      <c r="G45" s="74" t="s">
        <v>228</v>
      </c>
      <c r="H45" s="74" t="s">
        <v>604</v>
      </c>
      <c r="I45" s="72" t="s">
        <v>289</v>
      </c>
      <c r="J45" s="72" t="s">
        <v>25</v>
      </c>
      <c r="K45" s="72" t="s">
        <v>0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>
        <f>$B45</f>
        <v>42</v>
      </c>
      <c r="Z45" s="16"/>
      <c r="AA45" s="16"/>
      <c r="AB45" s="16"/>
      <c r="AC45" s="16"/>
      <c r="AD45" s="16"/>
      <c r="AE45" s="16"/>
      <c r="AF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>
        <f>$D45</f>
        <v>22</v>
      </c>
      <c r="AV45" s="16"/>
      <c r="AW45" s="16"/>
      <c r="AX45" s="16"/>
      <c r="AY45" s="16"/>
      <c r="AZ45" s="16"/>
      <c r="BA45" s="16"/>
      <c r="BB45" s="16"/>
      <c r="BD45"/>
    </row>
    <row r="46" spans="1:56" ht="15.9" customHeight="1" x14ac:dyDescent="0.3">
      <c r="A46" s="72">
        <v>46</v>
      </c>
      <c r="B46" s="72">
        <v>43</v>
      </c>
      <c r="C46" s="72"/>
      <c r="D46" s="72"/>
      <c r="E46" s="72">
        <v>1597</v>
      </c>
      <c r="F46" s="73">
        <v>2.7349537037037037E-2</v>
      </c>
      <c r="G46" s="74" t="s">
        <v>257</v>
      </c>
      <c r="H46" s="74" t="s">
        <v>561</v>
      </c>
      <c r="I46" s="72" t="s">
        <v>69</v>
      </c>
      <c r="J46" s="72" t="s">
        <v>67</v>
      </c>
      <c r="K46" s="72" t="s">
        <v>0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>
        <f>$B46</f>
        <v>43</v>
      </c>
      <c r="AD46" s="16"/>
      <c r="AE46" s="16"/>
      <c r="AF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D46"/>
    </row>
    <row r="47" spans="1:56" ht="15.9" customHeight="1" x14ac:dyDescent="0.3">
      <c r="A47" s="72">
        <v>47</v>
      </c>
      <c r="B47" s="72">
        <v>44</v>
      </c>
      <c r="C47" s="72"/>
      <c r="D47" s="72"/>
      <c r="E47" s="72">
        <v>620</v>
      </c>
      <c r="F47" s="73">
        <v>2.7384259259259261E-2</v>
      </c>
      <c r="G47" s="74" t="s">
        <v>182</v>
      </c>
      <c r="H47" s="74" t="s">
        <v>199</v>
      </c>
      <c r="I47" s="72" t="s">
        <v>69</v>
      </c>
      <c r="J47" s="72" t="s">
        <v>25</v>
      </c>
      <c r="K47" s="72" t="s">
        <v>0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>
        <f>$B47</f>
        <v>44</v>
      </c>
      <c r="Z47" s="16"/>
      <c r="AA47" s="16"/>
      <c r="AB47" s="16"/>
      <c r="AC47" s="16"/>
      <c r="AD47" s="16"/>
      <c r="AE47" s="16"/>
      <c r="AF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D47"/>
    </row>
    <row r="48" spans="1:56" ht="15.9" customHeight="1" x14ac:dyDescent="0.3">
      <c r="A48" s="72">
        <v>48</v>
      </c>
      <c r="B48" s="72">
        <v>45</v>
      </c>
      <c r="C48" s="72">
        <v>6</v>
      </c>
      <c r="D48" s="72">
        <v>23</v>
      </c>
      <c r="E48" s="72">
        <v>1074</v>
      </c>
      <c r="F48" s="73">
        <v>2.7384259259259261E-2</v>
      </c>
      <c r="G48" s="74" t="s">
        <v>295</v>
      </c>
      <c r="H48" s="74" t="s">
        <v>296</v>
      </c>
      <c r="I48" s="72" t="s">
        <v>298</v>
      </c>
      <c r="J48" s="72" t="s">
        <v>37</v>
      </c>
      <c r="K48" s="72" t="s">
        <v>0</v>
      </c>
      <c r="L48" s="16"/>
      <c r="M48" s="16"/>
      <c r="N48" s="16"/>
      <c r="O48" s="16"/>
      <c r="P48" s="16"/>
      <c r="Q48" s="16"/>
      <c r="R48" s="16">
        <f>$B48</f>
        <v>45</v>
      </c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H48" s="16"/>
      <c r="AI48" s="16"/>
      <c r="AJ48" s="16"/>
      <c r="AK48" s="16"/>
      <c r="AL48" s="16"/>
      <c r="AM48" s="16"/>
      <c r="AN48" s="16">
        <f>$D48</f>
        <v>23</v>
      </c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D48"/>
    </row>
    <row r="49" spans="1:56" ht="15.9" customHeight="1" x14ac:dyDescent="0.3">
      <c r="A49" s="72">
        <v>49</v>
      </c>
      <c r="B49" s="72">
        <v>46</v>
      </c>
      <c r="C49" s="72">
        <v>18</v>
      </c>
      <c r="D49" s="72">
        <v>24</v>
      </c>
      <c r="E49" s="72">
        <v>877</v>
      </c>
      <c r="F49" s="73">
        <v>2.7418981481481482E-2</v>
      </c>
      <c r="G49" s="74" t="s">
        <v>226</v>
      </c>
      <c r="H49" s="74" t="s">
        <v>302</v>
      </c>
      <c r="I49" s="72" t="s">
        <v>289</v>
      </c>
      <c r="J49" s="72" t="s">
        <v>38</v>
      </c>
      <c r="K49" s="72" t="s">
        <v>0</v>
      </c>
      <c r="L49" s="16"/>
      <c r="M49" s="16"/>
      <c r="N49" s="16"/>
      <c r="O49" s="16"/>
      <c r="P49" s="16"/>
      <c r="Q49" s="16"/>
      <c r="R49" s="16"/>
      <c r="S49" s="16">
        <f>$B49</f>
        <v>46</v>
      </c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H49" s="16"/>
      <c r="AI49" s="16"/>
      <c r="AJ49" s="16"/>
      <c r="AK49" s="16"/>
      <c r="AL49" s="16"/>
      <c r="AM49" s="16"/>
      <c r="AN49" s="16"/>
      <c r="AO49" s="16">
        <f>$D49</f>
        <v>24</v>
      </c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D49"/>
    </row>
    <row r="50" spans="1:56" ht="15.9" customHeight="1" x14ac:dyDescent="0.3">
      <c r="A50" s="72">
        <v>50</v>
      </c>
      <c r="B50" s="72">
        <v>47</v>
      </c>
      <c r="C50" s="72"/>
      <c r="D50" s="72"/>
      <c r="E50" s="72">
        <v>336</v>
      </c>
      <c r="F50" s="73">
        <v>2.7453703703703706E-2</v>
      </c>
      <c r="G50" s="74" t="s">
        <v>230</v>
      </c>
      <c r="H50" s="74" t="s">
        <v>233</v>
      </c>
      <c r="I50" s="72" t="s">
        <v>69</v>
      </c>
      <c r="J50" s="72" t="s">
        <v>40</v>
      </c>
      <c r="K50" s="72" t="s">
        <v>0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>
        <f>$B50</f>
        <v>47</v>
      </c>
      <c r="AB50" s="16"/>
      <c r="AC50" s="16"/>
      <c r="AD50" s="16"/>
      <c r="AE50" s="16"/>
      <c r="AF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D50"/>
    </row>
    <row r="51" spans="1:56" ht="15.9" customHeight="1" x14ac:dyDescent="0.3">
      <c r="A51" s="72">
        <v>51</v>
      </c>
      <c r="B51" s="72">
        <v>48</v>
      </c>
      <c r="C51" s="72"/>
      <c r="D51" s="72"/>
      <c r="E51" s="72">
        <v>426</v>
      </c>
      <c r="F51" s="73">
        <v>2.7453703703703706E-2</v>
      </c>
      <c r="G51" s="74" t="s">
        <v>177</v>
      </c>
      <c r="H51" s="74" t="s">
        <v>562</v>
      </c>
      <c r="I51" s="72" t="s">
        <v>69</v>
      </c>
      <c r="J51" s="72" t="s">
        <v>40</v>
      </c>
      <c r="K51" s="72" t="s">
        <v>0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>
        <f>$B51</f>
        <v>48</v>
      </c>
      <c r="AB51" s="16"/>
      <c r="AC51" s="16"/>
      <c r="AD51" s="16"/>
      <c r="AE51" s="16"/>
      <c r="AF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D51"/>
    </row>
    <row r="52" spans="1:56" ht="15.9" customHeight="1" x14ac:dyDescent="0.3">
      <c r="A52" s="72">
        <v>52</v>
      </c>
      <c r="B52" s="72">
        <v>49</v>
      </c>
      <c r="C52" s="72">
        <v>19</v>
      </c>
      <c r="D52" s="72">
        <v>25</v>
      </c>
      <c r="E52" s="72">
        <v>934</v>
      </c>
      <c r="F52" s="73">
        <v>2.7511574074074074E-2</v>
      </c>
      <c r="G52" s="74" t="s">
        <v>290</v>
      </c>
      <c r="H52" s="74" t="s">
        <v>291</v>
      </c>
      <c r="I52" s="72" t="s">
        <v>289</v>
      </c>
      <c r="J52" s="72" t="s">
        <v>38</v>
      </c>
      <c r="K52" s="72" t="s">
        <v>0</v>
      </c>
      <c r="L52" s="16"/>
      <c r="M52" s="16"/>
      <c r="N52" s="16"/>
      <c r="O52" s="16"/>
      <c r="P52" s="16"/>
      <c r="Q52" s="16"/>
      <c r="R52" s="16"/>
      <c r="S52" s="16">
        <f>$B52</f>
        <v>49</v>
      </c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H52" s="16"/>
      <c r="AI52" s="16"/>
      <c r="AJ52" s="16"/>
      <c r="AK52" s="16"/>
      <c r="AL52" s="16"/>
      <c r="AM52" s="16"/>
      <c r="AN52" s="16"/>
      <c r="AO52" s="16">
        <f>$D52</f>
        <v>25</v>
      </c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D52"/>
    </row>
    <row r="53" spans="1:56" ht="15.9" customHeight="1" x14ac:dyDescent="0.3">
      <c r="A53" s="72">
        <v>53</v>
      </c>
      <c r="B53" s="72">
        <v>50</v>
      </c>
      <c r="C53" s="72">
        <v>20</v>
      </c>
      <c r="D53" s="72">
        <v>26</v>
      </c>
      <c r="E53" s="72">
        <v>1295</v>
      </c>
      <c r="F53" s="73">
        <v>2.7534722222222224E-2</v>
      </c>
      <c r="G53" s="74" t="s">
        <v>605</v>
      </c>
      <c r="H53" s="74" t="s">
        <v>606</v>
      </c>
      <c r="I53" s="72" t="s">
        <v>289</v>
      </c>
      <c r="J53" s="72" t="s">
        <v>35</v>
      </c>
      <c r="K53" s="72" t="s">
        <v>0</v>
      </c>
      <c r="L53" s="16">
        <f>$B53</f>
        <v>50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H53" s="16">
        <f>$D53</f>
        <v>26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6" ht="15.9" customHeight="1" x14ac:dyDescent="0.3">
      <c r="A54" s="72">
        <v>54</v>
      </c>
      <c r="B54" s="72">
        <v>51</v>
      </c>
      <c r="C54" s="72">
        <v>21</v>
      </c>
      <c r="D54" s="72">
        <v>27</v>
      </c>
      <c r="E54" s="72">
        <v>1814</v>
      </c>
      <c r="F54" s="73">
        <v>2.7557870370370371E-2</v>
      </c>
      <c r="G54" s="74" t="s">
        <v>238</v>
      </c>
      <c r="H54" s="74" t="s">
        <v>607</v>
      </c>
      <c r="I54" s="72" t="s">
        <v>289</v>
      </c>
      <c r="J54" s="72" t="s">
        <v>389</v>
      </c>
      <c r="K54" s="72" t="s">
        <v>0</v>
      </c>
      <c r="L54" s="16"/>
      <c r="M54" s="16"/>
      <c r="N54" s="16"/>
      <c r="O54" s="16">
        <f>$B54</f>
        <v>51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H54" s="16"/>
      <c r="AI54" s="16"/>
      <c r="AJ54" s="16"/>
      <c r="AK54" s="16">
        <f>$D54</f>
        <v>27</v>
      </c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D54"/>
    </row>
    <row r="55" spans="1:56" ht="15.9" customHeight="1" x14ac:dyDescent="0.3">
      <c r="A55" s="72">
        <v>55</v>
      </c>
      <c r="B55" s="72">
        <v>52</v>
      </c>
      <c r="C55" s="72"/>
      <c r="D55" s="72"/>
      <c r="E55" s="72">
        <v>428</v>
      </c>
      <c r="F55" s="73">
        <v>2.7604166666666669E-2</v>
      </c>
      <c r="G55" s="74" t="s">
        <v>177</v>
      </c>
      <c r="H55" s="74" t="s">
        <v>221</v>
      </c>
      <c r="I55" s="72" t="s">
        <v>69</v>
      </c>
      <c r="J55" s="72" t="s">
        <v>40</v>
      </c>
      <c r="K55" s="72" t="s">
        <v>0</v>
      </c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>
        <f>$B55</f>
        <v>52</v>
      </c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D55"/>
    </row>
    <row r="56" spans="1:56" ht="15.9" customHeight="1" x14ac:dyDescent="0.3">
      <c r="A56" s="72">
        <v>56</v>
      </c>
      <c r="B56" s="72">
        <v>53</v>
      </c>
      <c r="C56" s="72"/>
      <c r="D56" s="72"/>
      <c r="E56" s="72">
        <v>1415</v>
      </c>
      <c r="F56" s="73">
        <v>2.7708333333333335E-2</v>
      </c>
      <c r="G56" s="74" t="s">
        <v>221</v>
      </c>
      <c r="H56" s="74" t="s">
        <v>222</v>
      </c>
      <c r="I56" s="72" t="s">
        <v>69</v>
      </c>
      <c r="J56" s="72" t="s">
        <v>388</v>
      </c>
      <c r="K56" s="72" t="s">
        <v>0</v>
      </c>
      <c r="L56" s="16"/>
      <c r="M56" s="16"/>
      <c r="N56" s="16"/>
      <c r="O56" s="16"/>
      <c r="P56" s="16"/>
      <c r="Q56" s="16"/>
      <c r="R56" s="16"/>
      <c r="S56" s="16"/>
      <c r="T56" s="16">
        <f>$B56</f>
        <v>53</v>
      </c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D56"/>
    </row>
    <row r="57" spans="1:56" ht="15.9" customHeight="1" x14ac:dyDescent="0.3">
      <c r="A57" s="72">
        <v>57</v>
      </c>
      <c r="B57" s="72">
        <v>54</v>
      </c>
      <c r="C57" s="72">
        <v>7</v>
      </c>
      <c r="D57" s="72">
        <v>28</v>
      </c>
      <c r="E57" s="72">
        <v>433</v>
      </c>
      <c r="F57" s="73">
        <v>2.7731481481481482E-2</v>
      </c>
      <c r="G57" s="74" t="s">
        <v>312</v>
      </c>
      <c r="H57" s="74" t="s">
        <v>313</v>
      </c>
      <c r="I57" s="72" t="s">
        <v>298</v>
      </c>
      <c r="J57" s="72" t="s">
        <v>40</v>
      </c>
      <c r="K57" s="72" t="s">
        <v>0</v>
      </c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>
        <f>$B57</f>
        <v>54</v>
      </c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>
        <f>$D57</f>
        <v>28</v>
      </c>
      <c r="AX57" s="16"/>
      <c r="AY57" s="16"/>
      <c r="AZ57" s="16"/>
      <c r="BA57" s="16"/>
      <c r="BB57" s="16"/>
      <c r="BD57"/>
    </row>
    <row r="58" spans="1:56" ht="15.9" customHeight="1" x14ac:dyDescent="0.3">
      <c r="A58" s="72">
        <v>58</v>
      </c>
      <c r="B58" s="72">
        <v>55</v>
      </c>
      <c r="C58" s="72"/>
      <c r="D58" s="72"/>
      <c r="E58" s="72">
        <v>10</v>
      </c>
      <c r="F58" s="73">
        <v>2.7754629629629629E-2</v>
      </c>
      <c r="G58" s="74" t="s">
        <v>235</v>
      </c>
      <c r="H58" s="74" t="s">
        <v>236</v>
      </c>
      <c r="I58" s="72" t="s">
        <v>69</v>
      </c>
      <c r="J58" s="72" t="s">
        <v>39</v>
      </c>
      <c r="K58" s="72" t="s">
        <v>0</v>
      </c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>
        <f>$B58</f>
        <v>55</v>
      </c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D58"/>
    </row>
    <row r="59" spans="1:56" ht="15.9" customHeight="1" x14ac:dyDescent="0.3">
      <c r="A59" s="72">
        <v>59</v>
      </c>
      <c r="B59" s="72">
        <v>56</v>
      </c>
      <c r="C59" s="72">
        <v>22</v>
      </c>
      <c r="D59" s="72">
        <v>29</v>
      </c>
      <c r="E59" s="72">
        <v>1738</v>
      </c>
      <c r="F59" s="73">
        <v>2.7754629629629629E-2</v>
      </c>
      <c r="G59" s="74" t="s">
        <v>608</v>
      </c>
      <c r="H59" s="74" t="s">
        <v>609</v>
      </c>
      <c r="I59" s="72" t="s">
        <v>289</v>
      </c>
      <c r="J59" s="72" t="s">
        <v>81</v>
      </c>
      <c r="K59" s="72" t="s">
        <v>0</v>
      </c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>
        <f>$B59</f>
        <v>56</v>
      </c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>$D59</f>
        <v>29</v>
      </c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D59"/>
    </row>
    <row r="60" spans="1:56" ht="15.9" customHeight="1" x14ac:dyDescent="0.3">
      <c r="A60" s="72">
        <v>61</v>
      </c>
      <c r="B60" s="72">
        <v>57</v>
      </c>
      <c r="C60" s="72">
        <v>8</v>
      </c>
      <c r="D60" s="72">
        <v>30</v>
      </c>
      <c r="E60" s="72">
        <v>2024</v>
      </c>
      <c r="F60" s="73">
        <v>2.7824074074074074E-2</v>
      </c>
      <c r="G60" s="74" t="s">
        <v>242</v>
      </c>
      <c r="H60" s="74" t="s">
        <v>192</v>
      </c>
      <c r="I60" s="72" t="s">
        <v>298</v>
      </c>
      <c r="J60" s="72" t="s">
        <v>35</v>
      </c>
      <c r="K60" s="72" t="s">
        <v>0</v>
      </c>
      <c r="L60" s="16">
        <f>$B60</f>
        <v>57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>
        <f>$D60</f>
        <v>30</v>
      </c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spans="1:56" ht="15.9" customHeight="1" x14ac:dyDescent="0.3">
      <c r="A61" s="72">
        <v>62</v>
      </c>
      <c r="B61" s="72">
        <v>58</v>
      </c>
      <c r="C61" s="72"/>
      <c r="D61" s="72"/>
      <c r="E61" s="72">
        <v>1730</v>
      </c>
      <c r="F61" s="73">
        <v>2.7835648148148148E-2</v>
      </c>
      <c r="G61" s="74" t="s">
        <v>219</v>
      </c>
      <c r="H61" s="74" t="s">
        <v>183</v>
      </c>
      <c r="I61" s="72" t="s">
        <v>69</v>
      </c>
      <c r="J61" s="72" t="s">
        <v>81</v>
      </c>
      <c r="K61" s="72" t="s">
        <v>0</v>
      </c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>
        <f>$B61</f>
        <v>58</v>
      </c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D61"/>
    </row>
    <row r="62" spans="1:56" ht="15.9" customHeight="1" x14ac:dyDescent="0.3">
      <c r="A62" s="72">
        <v>63</v>
      </c>
      <c r="B62" s="72">
        <v>59</v>
      </c>
      <c r="C62" s="72"/>
      <c r="D62" s="72"/>
      <c r="E62" s="72">
        <v>1304</v>
      </c>
      <c r="F62" s="73">
        <v>2.7881944444444442E-2</v>
      </c>
      <c r="G62" s="74" t="s">
        <v>234</v>
      </c>
      <c r="H62" s="74" t="s">
        <v>563</v>
      </c>
      <c r="I62" s="72" t="s">
        <v>69</v>
      </c>
      <c r="J62" s="72" t="s">
        <v>35</v>
      </c>
      <c r="K62" s="72" t="s">
        <v>0</v>
      </c>
      <c r="L62" s="16">
        <f>$B62</f>
        <v>59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</row>
    <row r="63" spans="1:56" ht="15.9" customHeight="1" x14ac:dyDescent="0.3">
      <c r="A63" s="72">
        <v>64</v>
      </c>
      <c r="B63" s="72">
        <v>60</v>
      </c>
      <c r="C63" s="72">
        <v>23</v>
      </c>
      <c r="D63" s="72">
        <v>31</v>
      </c>
      <c r="E63" s="72">
        <v>1467</v>
      </c>
      <c r="F63" s="73">
        <v>2.7916666666666666E-2</v>
      </c>
      <c r="G63" s="74" t="s">
        <v>307</v>
      </c>
      <c r="H63" s="74" t="s">
        <v>308</v>
      </c>
      <c r="I63" s="72" t="s">
        <v>289</v>
      </c>
      <c r="J63" s="72" t="s">
        <v>137</v>
      </c>
      <c r="K63" s="72" t="s">
        <v>0</v>
      </c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>
        <f>$B63</f>
        <v>60</v>
      </c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>
        <f>$D63</f>
        <v>31</v>
      </c>
      <c r="BD63"/>
    </row>
    <row r="64" spans="1:56" ht="15.9" customHeight="1" x14ac:dyDescent="0.3">
      <c r="A64" s="72">
        <v>65</v>
      </c>
      <c r="B64" s="72">
        <v>61</v>
      </c>
      <c r="C64" s="72">
        <v>2</v>
      </c>
      <c r="D64" s="72"/>
      <c r="E64" s="72">
        <v>1670</v>
      </c>
      <c r="F64" s="73">
        <v>2.792824074074074E-2</v>
      </c>
      <c r="G64" s="74" t="s">
        <v>589</v>
      </c>
      <c r="H64" s="74" t="s">
        <v>381</v>
      </c>
      <c r="I64" s="72" t="s">
        <v>412</v>
      </c>
      <c r="J64" s="72" t="s">
        <v>58</v>
      </c>
      <c r="K64" s="72" t="s">
        <v>0</v>
      </c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>
        <f>$B64</f>
        <v>61</v>
      </c>
      <c r="AC64" s="16"/>
      <c r="AD64" s="16"/>
      <c r="AE64" s="16"/>
      <c r="AF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D64"/>
    </row>
    <row r="65" spans="1:56" ht="15.9" customHeight="1" x14ac:dyDescent="0.3">
      <c r="A65" s="72">
        <v>66</v>
      </c>
      <c r="B65" s="72">
        <v>62</v>
      </c>
      <c r="C65" s="72"/>
      <c r="D65" s="72"/>
      <c r="E65" s="72">
        <v>950</v>
      </c>
      <c r="F65" s="73">
        <v>2.7939814814814813E-2</v>
      </c>
      <c r="G65" s="74" t="s">
        <v>146</v>
      </c>
      <c r="H65" s="74" t="s">
        <v>220</v>
      </c>
      <c r="I65" s="72" t="s">
        <v>69</v>
      </c>
      <c r="J65" s="72" t="s">
        <v>38</v>
      </c>
      <c r="K65" s="72" t="s">
        <v>0</v>
      </c>
      <c r="L65" s="16"/>
      <c r="M65" s="16"/>
      <c r="N65" s="16"/>
      <c r="O65" s="16"/>
      <c r="P65" s="16"/>
      <c r="Q65" s="16"/>
      <c r="R65" s="16"/>
      <c r="S65" s="16">
        <f>$B65</f>
        <v>62</v>
      </c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D65"/>
    </row>
    <row r="66" spans="1:56" ht="15.9" customHeight="1" x14ac:dyDescent="0.3">
      <c r="A66" s="72">
        <v>67</v>
      </c>
      <c r="B66" s="72">
        <v>63</v>
      </c>
      <c r="C66" s="72"/>
      <c r="D66" s="72"/>
      <c r="E66" s="72">
        <v>1594</v>
      </c>
      <c r="F66" s="73">
        <v>2.7951388888888887E-2</v>
      </c>
      <c r="G66" s="74" t="s">
        <v>226</v>
      </c>
      <c r="H66" s="74" t="s">
        <v>113</v>
      </c>
      <c r="I66" s="72" t="s">
        <v>69</v>
      </c>
      <c r="J66" s="72" t="s">
        <v>67</v>
      </c>
      <c r="K66" s="72" t="s">
        <v>0</v>
      </c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>
        <f>$B66</f>
        <v>63</v>
      </c>
      <c r="AD66" s="16"/>
      <c r="AE66" s="16"/>
      <c r="AF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D66"/>
    </row>
    <row r="67" spans="1:56" ht="15.9" customHeight="1" x14ac:dyDescent="0.3">
      <c r="A67" s="72">
        <v>68</v>
      </c>
      <c r="B67" s="72">
        <v>64</v>
      </c>
      <c r="C67" s="72">
        <v>24</v>
      </c>
      <c r="D67" s="72">
        <v>32</v>
      </c>
      <c r="E67" s="72">
        <v>460</v>
      </c>
      <c r="F67" s="73">
        <v>2.8009259259259258E-2</v>
      </c>
      <c r="G67" s="74" t="s">
        <v>215</v>
      </c>
      <c r="H67" s="74" t="s">
        <v>610</v>
      </c>
      <c r="I67" s="72" t="s">
        <v>289</v>
      </c>
      <c r="J67" s="72" t="s">
        <v>40</v>
      </c>
      <c r="K67" s="72" t="s">
        <v>0</v>
      </c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>
        <f>$B67</f>
        <v>64</v>
      </c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>
        <f>$D67</f>
        <v>32</v>
      </c>
      <c r="AX67" s="16"/>
      <c r="AY67" s="16"/>
      <c r="AZ67" s="16"/>
      <c r="BA67" s="16"/>
      <c r="BB67" s="16"/>
      <c r="BD67"/>
    </row>
    <row r="68" spans="1:56" ht="15.9" customHeight="1" x14ac:dyDescent="0.3">
      <c r="A68" s="72">
        <v>69</v>
      </c>
      <c r="B68" s="72">
        <v>65</v>
      </c>
      <c r="C68" s="72"/>
      <c r="D68" s="72"/>
      <c r="E68" s="72">
        <v>1050</v>
      </c>
      <c r="F68" s="73">
        <v>2.8032407407407405E-2</v>
      </c>
      <c r="G68" s="74" t="s">
        <v>243</v>
      </c>
      <c r="H68" s="74" t="s">
        <v>564</v>
      </c>
      <c r="I68" s="72" t="s">
        <v>69</v>
      </c>
      <c r="J68" s="72" t="s">
        <v>37</v>
      </c>
      <c r="K68" s="72" t="s">
        <v>0</v>
      </c>
      <c r="L68" s="16"/>
      <c r="M68" s="16"/>
      <c r="N68" s="16"/>
      <c r="O68" s="16"/>
      <c r="P68" s="16"/>
      <c r="Q68" s="16"/>
      <c r="R68" s="16">
        <f>$B68</f>
        <v>65</v>
      </c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D68"/>
    </row>
    <row r="69" spans="1:56" ht="15.9" customHeight="1" x14ac:dyDescent="0.3">
      <c r="A69" s="72">
        <v>70</v>
      </c>
      <c r="B69" s="72">
        <v>66</v>
      </c>
      <c r="C69" s="72">
        <v>25</v>
      </c>
      <c r="D69" s="72">
        <v>33</v>
      </c>
      <c r="E69" s="72">
        <v>1404</v>
      </c>
      <c r="F69" s="73">
        <v>2.8055555555555552E-2</v>
      </c>
      <c r="G69" s="74" t="s">
        <v>149</v>
      </c>
      <c r="H69" s="74" t="s">
        <v>322</v>
      </c>
      <c r="I69" s="72" t="s">
        <v>289</v>
      </c>
      <c r="J69" s="72" t="s">
        <v>388</v>
      </c>
      <c r="K69" s="72" t="s">
        <v>0</v>
      </c>
      <c r="L69" s="16"/>
      <c r="M69" s="16"/>
      <c r="N69" s="16"/>
      <c r="O69" s="16"/>
      <c r="P69" s="16"/>
      <c r="Q69" s="16"/>
      <c r="R69" s="16"/>
      <c r="S69" s="16"/>
      <c r="T69" s="16">
        <f>$B69</f>
        <v>66</v>
      </c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M69" s="16"/>
      <c r="AN69" s="16"/>
      <c r="AO69" s="16"/>
      <c r="AP69" s="16">
        <f>$D69</f>
        <v>33</v>
      </c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D69"/>
    </row>
    <row r="70" spans="1:56" ht="15.9" customHeight="1" x14ac:dyDescent="0.3">
      <c r="A70" s="72">
        <v>71</v>
      </c>
      <c r="B70" s="72">
        <v>67</v>
      </c>
      <c r="C70" s="72">
        <v>9</v>
      </c>
      <c r="D70" s="72">
        <v>34</v>
      </c>
      <c r="E70" s="72">
        <v>378</v>
      </c>
      <c r="F70" s="73">
        <v>2.8090277777777777E-2</v>
      </c>
      <c r="G70" s="74" t="s">
        <v>386</v>
      </c>
      <c r="H70" s="74" t="s">
        <v>387</v>
      </c>
      <c r="I70" s="72" t="s">
        <v>298</v>
      </c>
      <c r="J70" s="72" t="s">
        <v>40</v>
      </c>
      <c r="K70" s="72" t="s">
        <v>0</v>
      </c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>
        <f>$B70</f>
        <v>67</v>
      </c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>
        <f>$D70</f>
        <v>34</v>
      </c>
      <c r="AX70" s="16"/>
      <c r="AY70" s="16"/>
      <c r="AZ70" s="16"/>
      <c r="BA70" s="16"/>
      <c r="BB70" s="16"/>
      <c r="BD70"/>
    </row>
    <row r="71" spans="1:56" ht="15.9" customHeight="1" x14ac:dyDescent="0.3">
      <c r="A71" s="72">
        <v>72</v>
      </c>
      <c r="B71" s="72">
        <v>68</v>
      </c>
      <c r="C71" s="72"/>
      <c r="D71" s="72"/>
      <c r="E71" s="72">
        <v>769</v>
      </c>
      <c r="F71" s="73">
        <v>2.8206018518518516E-2</v>
      </c>
      <c r="G71" s="74" t="s">
        <v>323</v>
      </c>
      <c r="H71" s="74" t="s">
        <v>565</v>
      </c>
      <c r="I71" s="72" t="s">
        <v>69</v>
      </c>
      <c r="J71" s="72" t="s">
        <v>26</v>
      </c>
      <c r="K71" s="72" t="s">
        <v>0</v>
      </c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>
        <f>$B71</f>
        <v>68</v>
      </c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D71"/>
    </row>
    <row r="72" spans="1:56" ht="15.9" customHeight="1" x14ac:dyDescent="0.3">
      <c r="A72" s="72">
        <v>73</v>
      </c>
      <c r="B72" s="72">
        <v>69</v>
      </c>
      <c r="C72" s="72"/>
      <c r="D72" s="72"/>
      <c r="E72" s="72">
        <v>894</v>
      </c>
      <c r="F72" s="73">
        <v>2.8229166666666666E-2</v>
      </c>
      <c r="G72" s="74" t="s">
        <v>566</v>
      </c>
      <c r="H72" s="74" t="s">
        <v>146</v>
      </c>
      <c r="I72" s="72" t="s">
        <v>69</v>
      </c>
      <c r="J72" s="72" t="s">
        <v>38</v>
      </c>
      <c r="K72" s="72" t="s">
        <v>0</v>
      </c>
      <c r="L72" s="16"/>
      <c r="M72" s="16"/>
      <c r="N72" s="16"/>
      <c r="O72" s="16"/>
      <c r="P72" s="16"/>
      <c r="Q72" s="16"/>
      <c r="R72" s="16"/>
      <c r="S72" s="16">
        <f>$B72</f>
        <v>69</v>
      </c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D72"/>
    </row>
    <row r="73" spans="1:56" ht="15.9" customHeight="1" x14ac:dyDescent="0.3">
      <c r="A73" s="72">
        <v>74</v>
      </c>
      <c r="B73" s="72">
        <v>70</v>
      </c>
      <c r="C73" s="72"/>
      <c r="D73" s="72"/>
      <c r="E73" s="72">
        <v>1608</v>
      </c>
      <c r="F73" s="73">
        <v>2.8263888888888887E-2</v>
      </c>
      <c r="G73" s="74" t="s">
        <v>567</v>
      </c>
      <c r="H73" s="74" t="s">
        <v>568</v>
      </c>
      <c r="I73" s="72" t="s">
        <v>69</v>
      </c>
      <c r="J73" s="72" t="s">
        <v>67</v>
      </c>
      <c r="K73" s="72" t="s">
        <v>0</v>
      </c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>
        <f>$B73</f>
        <v>70</v>
      </c>
      <c r="AD73" s="16"/>
      <c r="AE73" s="16"/>
      <c r="AF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D73"/>
    </row>
    <row r="74" spans="1:56" ht="15.9" customHeight="1" x14ac:dyDescent="0.3">
      <c r="A74" s="72">
        <v>75</v>
      </c>
      <c r="B74" s="72">
        <v>71</v>
      </c>
      <c r="C74" s="72"/>
      <c r="D74" s="72"/>
      <c r="E74" s="72">
        <v>857</v>
      </c>
      <c r="F74" s="73">
        <v>2.8287037037037034E-2</v>
      </c>
      <c r="G74" s="74" t="s">
        <v>234</v>
      </c>
      <c r="H74" s="74" t="s">
        <v>569</v>
      </c>
      <c r="I74" s="72" t="s">
        <v>69</v>
      </c>
      <c r="J74" s="72" t="s">
        <v>38</v>
      </c>
      <c r="K74" s="72" t="s">
        <v>0</v>
      </c>
      <c r="L74" s="16"/>
      <c r="M74" s="16"/>
      <c r="N74" s="16"/>
      <c r="O74" s="16"/>
      <c r="P74" s="16"/>
      <c r="Q74" s="16"/>
      <c r="R74" s="16"/>
      <c r="S74" s="16">
        <f>$B74</f>
        <v>71</v>
      </c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D74"/>
    </row>
    <row r="75" spans="1:56" ht="15.9" customHeight="1" x14ac:dyDescent="0.3">
      <c r="A75" s="72">
        <v>76</v>
      </c>
      <c r="B75" s="72">
        <v>72</v>
      </c>
      <c r="C75" s="72">
        <v>26</v>
      </c>
      <c r="D75" s="72">
        <v>35</v>
      </c>
      <c r="E75" s="72">
        <v>786</v>
      </c>
      <c r="F75" s="73">
        <v>2.8344907407407405E-2</v>
      </c>
      <c r="G75" s="74" t="s">
        <v>106</v>
      </c>
      <c r="H75" s="74" t="s">
        <v>611</v>
      </c>
      <c r="I75" s="72" t="s">
        <v>289</v>
      </c>
      <c r="J75" s="72" t="s">
        <v>26</v>
      </c>
      <c r="K75" s="72" t="s">
        <v>0</v>
      </c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>
        <f>$B75</f>
        <v>72</v>
      </c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>
        <f>$D75</f>
        <v>35</v>
      </c>
      <c r="AW75" s="16"/>
      <c r="AX75" s="16"/>
      <c r="AY75" s="16"/>
      <c r="AZ75" s="16"/>
      <c r="BA75" s="16"/>
      <c r="BB75" s="16"/>
      <c r="BD75"/>
    </row>
    <row r="76" spans="1:56" ht="15.9" customHeight="1" x14ac:dyDescent="0.3">
      <c r="A76" s="72">
        <v>78</v>
      </c>
      <c r="B76" s="72">
        <v>73</v>
      </c>
      <c r="C76" s="72">
        <v>10</v>
      </c>
      <c r="D76" s="72">
        <v>36</v>
      </c>
      <c r="E76" s="72">
        <v>765</v>
      </c>
      <c r="F76" s="73">
        <v>2.841435185185185E-2</v>
      </c>
      <c r="G76" s="74" t="s">
        <v>306</v>
      </c>
      <c r="H76" s="74" t="s">
        <v>248</v>
      </c>
      <c r="I76" s="72" t="s">
        <v>298</v>
      </c>
      <c r="J76" s="72" t="s">
        <v>26</v>
      </c>
      <c r="K76" s="72" t="s">
        <v>0</v>
      </c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>
        <f>$B76</f>
        <v>73</v>
      </c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>
        <f>$D76</f>
        <v>36</v>
      </c>
      <c r="AW76" s="16"/>
      <c r="AX76" s="16"/>
      <c r="AY76" s="16"/>
      <c r="AZ76" s="16"/>
      <c r="BA76" s="16"/>
      <c r="BB76" s="16"/>
      <c r="BD76"/>
    </row>
    <row r="77" spans="1:56" ht="15.9" customHeight="1" x14ac:dyDescent="0.3">
      <c r="A77" s="72">
        <v>79</v>
      </c>
      <c r="B77" s="72">
        <v>74</v>
      </c>
      <c r="C77" s="72">
        <v>27</v>
      </c>
      <c r="D77" s="72">
        <v>37</v>
      </c>
      <c r="E77" s="72">
        <v>1250</v>
      </c>
      <c r="F77" s="73">
        <v>2.8437499999999998E-2</v>
      </c>
      <c r="G77" s="74" t="s">
        <v>294</v>
      </c>
      <c r="H77" s="74" t="s">
        <v>612</v>
      </c>
      <c r="I77" s="72" t="s">
        <v>289</v>
      </c>
      <c r="J77" s="72" t="s">
        <v>36</v>
      </c>
      <c r="K77" s="72" t="s">
        <v>0</v>
      </c>
      <c r="L77" s="16"/>
      <c r="M77" s="16">
        <f>$B77</f>
        <v>74</v>
      </c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>
        <f>$D77</f>
        <v>37</v>
      </c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D77"/>
    </row>
    <row r="78" spans="1:56" ht="15.9" customHeight="1" x14ac:dyDescent="0.3">
      <c r="A78" s="72">
        <v>80</v>
      </c>
      <c r="B78" s="72">
        <v>75</v>
      </c>
      <c r="C78" s="72"/>
      <c r="D78" s="72"/>
      <c r="E78" s="72">
        <v>1227</v>
      </c>
      <c r="F78" s="73">
        <v>2.8506944444444442E-2</v>
      </c>
      <c r="G78" s="74" t="s">
        <v>255</v>
      </c>
      <c r="H78" s="74" t="s">
        <v>570</v>
      </c>
      <c r="I78" s="72" t="s">
        <v>69</v>
      </c>
      <c r="J78" s="72" t="s">
        <v>36</v>
      </c>
      <c r="K78" s="72" t="s">
        <v>0</v>
      </c>
      <c r="L78" s="16"/>
      <c r="M78" s="16">
        <f>$B78</f>
        <v>75</v>
      </c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D78"/>
    </row>
    <row r="79" spans="1:56" ht="15.9" customHeight="1" x14ac:dyDescent="0.3">
      <c r="A79" s="72">
        <v>82</v>
      </c>
      <c r="B79" s="72">
        <v>76</v>
      </c>
      <c r="C79" s="72">
        <v>11</v>
      </c>
      <c r="D79" s="72">
        <v>38</v>
      </c>
      <c r="E79" s="72">
        <v>438</v>
      </c>
      <c r="F79" s="73">
        <v>2.8622685185185185E-2</v>
      </c>
      <c r="G79" s="74" t="s">
        <v>106</v>
      </c>
      <c r="H79" s="74" t="s">
        <v>613</v>
      </c>
      <c r="I79" s="72" t="s">
        <v>298</v>
      </c>
      <c r="J79" s="72" t="s">
        <v>40</v>
      </c>
      <c r="K79" s="72" t="s">
        <v>0</v>
      </c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>
        <f>$B79</f>
        <v>76</v>
      </c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>
        <f>$D79</f>
        <v>38</v>
      </c>
      <c r="AX79" s="16"/>
      <c r="AY79" s="16"/>
      <c r="AZ79" s="16"/>
      <c r="BA79" s="16"/>
      <c r="BB79" s="16"/>
      <c r="BD79"/>
    </row>
    <row r="80" spans="1:56" ht="15.9" customHeight="1" x14ac:dyDescent="0.3">
      <c r="A80" s="72">
        <v>83</v>
      </c>
      <c r="B80" s="72">
        <v>77</v>
      </c>
      <c r="C80" s="72"/>
      <c r="D80" s="72"/>
      <c r="E80" s="72">
        <v>628</v>
      </c>
      <c r="F80" s="73">
        <v>2.8645833333333332E-2</v>
      </c>
      <c r="G80" s="74" t="s">
        <v>279</v>
      </c>
      <c r="H80" s="74" t="s">
        <v>333</v>
      </c>
      <c r="I80" s="72" t="s">
        <v>69</v>
      </c>
      <c r="J80" s="72" t="s">
        <v>25</v>
      </c>
      <c r="K80" s="72" t="s">
        <v>0</v>
      </c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>
        <f>$B80</f>
        <v>77</v>
      </c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D80"/>
    </row>
    <row r="81" spans="1:56" ht="15.9" customHeight="1" x14ac:dyDescent="0.3">
      <c r="A81" s="72">
        <v>84</v>
      </c>
      <c r="B81" s="72">
        <v>78</v>
      </c>
      <c r="C81" s="72">
        <v>28</v>
      </c>
      <c r="D81" s="72">
        <v>39</v>
      </c>
      <c r="E81" s="72">
        <v>926</v>
      </c>
      <c r="F81" s="73">
        <v>2.8680555555555556E-2</v>
      </c>
      <c r="G81" s="74" t="s">
        <v>227</v>
      </c>
      <c r="H81" s="74" t="s">
        <v>283</v>
      </c>
      <c r="I81" s="72" t="s">
        <v>289</v>
      </c>
      <c r="J81" s="72" t="s">
        <v>38</v>
      </c>
      <c r="K81" s="72" t="s">
        <v>0</v>
      </c>
      <c r="L81" s="16"/>
      <c r="M81" s="16"/>
      <c r="N81" s="16"/>
      <c r="O81" s="16"/>
      <c r="P81" s="16"/>
      <c r="Q81" s="16"/>
      <c r="R81" s="16"/>
      <c r="S81" s="16">
        <f>$B81</f>
        <v>78</v>
      </c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M81" s="16"/>
      <c r="AN81" s="16"/>
      <c r="AO81" s="16">
        <f>$D81</f>
        <v>39</v>
      </c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D81"/>
    </row>
    <row r="82" spans="1:56" ht="15.9" customHeight="1" x14ac:dyDescent="0.3">
      <c r="A82" s="72">
        <v>85</v>
      </c>
      <c r="B82" s="72">
        <v>79</v>
      </c>
      <c r="C82" s="72">
        <v>12</v>
      </c>
      <c r="D82" s="72">
        <v>40</v>
      </c>
      <c r="E82" s="72">
        <v>406</v>
      </c>
      <c r="F82" s="73">
        <v>2.8738425925925924E-2</v>
      </c>
      <c r="G82" s="74" t="s">
        <v>256</v>
      </c>
      <c r="H82" s="74" t="s">
        <v>328</v>
      </c>
      <c r="I82" s="72" t="s">
        <v>298</v>
      </c>
      <c r="J82" s="72" t="s">
        <v>40</v>
      </c>
      <c r="K82" s="72" t="s">
        <v>0</v>
      </c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>
        <f>$B82</f>
        <v>79</v>
      </c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>
        <f>$D82</f>
        <v>40</v>
      </c>
      <c r="AX82" s="16"/>
      <c r="AY82" s="16"/>
      <c r="AZ82" s="16"/>
      <c r="BA82" s="16"/>
      <c r="BB82" s="16"/>
      <c r="BD82"/>
    </row>
    <row r="83" spans="1:56" ht="15.9" customHeight="1" x14ac:dyDescent="0.3">
      <c r="A83" s="72">
        <v>87</v>
      </c>
      <c r="B83" s="72">
        <v>80</v>
      </c>
      <c r="C83" s="72">
        <v>29</v>
      </c>
      <c r="D83" s="72">
        <v>41</v>
      </c>
      <c r="E83" s="72">
        <v>1485</v>
      </c>
      <c r="F83" s="73">
        <v>2.8958333333333332E-2</v>
      </c>
      <c r="G83" s="74" t="s">
        <v>318</v>
      </c>
      <c r="H83" s="74" t="s">
        <v>614</v>
      </c>
      <c r="I83" s="72" t="s">
        <v>289</v>
      </c>
      <c r="J83" s="72" t="s">
        <v>137</v>
      </c>
      <c r="K83" s="72" t="s">
        <v>0</v>
      </c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>
        <f>$B83</f>
        <v>80</v>
      </c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>
        <f>$D83</f>
        <v>41</v>
      </c>
      <c r="BD83"/>
    </row>
    <row r="84" spans="1:56" ht="15.9" customHeight="1" x14ac:dyDescent="0.3">
      <c r="A84" s="72">
        <v>88</v>
      </c>
      <c r="B84" s="72">
        <v>81</v>
      </c>
      <c r="C84" s="72">
        <v>13</v>
      </c>
      <c r="D84" s="72">
        <v>42</v>
      </c>
      <c r="E84" s="72">
        <v>466</v>
      </c>
      <c r="F84" s="73">
        <v>2.9039351851851851E-2</v>
      </c>
      <c r="G84" s="74" t="s">
        <v>252</v>
      </c>
      <c r="H84" s="74" t="s">
        <v>615</v>
      </c>
      <c r="I84" s="72" t="s">
        <v>298</v>
      </c>
      <c r="J84" s="72" t="s">
        <v>40</v>
      </c>
      <c r="K84" s="72" t="s">
        <v>0</v>
      </c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>
        <f>$B84</f>
        <v>81</v>
      </c>
      <c r="AB84" s="16"/>
      <c r="AC84" s="16"/>
      <c r="AD84" s="16"/>
      <c r="AE84" s="16"/>
      <c r="AF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>
        <f>$D84</f>
        <v>42</v>
      </c>
      <c r="AX84" s="16"/>
      <c r="AY84" s="16"/>
      <c r="AZ84" s="16"/>
      <c r="BA84" s="16"/>
      <c r="BB84" s="16"/>
      <c r="BD84"/>
    </row>
    <row r="85" spans="1:56" ht="15.9" customHeight="1" x14ac:dyDescent="0.3">
      <c r="A85" s="72">
        <v>89</v>
      </c>
      <c r="B85" s="72">
        <v>82</v>
      </c>
      <c r="C85" s="72"/>
      <c r="D85" s="72"/>
      <c r="E85" s="72">
        <v>1071</v>
      </c>
      <c r="F85" s="73">
        <v>2.9085648148148149E-2</v>
      </c>
      <c r="G85" s="74" t="s">
        <v>252</v>
      </c>
      <c r="H85" s="74" t="s">
        <v>258</v>
      </c>
      <c r="I85" s="72" t="s">
        <v>69</v>
      </c>
      <c r="J85" s="72" t="s">
        <v>37</v>
      </c>
      <c r="K85" s="72" t="s">
        <v>0</v>
      </c>
      <c r="L85" s="16"/>
      <c r="M85" s="16"/>
      <c r="N85" s="16"/>
      <c r="O85" s="16"/>
      <c r="P85" s="16"/>
      <c r="Q85" s="16"/>
      <c r="R85" s="16">
        <f>$B85</f>
        <v>82</v>
      </c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D85"/>
    </row>
    <row r="86" spans="1:56" ht="15.9" customHeight="1" x14ac:dyDescent="0.3">
      <c r="A86" s="72">
        <v>91</v>
      </c>
      <c r="B86" s="72">
        <v>83</v>
      </c>
      <c r="C86" s="72">
        <v>14</v>
      </c>
      <c r="D86" s="72">
        <v>43</v>
      </c>
      <c r="E86" s="72">
        <v>1820</v>
      </c>
      <c r="F86" s="73">
        <v>2.9224537037037038E-2</v>
      </c>
      <c r="G86" s="74" t="s">
        <v>380</v>
      </c>
      <c r="H86" s="74" t="s">
        <v>465</v>
      </c>
      <c r="I86" s="72" t="s">
        <v>298</v>
      </c>
      <c r="J86" s="72" t="s">
        <v>389</v>
      </c>
      <c r="K86" s="72" t="s">
        <v>0</v>
      </c>
      <c r="L86" s="16"/>
      <c r="M86" s="16"/>
      <c r="N86" s="16"/>
      <c r="O86" s="16">
        <f>$B86</f>
        <v>83</v>
      </c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>
        <f>$D86</f>
        <v>43</v>
      </c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D86"/>
    </row>
    <row r="87" spans="1:56" ht="15.9" customHeight="1" x14ac:dyDescent="0.3">
      <c r="A87" s="72">
        <v>92</v>
      </c>
      <c r="B87" s="72">
        <v>84</v>
      </c>
      <c r="C87" s="72">
        <v>30</v>
      </c>
      <c r="D87" s="72">
        <v>44</v>
      </c>
      <c r="E87" s="72">
        <v>17</v>
      </c>
      <c r="F87" s="73">
        <v>2.9340277777777778E-2</v>
      </c>
      <c r="G87" s="74" t="s">
        <v>234</v>
      </c>
      <c r="H87" s="74" t="s">
        <v>197</v>
      </c>
      <c r="I87" s="72" t="s">
        <v>289</v>
      </c>
      <c r="J87" s="72" t="s">
        <v>39</v>
      </c>
      <c r="K87" s="72" t="s">
        <v>0</v>
      </c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>
        <f>$B87</f>
        <v>84</v>
      </c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>
        <f>$D87</f>
        <v>44</v>
      </c>
      <c r="AU87" s="16"/>
      <c r="AV87" s="16"/>
      <c r="AW87" s="16"/>
      <c r="AX87" s="16"/>
      <c r="AY87" s="16"/>
      <c r="AZ87" s="16"/>
      <c r="BA87" s="16"/>
      <c r="BB87" s="16"/>
      <c r="BD87"/>
    </row>
    <row r="88" spans="1:56" ht="15.9" customHeight="1" x14ac:dyDescent="0.3">
      <c r="A88" s="72">
        <v>93</v>
      </c>
      <c r="B88" s="72">
        <v>85</v>
      </c>
      <c r="C88" s="72">
        <v>31</v>
      </c>
      <c r="D88" s="72">
        <v>45</v>
      </c>
      <c r="E88" s="72">
        <v>1807</v>
      </c>
      <c r="F88" s="73">
        <v>2.9467592592592594E-2</v>
      </c>
      <c r="G88" s="74" t="s">
        <v>366</v>
      </c>
      <c r="H88" s="74" t="s">
        <v>115</v>
      </c>
      <c r="I88" s="72" t="s">
        <v>289</v>
      </c>
      <c r="J88" s="72" t="s">
        <v>389</v>
      </c>
      <c r="K88" s="72" t="s">
        <v>0</v>
      </c>
      <c r="L88" s="16"/>
      <c r="M88" s="16"/>
      <c r="N88" s="16"/>
      <c r="O88" s="16">
        <f>$B88</f>
        <v>85</v>
      </c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>
        <f>$D88</f>
        <v>45</v>
      </c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D88"/>
    </row>
    <row r="89" spans="1:56" ht="15.9" customHeight="1" x14ac:dyDescent="0.3">
      <c r="A89" s="72">
        <v>94</v>
      </c>
      <c r="B89" s="72">
        <v>86</v>
      </c>
      <c r="C89" s="72">
        <v>15</v>
      </c>
      <c r="D89" s="72">
        <v>46</v>
      </c>
      <c r="E89" s="72">
        <v>1299</v>
      </c>
      <c r="F89" s="73">
        <v>2.9583333333333333E-2</v>
      </c>
      <c r="G89" s="74" t="s">
        <v>345</v>
      </c>
      <c r="H89" s="74" t="s">
        <v>344</v>
      </c>
      <c r="I89" s="72" t="s">
        <v>298</v>
      </c>
      <c r="J89" s="72" t="s">
        <v>35</v>
      </c>
      <c r="K89" s="72" t="s">
        <v>0</v>
      </c>
      <c r="L89" s="16">
        <f>$B89</f>
        <v>86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>
        <f>$D89</f>
        <v>46</v>
      </c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</row>
    <row r="90" spans="1:56" ht="15.9" customHeight="1" x14ac:dyDescent="0.3">
      <c r="A90" s="72">
        <v>95</v>
      </c>
      <c r="B90" s="72">
        <v>87</v>
      </c>
      <c r="C90" s="72">
        <v>32</v>
      </c>
      <c r="D90" s="72">
        <v>47</v>
      </c>
      <c r="E90" s="72">
        <v>368</v>
      </c>
      <c r="F90" s="73">
        <v>2.9594907407407407E-2</v>
      </c>
      <c r="G90" s="74" t="s">
        <v>276</v>
      </c>
      <c r="H90" s="74" t="s">
        <v>616</v>
      </c>
      <c r="I90" s="72" t="s">
        <v>289</v>
      </c>
      <c r="J90" s="72" t="s">
        <v>40</v>
      </c>
      <c r="K90" s="72" t="s">
        <v>0</v>
      </c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>
        <f>$B90</f>
        <v>87</v>
      </c>
      <c r="AB90" s="16"/>
      <c r="AC90" s="16"/>
      <c r="AD90" s="16"/>
      <c r="AE90" s="16"/>
      <c r="AF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>
        <f>$D90</f>
        <v>47</v>
      </c>
      <c r="AX90" s="16"/>
      <c r="AY90" s="16"/>
      <c r="AZ90" s="16"/>
      <c r="BA90" s="16"/>
      <c r="BB90" s="16"/>
      <c r="BD90"/>
    </row>
    <row r="91" spans="1:56" ht="15.9" customHeight="1" x14ac:dyDescent="0.3">
      <c r="A91" s="72">
        <v>96</v>
      </c>
      <c r="B91" s="72">
        <v>88</v>
      </c>
      <c r="C91" s="72"/>
      <c r="D91" s="72"/>
      <c r="E91" s="72">
        <v>1046</v>
      </c>
      <c r="F91" s="73">
        <v>2.9629629629629631E-2</v>
      </c>
      <c r="G91" s="74" t="s">
        <v>318</v>
      </c>
      <c r="H91" s="74" t="s">
        <v>311</v>
      </c>
      <c r="I91" s="72" t="s">
        <v>69</v>
      </c>
      <c r="J91" s="72" t="s">
        <v>37</v>
      </c>
      <c r="K91" s="72" t="s">
        <v>0</v>
      </c>
      <c r="L91" s="16"/>
      <c r="M91" s="16"/>
      <c r="N91" s="16"/>
      <c r="O91" s="16"/>
      <c r="P91" s="16"/>
      <c r="Q91" s="16"/>
      <c r="R91" s="16">
        <f>$B91</f>
        <v>88</v>
      </c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D91"/>
    </row>
    <row r="92" spans="1:56" ht="15.9" customHeight="1" x14ac:dyDescent="0.3">
      <c r="A92" s="72">
        <v>97</v>
      </c>
      <c r="B92" s="72">
        <v>89</v>
      </c>
      <c r="C92" s="72">
        <v>16</v>
      </c>
      <c r="D92" s="72">
        <v>48</v>
      </c>
      <c r="E92" s="72">
        <v>1831</v>
      </c>
      <c r="F92" s="73">
        <v>2.9664351851851851E-2</v>
      </c>
      <c r="G92" s="74" t="s">
        <v>366</v>
      </c>
      <c r="H92" s="74" t="s">
        <v>107</v>
      </c>
      <c r="I92" s="72" t="s">
        <v>298</v>
      </c>
      <c r="J92" s="72" t="s">
        <v>389</v>
      </c>
      <c r="K92" s="72" t="s">
        <v>0</v>
      </c>
      <c r="L92" s="16"/>
      <c r="M92" s="16"/>
      <c r="N92" s="16"/>
      <c r="O92" s="16">
        <f>$B92</f>
        <v>89</v>
      </c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>
        <f>$D92</f>
        <v>48</v>
      </c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D92"/>
    </row>
    <row r="93" spans="1:56" ht="15.9" customHeight="1" x14ac:dyDescent="0.3">
      <c r="A93" s="72">
        <v>98</v>
      </c>
      <c r="B93" s="72">
        <v>90</v>
      </c>
      <c r="C93" s="72">
        <v>17</v>
      </c>
      <c r="D93" s="72">
        <v>49</v>
      </c>
      <c r="E93" s="72">
        <v>463</v>
      </c>
      <c r="F93" s="73">
        <v>2.9675925925925925E-2</v>
      </c>
      <c r="G93" s="74" t="s">
        <v>271</v>
      </c>
      <c r="H93" s="74" t="s">
        <v>617</v>
      </c>
      <c r="I93" s="72" t="s">
        <v>298</v>
      </c>
      <c r="J93" s="72" t="s">
        <v>40</v>
      </c>
      <c r="K93" s="72" t="s">
        <v>0</v>
      </c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>
        <f>$B93</f>
        <v>90</v>
      </c>
      <c r="AB93" s="16"/>
      <c r="AC93" s="16"/>
      <c r="AD93" s="16"/>
      <c r="AE93" s="16"/>
      <c r="AF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>
        <f>$D93</f>
        <v>49</v>
      </c>
      <c r="AX93" s="16"/>
      <c r="AY93" s="16"/>
      <c r="AZ93" s="16"/>
      <c r="BA93" s="16"/>
      <c r="BB93" s="16"/>
      <c r="BD93"/>
    </row>
    <row r="94" spans="1:56" ht="15.9" customHeight="1" x14ac:dyDescent="0.3">
      <c r="A94" s="72">
        <v>99</v>
      </c>
      <c r="B94" s="72">
        <v>91</v>
      </c>
      <c r="C94" s="72">
        <v>18</v>
      </c>
      <c r="D94" s="72">
        <v>50</v>
      </c>
      <c r="E94" s="72">
        <v>1727</v>
      </c>
      <c r="F94" s="73">
        <v>2.9756944444444444E-2</v>
      </c>
      <c r="G94" s="74" t="s">
        <v>221</v>
      </c>
      <c r="H94" s="74" t="s">
        <v>618</v>
      </c>
      <c r="I94" s="72" t="s">
        <v>298</v>
      </c>
      <c r="J94" s="72" t="s">
        <v>81</v>
      </c>
      <c r="K94" s="72" t="s">
        <v>0</v>
      </c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>
        <f>$B94</f>
        <v>91</v>
      </c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>$D94</f>
        <v>50</v>
      </c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D94"/>
    </row>
    <row r="95" spans="1:56" ht="15.9" customHeight="1" x14ac:dyDescent="0.3">
      <c r="A95" s="72">
        <v>101</v>
      </c>
      <c r="B95" s="72">
        <v>92</v>
      </c>
      <c r="C95" s="72">
        <v>33</v>
      </c>
      <c r="D95" s="72">
        <v>51</v>
      </c>
      <c r="E95" s="72">
        <v>996</v>
      </c>
      <c r="F95" s="73">
        <v>2.9861111111111113E-2</v>
      </c>
      <c r="G95" s="74" t="s">
        <v>323</v>
      </c>
      <c r="H95" s="74" t="s">
        <v>278</v>
      </c>
      <c r="I95" s="72" t="s">
        <v>289</v>
      </c>
      <c r="J95" s="72" t="s">
        <v>123</v>
      </c>
      <c r="K95" s="72" t="s">
        <v>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>
        <f>$B95</f>
        <v>92</v>
      </c>
      <c r="AF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>
        <f>$D95</f>
        <v>51</v>
      </c>
      <c r="BB95" s="16"/>
      <c r="BD95"/>
    </row>
    <row r="96" spans="1:56" ht="15.9" customHeight="1" x14ac:dyDescent="0.3">
      <c r="A96" s="72">
        <v>104</v>
      </c>
      <c r="B96" s="72">
        <v>93</v>
      </c>
      <c r="C96" s="72">
        <v>34</v>
      </c>
      <c r="D96" s="72">
        <v>52</v>
      </c>
      <c r="E96" s="72">
        <v>1463</v>
      </c>
      <c r="F96" s="73">
        <v>2.988425925925926E-2</v>
      </c>
      <c r="G96" s="74" t="s">
        <v>250</v>
      </c>
      <c r="H96" s="74" t="s">
        <v>385</v>
      </c>
      <c r="I96" s="72" t="s">
        <v>289</v>
      </c>
      <c r="J96" s="72" t="s">
        <v>137</v>
      </c>
      <c r="K96" s="72" t="s">
        <v>0</v>
      </c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>
        <f>$B96</f>
        <v>93</v>
      </c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>
        <f>$D96</f>
        <v>52</v>
      </c>
      <c r="BD96"/>
    </row>
    <row r="97" spans="1:56" ht="15.9" customHeight="1" x14ac:dyDescent="0.3">
      <c r="A97" s="72">
        <v>105</v>
      </c>
      <c r="B97" s="72">
        <v>94</v>
      </c>
      <c r="C97" s="72">
        <v>35</v>
      </c>
      <c r="D97" s="72">
        <v>53</v>
      </c>
      <c r="E97" s="72">
        <v>1428</v>
      </c>
      <c r="F97" s="73">
        <v>2.9918981481481484E-2</v>
      </c>
      <c r="G97" s="74" t="s">
        <v>267</v>
      </c>
      <c r="H97" s="74" t="s">
        <v>268</v>
      </c>
      <c r="I97" s="72" t="s">
        <v>289</v>
      </c>
      <c r="J97" s="72" t="s">
        <v>388</v>
      </c>
      <c r="K97" s="72" t="s">
        <v>0</v>
      </c>
      <c r="L97" s="16"/>
      <c r="M97" s="16"/>
      <c r="N97" s="16"/>
      <c r="O97" s="16"/>
      <c r="P97" s="16"/>
      <c r="Q97" s="16"/>
      <c r="R97" s="16"/>
      <c r="S97" s="16"/>
      <c r="T97" s="16">
        <f>$B97</f>
        <v>94</v>
      </c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6"/>
      <c r="AM97" s="16"/>
      <c r="AN97" s="16"/>
      <c r="AO97" s="16"/>
      <c r="AP97" s="16">
        <f>$D97</f>
        <v>53</v>
      </c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D97"/>
    </row>
    <row r="98" spans="1:56" ht="15.9" customHeight="1" x14ac:dyDescent="0.3">
      <c r="A98" s="72">
        <v>107</v>
      </c>
      <c r="B98" s="72">
        <v>95</v>
      </c>
      <c r="C98" s="72">
        <v>36</v>
      </c>
      <c r="D98" s="72">
        <v>54</v>
      </c>
      <c r="E98" s="72">
        <v>1095</v>
      </c>
      <c r="F98" s="73">
        <v>3.0081018518518521E-2</v>
      </c>
      <c r="G98" s="74" t="s">
        <v>255</v>
      </c>
      <c r="H98" s="74" t="s">
        <v>619</v>
      </c>
      <c r="I98" s="72" t="s">
        <v>289</v>
      </c>
      <c r="J98" s="72" t="s">
        <v>37</v>
      </c>
      <c r="K98" s="72" t="s">
        <v>0</v>
      </c>
      <c r="L98" s="16"/>
      <c r="M98" s="16"/>
      <c r="N98" s="16"/>
      <c r="O98" s="16"/>
      <c r="P98" s="16"/>
      <c r="Q98" s="16"/>
      <c r="R98" s="16">
        <f>$B98</f>
        <v>95</v>
      </c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6"/>
      <c r="AM98" s="16"/>
      <c r="AN98" s="16">
        <f>$D98</f>
        <v>54</v>
      </c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D98"/>
    </row>
    <row r="99" spans="1:56" ht="15.9" customHeight="1" x14ac:dyDescent="0.3">
      <c r="A99" s="72">
        <v>109</v>
      </c>
      <c r="B99" s="72">
        <v>96</v>
      </c>
      <c r="C99" s="72">
        <v>37</v>
      </c>
      <c r="D99" s="72">
        <v>55</v>
      </c>
      <c r="E99" s="72">
        <v>1388</v>
      </c>
      <c r="F99" s="73">
        <v>3.0185185185185186E-2</v>
      </c>
      <c r="G99" s="74" t="s">
        <v>250</v>
      </c>
      <c r="H99" s="74" t="s">
        <v>326</v>
      </c>
      <c r="I99" s="72" t="s">
        <v>289</v>
      </c>
      <c r="J99" s="72" t="s">
        <v>388</v>
      </c>
      <c r="K99" s="72" t="s">
        <v>0</v>
      </c>
      <c r="L99" s="16"/>
      <c r="M99" s="16"/>
      <c r="N99" s="16"/>
      <c r="O99" s="16"/>
      <c r="P99" s="16"/>
      <c r="Q99" s="16"/>
      <c r="R99" s="16"/>
      <c r="S99" s="16"/>
      <c r="T99" s="16">
        <f>$B99</f>
        <v>96</v>
      </c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6"/>
      <c r="AM99" s="16"/>
      <c r="AN99" s="16"/>
      <c r="AO99" s="16"/>
      <c r="AP99" s="16">
        <f>$D99</f>
        <v>55</v>
      </c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D99"/>
    </row>
    <row r="100" spans="1:56" ht="15.9" customHeight="1" x14ac:dyDescent="0.3">
      <c r="A100" s="72">
        <v>110</v>
      </c>
      <c r="B100" s="72">
        <v>97</v>
      </c>
      <c r="C100" s="72">
        <v>19</v>
      </c>
      <c r="D100" s="72">
        <v>56</v>
      </c>
      <c r="E100" s="72">
        <v>311</v>
      </c>
      <c r="F100" s="73">
        <v>3.019675925925926E-2</v>
      </c>
      <c r="G100" s="74" t="s">
        <v>106</v>
      </c>
      <c r="H100" s="74" t="s">
        <v>122</v>
      </c>
      <c r="I100" s="72" t="s">
        <v>298</v>
      </c>
      <c r="J100" s="72" t="s">
        <v>27</v>
      </c>
      <c r="K100" s="72" t="s">
        <v>0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>
        <f>$B100</f>
        <v>97</v>
      </c>
      <c r="AE100" s="16"/>
      <c r="AF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>
        <f>$D100</f>
        <v>56</v>
      </c>
      <c r="BA100" s="16"/>
      <c r="BB100" s="16"/>
      <c r="BD100"/>
    </row>
    <row r="101" spans="1:56" ht="15.9" customHeight="1" x14ac:dyDescent="0.3">
      <c r="A101" s="72">
        <v>111</v>
      </c>
      <c r="B101" s="72">
        <v>98</v>
      </c>
      <c r="C101" s="72">
        <v>38</v>
      </c>
      <c r="D101" s="72">
        <v>57</v>
      </c>
      <c r="E101" s="72">
        <v>1505</v>
      </c>
      <c r="F101" s="73">
        <v>3.0208333333333334E-2</v>
      </c>
      <c r="G101" s="74" t="s">
        <v>620</v>
      </c>
      <c r="H101" s="74" t="s">
        <v>621</v>
      </c>
      <c r="I101" s="72" t="s">
        <v>289</v>
      </c>
      <c r="J101" s="72" t="s">
        <v>73</v>
      </c>
      <c r="K101" s="72" t="s">
        <v>0</v>
      </c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>
        <f>$B101</f>
        <v>98</v>
      </c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>
        <f>$D101</f>
        <v>57</v>
      </c>
      <c r="AT101" s="16"/>
      <c r="AU101" s="16"/>
      <c r="AV101" s="16"/>
      <c r="AW101" s="16"/>
      <c r="AX101" s="16"/>
      <c r="AY101" s="16"/>
      <c r="AZ101" s="16"/>
      <c r="BA101" s="16"/>
      <c r="BB101" s="16"/>
      <c r="BD101"/>
    </row>
    <row r="102" spans="1:56" ht="15.9" customHeight="1" x14ac:dyDescent="0.3">
      <c r="A102" s="72">
        <v>112</v>
      </c>
      <c r="B102" s="72">
        <v>99</v>
      </c>
      <c r="C102" s="72">
        <v>39</v>
      </c>
      <c r="D102" s="72">
        <v>58</v>
      </c>
      <c r="E102" s="72">
        <v>1511</v>
      </c>
      <c r="F102" s="73">
        <v>3.0243055555555558E-2</v>
      </c>
      <c r="G102" s="74" t="s">
        <v>622</v>
      </c>
      <c r="H102" s="74" t="s">
        <v>623</v>
      </c>
      <c r="I102" s="72" t="s">
        <v>289</v>
      </c>
      <c r="J102" s="72" t="s">
        <v>73</v>
      </c>
      <c r="K102" s="72" t="s">
        <v>0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>
        <f>$B102</f>
        <v>99</v>
      </c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>
        <f>$D102</f>
        <v>58</v>
      </c>
      <c r="AT102" s="16"/>
      <c r="AU102" s="16"/>
      <c r="AV102" s="16"/>
      <c r="AW102" s="16"/>
      <c r="AX102" s="16"/>
      <c r="AY102" s="16"/>
      <c r="AZ102" s="16"/>
      <c r="BA102" s="16"/>
      <c r="BB102" s="16"/>
      <c r="BD102"/>
    </row>
    <row r="103" spans="1:56" ht="15.9" customHeight="1" x14ac:dyDescent="0.3">
      <c r="A103" s="72">
        <v>113</v>
      </c>
      <c r="B103" s="72">
        <v>100</v>
      </c>
      <c r="C103" s="72">
        <v>40</v>
      </c>
      <c r="D103" s="72">
        <v>59</v>
      </c>
      <c r="E103" s="72">
        <v>943</v>
      </c>
      <c r="F103" s="73">
        <v>3.0289351851851852E-2</v>
      </c>
      <c r="G103" s="74" t="s">
        <v>227</v>
      </c>
      <c r="H103" s="74" t="s">
        <v>186</v>
      </c>
      <c r="I103" s="72" t="s">
        <v>289</v>
      </c>
      <c r="J103" s="72" t="s">
        <v>38</v>
      </c>
      <c r="K103" s="72" t="s">
        <v>0</v>
      </c>
      <c r="L103" s="16"/>
      <c r="M103" s="16"/>
      <c r="N103" s="16"/>
      <c r="O103" s="16"/>
      <c r="P103" s="16"/>
      <c r="Q103" s="16"/>
      <c r="R103" s="16"/>
      <c r="S103" s="16">
        <f>$B103</f>
        <v>100</v>
      </c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6"/>
      <c r="AM103" s="16"/>
      <c r="AN103" s="16"/>
      <c r="AO103" s="16">
        <f>$D103</f>
        <v>59</v>
      </c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D103"/>
    </row>
    <row r="104" spans="1:56" ht="15.9" customHeight="1" x14ac:dyDescent="0.3">
      <c r="A104" s="72">
        <v>114</v>
      </c>
      <c r="B104" s="72">
        <v>101</v>
      </c>
      <c r="C104" s="72"/>
      <c r="D104" s="72"/>
      <c r="E104" s="72">
        <v>764</v>
      </c>
      <c r="F104" s="73">
        <v>3.033564814814815E-2</v>
      </c>
      <c r="G104" s="74" t="s">
        <v>270</v>
      </c>
      <c r="H104" s="74" t="s">
        <v>571</v>
      </c>
      <c r="I104" s="72" t="s">
        <v>69</v>
      </c>
      <c r="J104" s="72" t="s">
        <v>26</v>
      </c>
      <c r="K104" s="72" t="s">
        <v>0</v>
      </c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>
        <f>$B104</f>
        <v>101</v>
      </c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D104"/>
    </row>
    <row r="105" spans="1:56" ht="15.9" customHeight="1" x14ac:dyDescent="0.3">
      <c r="A105" s="72">
        <v>115</v>
      </c>
      <c r="B105" s="72">
        <v>102</v>
      </c>
      <c r="C105" s="72">
        <v>41</v>
      </c>
      <c r="D105" s="72">
        <v>60</v>
      </c>
      <c r="E105" s="72">
        <v>622</v>
      </c>
      <c r="F105" s="73">
        <v>3.0347222222222223E-2</v>
      </c>
      <c r="G105" s="74" t="s">
        <v>217</v>
      </c>
      <c r="H105" s="74" t="s">
        <v>624</v>
      </c>
      <c r="I105" s="72" t="s">
        <v>289</v>
      </c>
      <c r="J105" s="72" t="s">
        <v>25</v>
      </c>
      <c r="K105" s="72" t="s">
        <v>0</v>
      </c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>
        <f>$B105</f>
        <v>102</v>
      </c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>
        <f>$D105</f>
        <v>60</v>
      </c>
      <c r="AV105" s="16"/>
      <c r="AW105" s="16"/>
      <c r="AX105" s="16"/>
      <c r="AY105" s="16"/>
      <c r="AZ105" s="16"/>
      <c r="BA105" s="16"/>
      <c r="BB105" s="16"/>
      <c r="BD105"/>
    </row>
    <row r="106" spans="1:56" ht="15.9" customHeight="1" x14ac:dyDescent="0.3">
      <c r="A106" s="72">
        <v>116</v>
      </c>
      <c r="B106" s="72">
        <v>103</v>
      </c>
      <c r="C106" s="72">
        <v>42</v>
      </c>
      <c r="D106" s="72">
        <v>61</v>
      </c>
      <c r="E106" s="72">
        <v>342</v>
      </c>
      <c r="F106" s="73">
        <v>3.0405092592592595E-2</v>
      </c>
      <c r="G106" s="74" t="s">
        <v>342</v>
      </c>
      <c r="H106" s="74" t="s">
        <v>625</v>
      </c>
      <c r="I106" s="72" t="s">
        <v>289</v>
      </c>
      <c r="J106" s="72" t="s">
        <v>40</v>
      </c>
      <c r="K106" s="72" t="s">
        <v>0</v>
      </c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>
        <f>$B106</f>
        <v>103</v>
      </c>
      <c r="AB106" s="16"/>
      <c r="AC106" s="16"/>
      <c r="AD106" s="16"/>
      <c r="AE106" s="16"/>
      <c r="AF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>
        <f>$D106</f>
        <v>61</v>
      </c>
      <c r="AX106" s="16"/>
      <c r="AY106" s="16"/>
      <c r="AZ106" s="16"/>
      <c r="BA106" s="16"/>
      <c r="BB106" s="16"/>
      <c r="BD106"/>
    </row>
    <row r="107" spans="1:56" ht="15.9" customHeight="1" x14ac:dyDescent="0.3">
      <c r="A107" s="72">
        <v>117</v>
      </c>
      <c r="B107" s="72">
        <v>104</v>
      </c>
      <c r="C107" s="72">
        <v>20</v>
      </c>
      <c r="D107" s="72">
        <v>62</v>
      </c>
      <c r="E107" s="72">
        <v>1813</v>
      </c>
      <c r="F107" s="73">
        <v>3.0416666666666668E-2</v>
      </c>
      <c r="G107" s="74" t="s">
        <v>262</v>
      </c>
      <c r="H107" s="74" t="s">
        <v>626</v>
      </c>
      <c r="I107" s="72" t="s">
        <v>298</v>
      </c>
      <c r="J107" s="72" t="s">
        <v>389</v>
      </c>
      <c r="K107" s="72" t="s">
        <v>0</v>
      </c>
      <c r="L107" s="16"/>
      <c r="M107" s="16"/>
      <c r="N107" s="16"/>
      <c r="O107" s="16">
        <f>$B107</f>
        <v>104</v>
      </c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>
        <f>$D107</f>
        <v>62</v>
      </c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D107"/>
    </row>
    <row r="108" spans="1:56" ht="15.9" customHeight="1" x14ac:dyDescent="0.3">
      <c r="A108" s="72">
        <v>119</v>
      </c>
      <c r="B108" s="72">
        <v>105</v>
      </c>
      <c r="C108" s="72">
        <v>43</v>
      </c>
      <c r="D108" s="72">
        <v>63</v>
      </c>
      <c r="E108" s="72">
        <v>1555</v>
      </c>
      <c r="F108" s="73">
        <v>3.047453703703704E-2</v>
      </c>
      <c r="G108" s="74" t="s">
        <v>234</v>
      </c>
      <c r="H108" s="74" t="s">
        <v>311</v>
      </c>
      <c r="I108" s="72" t="s">
        <v>289</v>
      </c>
      <c r="J108" s="72" t="s">
        <v>53</v>
      </c>
      <c r="K108" s="72" t="s">
        <v>0</v>
      </c>
      <c r="L108" s="16"/>
      <c r="M108" s="16"/>
      <c r="N108" s="16"/>
      <c r="O108" s="16"/>
      <c r="P108" s="16">
        <f>$B108</f>
        <v>105</v>
      </c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6">
        <f>$D108</f>
        <v>63</v>
      </c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D108"/>
    </row>
    <row r="109" spans="1:56" ht="15.9" customHeight="1" x14ac:dyDescent="0.3">
      <c r="A109" s="72">
        <v>121</v>
      </c>
      <c r="B109" s="72">
        <v>106</v>
      </c>
      <c r="C109" s="72">
        <v>21</v>
      </c>
      <c r="D109" s="72">
        <v>64</v>
      </c>
      <c r="E109" s="72">
        <v>201</v>
      </c>
      <c r="F109" s="73">
        <v>3.0520833333333334E-2</v>
      </c>
      <c r="G109" s="74" t="s">
        <v>216</v>
      </c>
      <c r="H109" s="74" t="s">
        <v>627</v>
      </c>
      <c r="I109" s="72" t="s">
        <v>298</v>
      </c>
      <c r="J109" s="72" t="s">
        <v>27</v>
      </c>
      <c r="K109" s="72" t="s">
        <v>0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>
        <f>$B109</f>
        <v>106</v>
      </c>
      <c r="AE109" s="16"/>
      <c r="AF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>
        <f>$D109</f>
        <v>64</v>
      </c>
      <c r="BA109" s="16"/>
      <c r="BB109" s="16"/>
      <c r="BD109"/>
    </row>
    <row r="110" spans="1:56" ht="15.9" customHeight="1" x14ac:dyDescent="0.3">
      <c r="A110" s="72">
        <v>123</v>
      </c>
      <c r="B110" s="72">
        <v>107</v>
      </c>
      <c r="C110" s="72">
        <v>22</v>
      </c>
      <c r="D110" s="72">
        <v>65</v>
      </c>
      <c r="E110" s="72">
        <v>825</v>
      </c>
      <c r="F110" s="73">
        <v>3.0543981481481484E-2</v>
      </c>
      <c r="G110" s="74" t="s">
        <v>229</v>
      </c>
      <c r="H110" s="74" t="s">
        <v>119</v>
      </c>
      <c r="I110" s="72" t="s">
        <v>298</v>
      </c>
      <c r="J110" s="72" t="s">
        <v>38</v>
      </c>
      <c r="K110" s="72" t="s">
        <v>0</v>
      </c>
      <c r="L110" s="16"/>
      <c r="M110" s="16"/>
      <c r="N110" s="16"/>
      <c r="O110" s="16"/>
      <c r="P110" s="16"/>
      <c r="Q110" s="16"/>
      <c r="R110" s="16"/>
      <c r="S110" s="16">
        <f>$B110</f>
        <v>107</v>
      </c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6"/>
      <c r="AM110" s="16"/>
      <c r="AN110" s="16"/>
      <c r="AO110" s="16">
        <f>$D110</f>
        <v>65</v>
      </c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D110"/>
    </row>
    <row r="111" spans="1:56" ht="15.9" customHeight="1" x14ac:dyDescent="0.3">
      <c r="A111" s="72">
        <v>124</v>
      </c>
      <c r="B111" s="72">
        <v>108</v>
      </c>
      <c r="C111" s="72">
        <v>44</v>
      </c>
      <c r="D111" s="72">
        <v>66</v>
      </c>
      <c r="E111" s="72">
        <v>269</v>
      </c>
      <c r="F111" s="73">
        <v>3.0567129629629628E-2</v>
      </c>
      <c r="G111" s="74" t="s">
        <v>318</v>
      </c>
      <c r="H111" s="74" t="s">
        <v>628</v>
      </c>
      <c r="I111" s="72" t="s">
        <v>289</v>
      </c>
      <c r="J111" s="72" t="s">
        <v>27</v>
      </c>
      <c r="K111" s="72" t="s">
        <v>0</v>
      </c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>
        <f>$B111</f>
        <v>108</v>
      </c>
      <c r="AE111" s="16"/>
      <c r="AF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>
        <f>$D111</f>
        <v>66</v>
      </c>
      <c r="BA111" s="16"/>
      <c r="BB111" s="16"/>
      <c r="BD111"/>
    </row>
    <row r="112" spans="1:56" ht="15.9" customHeight="1" x14ac:dyDescent="0.3">
      <c r="A112" s="72">
        <v>125</v>
      </c>
      <c r="B112" s="72">
        <v>109</v>
      </c>
      <c r="C112" s="72"/>
      <c r="D112" s="72"/>
      <c r="E112" s="72">
        <v>1709</v>
      </c>
      <c r="F112" s="73">
        <v>3.0578703703703702E-2</v>
      </c>
      <c r="G112" s="74" t="s">
        <v>276</v>
      </c>
      <c r="H112" s="74" t="s">
        <v>382</v>
      </c>
      <c r="I112" s="72" t="s">
        <v>69</v>
      </c>
      <c r="J112" s="72" t="s">
        <v>23</v>
      </c>
      <c r="K112" s="72" t="s">
        <v>0</v>
      </c>
      <c r="L112" s="16"/>
      <c r="M112" s="16"/>
      <c r="N112" s="16">
        <f>$B112</f>
        <v>109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</row>
    <row r="113" spans="1:56" ht="15.9" customHeight="1" x14ac:dyDescent="0.3">
      <c r="A113" s="72">
        <v>126</v>
      </c>
      <c r="B113" s="72">
        <v>110</v>
      </c>
      <c r="C113" s="72"/>
      <c r="D113" s="72"/>
      <c r="E113" s="72">
        <v>816</v>
      </c>
      <c r="F113" s="73">
        <v>3.0590277777777775E-2</v>
      </c>
      <c r="G113" s="74" t="s">
        <v>307</v>
      </c>
      <c r="H113" s="74" t="s">
        <v>184</v>
      </c>
      <c r="I113" s="72" t="s">
        <v>69</v>
      </c>
      <c r="J113" s="72" t="s">
        <v>38</v>
      </c>
      <c r="K113" s="72" t="s">
        <v>0</v>
      </c>
      <c r="L113" s="16"/>
      <c r="M113" s="16"/>
      <c r="N113" s="16"/>
      <c r="O113" s="16"/>
      <c r="P113" s="16"/>
      <c r="Q113" s="16"/>
      <c r="R113" s="16"/>
      <c r="S113" s="16">
        <f>$B113</f>
        <v>110</v>
      </c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D113"/>
    </row>
    <row r="114" spans="1:56" ht="15.9" customHeight="1" x14ac:dyDescent="0.3">
      <c r="A114" s="72">
        <v>128</v>
      </c>
      <c r="B114" s="72">
        <v>111</v>
      </c>
      <c r="C114" s="72">
        <v>23</v>
      </c>
      <c r="D114" s="72">
        <v>67</v>
      </c>
      <c r="E114" s="72">
        <v>643</v>
      </c>
      <c r="F114" s="73">
        <v>3.0636574074074073E-2</v>
      </c>
      <c r="G114" s="74" t="s">
        <v>106</v>
      </c>
      <c r="H114" s="74" t="s">
        <v>480</v>
      </c>
      <c r="I114" s="72" t="s">
        <v>298</v>
      </c>
      <c r="J114" s="72" t="s">
        <v>25</v>
      </c>
      <c r="K114" s="72" t="s">
        <v>0</v>
      </c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>
        <f>$B114</f>
        <v>111</v>
      </c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>
        <f>$D114</f>
        <v>67</v>
      </c>
      <c r="AV114" s="16"/>
      <c r="AW114" s="16"/>
      <c r="AX114" s="16"/>
      <c r="AY114" s="16"/>
      <c r="AZ114" s="16"/>
      <c r="BA114" s="16"/>
      <c r="BB114" s="16"/>
      <c r="BD114"/>
    </row>
    <row r="115" spans="1:56" ht="15.9" customHeight="1" x14ac:dyDescent="0.3">
      <c r="A115" s="72">
        <v>129</v>
      </c>
      <c r="B115" s="72">
        <v>112</v>
      </c>
      <c r="C115" s="72">
        <v>24</v>
      </c>
      <c r="D115" s="72">
        <v>68</v>
      </c>
      <c r="E115" s="72">
        <v>65</v>
      </c>
      <c r="F115" s="73">
        <v>3.0706018518518518E-2</v>
      </c>
      <c r="G115" s="74" t="s">
        <v>177</v>
      </c>
      <c r="H115" s="74" t="s">
        <v>629</v>
      </c>
      <c r="I115" s="72" t="s">
        <v>298</v>
      </c>
      <c r="J115" s="72" t="s">
        <v>39</v>
      </c>
      <c r="K115" s="72" t="s">
        <v>0</v>
      </c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>
        <f>$B115</f>
        <v>112</v>
      </c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>
        <f>$D115</f>
        <v>68</v>
      </c>
      <c r="AU115" s="16"/>
      <c r="AV115" s="16"/>
      <c r="AW115" s="16"/>
      <c r="AX115" s="16"/>
      <c r="AY115" s="16"/>
      <c r="AZ115" s="16"/>
      <c r="BA115" s="16"/>
      <c r="BB115" s="16"/>
      <c r="BD115"/>
    </row>
    <row r="116" spans="1:56" ht="15.9" customHeight="1" x14ac:dyDescent="0.3">
      <c r="A116" s="72">
        <v>130</v>
      </c>
      <c r="B116" s="72">
        <v>113</v>
      </c>
      <c r="C116" s="72">
        <v>25</v>
      </c>
      <c r="D116" s="72">
        <v>69</v>
      </c>
      <c r="E116" s="72">
        <v>1191</v>
      </c>
      <c r="F116" s="73">
        <v>3.0717592592592591E-2</v>
      </c>
      <c r="G116" s="74" t="s">
        <v>282</v>
      </c>
      <c r="H116" s="74" t="s">
        <v>375</v>
      </c>
      <c r="I116" s="72" t="s">
        <v>298</v>
      </c>
      <c r="J116" s="72" t="s">
        <v>36</v>
      </c>
      <c r="K116" s="72" t="s">
        <v>0</v>
      </c>
      <c r="L116" s="16"/>
      <c r="M116" s="16">
        <f>$B116</f>
        <v>113</v>
      </c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>
        <f>$D116</f>
        <v>69</v>
      </c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D116"/>
    </row>
    <row r="117" spans="1:56" ht="15.9" customHeight="1" x14ac:dyDescent="0.3">
      <c r="A117" s="72">
        <v>132</v>
      </c>
      <c r="B117" s="72">
        <v>114</v>
      </c>
      <c r="C117" s="72">
        <v>26</v>
      </c>
      <c r="D117" s="72">
        <v>70</v>
      </c>
      <c r="E117" s="72">
        <v>436</v>
      </c>
      <c r="F117" s="73">
        <v>3.0787037037037036E-2</v>
      </c>
      <c r="G117" s="74" t="s">
        <v>106</v>
      </c>
      <c r="H117" s="74" t="s">
        <v>630</v>
      </c>
      <c r="I117" s="72" t="s">
        <v>298</v>
      </c>
      <c r="J117" s="72" t="s">
        <v>40</v>
      </c>
      <c r="K117" s="72" t="s">
        <v>0</v>
      </c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>
        <f>$B117</f>
        <v>114</v>
      </c>
      <c r="AB117" s="16"/>
      <c r="AC117" s="16"/>
      <c r="AD117" s="16"/>
      <c r="AE117" s="16"/>
      <c r="AF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>
        <f>$D117</f>
        <v>70</v>
      </c>
      <c r="AX117" s="16"/>
      <c r="AY117" s="16"/>
      <c r="AZ117" s="16"/>
      <c r="BA117" s="16"/>
      <c r="BB117" s="16"/>
      <c r="BD117"/>
    </row>
    <row r="118" spans="1:56" ht="15.9" customHeight="1" x14ac:dyDescent="0.3">
      <c r="A118" s="72">
        <v>134</v>
      </c>
      <c r="B118" s="72">
        <v>115</v>
      </c>
      <c r="C118" s="72">
        <v>1</v>
      </c>
      <c r="D118" s="72">
        <v>71</v>
      </c>
      <c r="E118" s="72">
        <v>725</v>
      </c>
      <c r="F118" s="73">
        <v>3.0821759259259257E-2</v>
      </c>
      <c r="G118" s="74" t="s">
        <v>218</v>
      </c>
      <c r="H118" s="74" t="s">
        <v>375</v>
      </c>
      <c r="I118" s="72" t="s">
        <v>317</v>
      </c>
      <c r="J118" s="72" t="s">
        <v>26</v>
      </c>
      <c r="K118" s="72" t="s">
        <v>0</v>
      </c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>
        <f>$B118</f>
        <v>115</v>
      </c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>
        <f>$D118</f>
        <v>71</v>
      </c>
      <c r="AW118" s="16"/>
      <c r="AX118" s="16"/>
      <c r="AY118" s="16"/>
      <c r="AZ118" s="16"/>
      <c r="BA118" s="16"/>
      <c r="BB118" s="16"/>
      <c r="BD118"/>
    </row>
    <row r="119" spans="1:56" ht="15.9" customHeight="1" x14ac:dyDescent="0.3">
      <c r="A119" s="72">
        <v>135</v>
      </c>
      <c r="B119" s="72">
        <v>116</v>
      </c>
      <c r="C119" s="72">
        <v>27</v>
      </c>
      <c r="D119" s="72">
        <v>72</v>
      </c>
      <c r="E119" s="72">
        <v>2020</v>
      </c>
      <c r="F119" s="73">
        <v>3.0844907407407408E-2</v>
      </c>
      <c r="G119" s="74" t="s">
        <v>106</v>
      </c>
      <c r="H119" s="74" t="s">
        <v>631</v>
      </c>
      <c r="I119" s="72" t="s">
        <v>298</v>
      </c>
      <c r="J119" s="72" t="s">
        <v>35</v>
      </c>
      <c r="K119" s="72" t="s">
        <v>0</v>
      </c>
      <c r="L119" s="16">
        <f>$B119</f>
        <v>116</v>
      </c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>
        <f>$D119</f>
        <v>72</v>
      </c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</row>
    <row r="120" spans="1:56" ht="15.9" customHeight="1" x14ac:dyDescent="0.3">
      <c r="A120" s="72">
        <v>136</v>
      </c>
      <c r="B120" s="72">
        <v>117</v>
      </c>
      <c r="C120" s="72">
        <v>28</v>
      </c>
      <c r="D120" s="72">
        <v>73</v>
      </c>
      <c r="E120" s="72">
        <v>351</v>
      </c>
      <c r="F120" s="73">
        <v>3.0868055555555555E-2</v>
      </c>
      <c r="G120" s="74" t="s">
        <v>250</v>
      </c>
      <c r="H120" s="74" t="s">
        <v>632</v>
      </c>
      <c r="I120" s="72" t="s">
        <v>298</v>
      </c>
      <c r="J120" s="72" t="s">
        <v>40</v>
      </c>
      <c r="K120" s="72" t="s">
        <v>0</v>
      </c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>
        <f>$B120</f>
        <v>117</v>
      </c>
      <c r="AB120" s="16"/>
      <c r="AC120" s="16"/>
      <c r="AD120" s="16"/>
      <c r="AE120" s="16"/>
      <c r="AF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>
        <f>$D120</f>
        <v>73</v>
      </c>
      <c r="AX120" s="16"/>
      <c r="AY120" s="16"/>
      <c r="AZ120" s="16"/>
      <c r="BA120" s="16"/>
      <c r="BB120" s="16"/>
      <c r="BD120"/>
    </row>
    <row r="121" spans="1:56" ht="15.9" customHeight="1" x14ac:dyDescent="0.3">
      <c r="A121" s="72">
        <v>137</v>
      </c>
      <c r="B121" s="72">
        <v>118</v>
      </c>
      <c r="C121" s="72"/>
      <c r="D121" s="72"/>
      <c r="E121" s="72">
        <v>1459</v>
      </c>
      <c r="F121" s="73">
        <v>3.0879629629629628E-2</v>
      </c>
      <c r="G121" s="74" t="s">
        <v>250</v>
      </c>
      <c r="H121" s="74" t="s">
        <v>254</v>
      </c>
      <c r="I121" s="72" t="s">
        <v>69</v>
      </c>
      <c r="J121" s="72" t="s">
        <v>137</v>
      </c>
      <c r="K121" s="72" t="s">
        <v>0</v>
      </c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>
        <f>$B121</f>
        <v>118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D121"/>
    </row>
    <row r="122" spans="1:56" ht="15.9" customHeight="1" x14ac:dyDescent="0.3">
      <c r="A122" s="72">
        <v>138</v>
      </c>
      <c r="B122" s="72">
        <v>119</v>
      </c>
      <c r="C122" s="72">
        <v>3</v>
      </c>
      <c r="D122" s="72"/>
      <c r="E122" s="72">
        <v>1248</v>
      </c>
      <c r="F122" s="73">
        <v>3.09375E-2</v>
      </c>
      <c r="G122" s="74" t="s">
        <v>590</v>
      </c>
      <c r="H122" s="74" t="s">
        <v>591</v>
      </c>
      <c r="I122" s="72" t="s">
        <v>412</v>
      </c>
      <c r="J122" s="72" t="s">
        <v>36</v>
      </c>
      <c r="K122" s="72" t="s">
        <v>0</v>
      </c>
      <c r="L122" s="16"/>
      <c r="M122" s="16">
        <f>$B122</f>
        <v>119</v>
      </c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D122"/>
    </row>
    <row r="123" spans="1:56" ht="15.9" customHeight="1" x14ac:dyDescent="0.3">
      <c r="A123" s="72">
        <v>139</v>
      </c>
      <c r="B123" s="72">
        <v>120</v>
      </c>
      <c r="C123" s="72">
        <v>29</v>
      </c>
      <c r="D123" s="72">
        <v>74</v>
      </c>
      <c r="E123" s="72">
        <v>353</v>
      </c>
      <c r="F123" s="73">
        <v>3.0960648148148147E-2</v>
      </c>
      <c r="G123" s="74" t="s">
        <v>324</v>
      </c>
      <c r="H123" s="74" t="s">
        <v>325</v>
      </c>
      <c r="I123" s="72" t="s">
        <v>298</v>
      </c>
      <c r="J123" s="72" t="s">
        <v>40</v>
      </c>
      <c r="K123" s="72" t="s">
        <v>0</v>
      </c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>
        <f>$B123</f>
        <v>120</v>
      </c>
      <c r="AB123" s="16"/>
      <c r="AC123" s="16"/>
      <c r="AD123" s="16"/>
      <c r="AE123" s="16"/>
      <c r="AF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>
        <f>$D123</f>
        <v>74</v>
      </c>
      <c r="AX123" s="16"/>
      <c r="AY123" s="16"/>
      <c r="AZ123" s="16"/>
      <c r="BA123" s="16"/>
      <c r="BB123" s="16"/>
      <c r="BD123"/>
    </row>
    <row r="124" spans="1:56" ht="15.9" customHeight="1" x14ac:dyDescent="0.3">
      <c r="A124" s="72">
        <v>140</v>
      </c>
      <c r="B124" s="72">
        <v>121</v>
      </c>
      <c r="C124" s="72"/>
      <c r="D124" s="72"/>
      <c r="E124" s="72">
        <v>1462</v>
      </c>
      <c r="F124" s="73">
        <v>3.0983796296296294E-2</v>
      </c>
      <c r="G124" s="74" t="s">
        <v>107</v>
      </c>
      <c r="H124" s="74" t="s">
        <v>278</v>
      </c>
      <c r="I124" s="72" t="s">
        <v>69</v>
      </c>
      <c r="J124" s="72" t="s">
        <v>137</v>
      </c>
      <c r="K124" s="72" t="s">
        <v>0</v>
      </c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>
        <f>$B124</f>
        <v>121</v>
      </c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D124"/>
    </row>
    <row r="125" spans="1:56" ht="15.9" customHeight="1" x14ac:dyDescent="0.3">
      <c r="A125" s="72">
        <v>142</v>
      </c>
      <c r="B125" s="72">
        <v>122</v>
      </c>
      <c r="C125" s="72">
        <v>2</v>
      </c>
      <c r="D125" s="72">
        <v>75</v>
      </c>
      <c r="E125" s="72">
        <v>1714</v>
      </c>
      <c r="F125" s="73">
        <v>3.1006944444444445E-2</v>
      </c>
      <c r="G125" s="74" t="s">
        <v>633</v>
      </c>
      <c r="H125" s="74" t="s">
        <v>634</v>
      </c>
      <c r="I125" s="72" t="s">
        <v>317</v>
      </c>
      <c r="J125" s="72" t="s">
        <v>24</v>
      </c>
      <c r="K125" s="72" t="s">
        <v>0</v>
      </c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$B125</f>
        <v>122</v>
      </c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>
        <f>$D125</f>
        <v>75</v>
      </c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D125"/>
    </row>
    <row r="126" spans="1:56" ht="15.9" customHeight="1" x14ac:dyDescent="0.3">
      <c r="A126" s="72">
        <v>144</v>
      </c>
      <c r="B126" s="72">
        <v>123</v>
      </c>
      <c r="C126" s="72"/>
      <c r="D126" s="72"/>
      <c r="E126" s="72">
        <v>1558</v>
      </c>
      <c r="F126" s="73">
        <v>3.1157407407407408E-2</v>
      </c>
      <c r="G126" s="74" t="s">
        <v>250</v>
      </c>
      <c r="H126" s="74" t="s">
        <v>572</v>
      </c>
      <c r="I126" s="72" t="s">
        <v>69</v>
      </c>
      <c r="J126" s="72" t="s">
        <v>53</v>
      </c>
      <c r="K126" s="72" t="s">
        <v>0</v>
      </c>
      <c r="L126" s="16"/>
      <c r="M126" s="16"/>
      <c r="N126" s="16"/>
      <c r="O126" s="16"/>
      <c r="P126" s="16">
        <f>$B126</f>
        <v>123</v>
      </c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D126"/>
    </row>
    <row r="127" spans="1:56" ht="15.9" customHeight="1" x14ac:dyDescent="0.3">
      <c r="A127" s="72">
        <v>145</v>
      </c>
      <c r="B127" s="72">
        <v>124</v>
      </c>
      <c r="C127" s="72">
        <v>30</v>
      </c>
      <c r="D127" s="72">
        <v>76</v>
      </c>
      <c r="E127" s="72">
        <v>350</v>
      </c>
      <c r="F127" s="73">
        <v>3.1168981481481482E-2</v>
      </c>
      <c r="G127" s="74" t="s">
        <v>250</v>
      </c>
      <c r="H127" s="74" t="s">
        <v>635</v>
      </c>
      <c r="I127" s="72" t="s">
        <v>298</v>
      </c>
      <c r="J127" s="72" t="s">
        <v>40</v>
      </c>
      <c r="K127" s="72" t="s">
        <v>0</v>
      </c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>
        <f>$B127</f>
        <v>124</v>
      </c>
      <c r="AB127" s="16"/>
      <c r="AC127" s="16"/>
      <c r="AD127" s="16"/>
      <c r="AE127" s="16"/>
      <c r="AF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>
        <f>$D127</f>
        <v>76</v>
      </c>
      <c r="AX127" s="16"/>
      <c r="AY127" s="16"/>
      <c r="AZ127" s="16"/>
      <c r="BA127" s="16"/>
      <c r="BB127" s="16"/>
      <c r="BD127"/>
    </row>
    <row r="128" spans="1:56" ht="15.9" customHeight="1" x14ac:dyDescent="0.3">
      <c r="A128" s="72">
        <v>146</v>
      </c>
      <c r="B128" s="72">
        <v>125</v>
      </c>
      <c r="C128" s="72">
        <v>45</v>
      </c>
      <c r="D128" s="72">
        <v>77</v>
      </c>
      <c r="E128" s="72">
        <v>933</v>
      </c>
      <c r="F128" s="73">
        <v>3.1180555555555555E-2</v>
      </c>
      <c r="G128" s="74" t="s">
        <v>366</v>
      </c>
      <c r="H128" s="74" t="s">
        <v>303</v>
      </c>
      <c r="I128" s="72" t="s">
        <v>289</v>
      </c>
      <c r="J128" s="72" t="s">
        <v>38</v>
      </c>
      <c r="K128" s="72" t="s">
        <v>0</v>
      </c>
      <c r="L128" s="16"/>
      <c r="M128" s="16"/>
      <c r="N128" s="16"/>
      <c r="O128" s="16"/>
      <c r="P128" s="16"/>
      <c r="Q128" s="16"/>
      <c r="R128" s="16"/>
      <c r="S128" s="16">
        <f>$B128</f>
        <v>125</v>
      </c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6"/>
      <c r="AM128" s="16"/>
      <c r="AN128" s="16"/>
      <c r="AO128" s="16">
        <f>$D128</f>
        <v>77</v>
      </c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D128"/>
    </row>
    <row r="129" spans="1:56" ht="15.9" customHeight="1" x14ac:dyDescent="0.3">
      <c r="A129" s="72">
        <v>147</v>
      </c>
      <c r="B129" s="72">
        <v>126</v>
      </c>
      <c r="C129" s="72"/>
      <c r="D129" s="72"/>
      <c r="E129" s="72">
        <v>387</v>
      </c>
      <c r="F129" s="73">
        <v>3.1261574074074074E-2</v>
      </c>
      <c r="G129" s="74" t="s">
        <v>262</v>
      </c>
      <c r="H129" s="74" t="s">
        <v>263</v>
      </c>
      <c r="I129" s="72" t="s">
        <v>69</v>
      </c>
      <c r="J129" s="72" t="s">
        <v>40</v>
      </c>
      <c r="K129" s="72" t="s">
        <v>0</v>
      </c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>
        <f>$B129</f>
        <v>126</v>
      </c>
      <c r="AB129" s="16"/>
      <c r="AC129" s="16"/>
      <c r="AD129" s="16"/>
      <c r="AE129" s="16"/>
      <c r="AF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D129"/>
    </row>
    <row r="130" spans="1:56" ht="15.9" customHeight="1" x14ac:dyDescent="0.3">
      <c r="A130" s="72">
        <v>148</v>
      </c>
      <c r="B130" s="72">
        <v>127</v>
      </c>
      <c r="C130" s="72">
        <v>31</v>
      </c>
      <c r="D130" s="72">
        <v>78</v>
      </c>
      <c r="E130" s="72">
        <v>912</v>
      </c>
      <c r="F130" s="73">
        <v>3.1284722222222221E-2</v>
      </c>
      <c r="G130" s="74" t="s">
        <v>235</v>
      </c>
      <c r="H130" s="74" t="s">
        <v>636</v>
      </c>
      <c r="I130" s="72" t="s">
        <v>298</v>
      </c>
      <c r="J130" s="72" t="s">
        <v>38</v>
      </c>
      <c r="K130" s="72" t="s">
        <v>0</v>
      </c>
      <c r="L130" s="16"/>
      <c r="M130" s="16"/>
      <c r="N130" s="16"/>
      <c r="O130" s="16"/>
      <c r="P130" s="16"/>
      <c r="Q130" s="16"/>
      <c r="R130" s="16"/>
      <c r="S130" s="16">
        <f>$B130</f>
        <v>127</v>
      </c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6"/>
      <c r="AM130" s="16"/>
      <c r="AN130" s="16"/>
      <c r="AO130" s="16">
        <f>$D130</f>
        <v>78</v>
      </c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D130"/>
    </row>
    <row r="131" spans="1:56" ht="15.9" customHeight="1" x14ac:dyDescent="0.3">
      <c r="A131" s="72">
        <v>150</v>
      </c>
      <c r="B131" s="72">
        <v>128</v>
      </c>
      <c r="C131" s="72">
        <v>46</v>
      </c>
      <c r="D131" s="72">
        <v>79</v>
      </c>
      <c r="E131" s="72">
        <v>666</v>
      </c>
      <c r="F131" s="73">
        <v>3.1307870370370368E-2</v>
      </c>
      <c r="G131" s="74" t="s">
        <v>276</v>
      </c>
      <c r="H131" s="74" t="s">
        <v>277</v>
      </c>
      <c r="I131" s="72" t="s">
        <v>289</v>
      </c>
      <c r="J131" s="72" t="s">
        <v>25</v>
      </c>
      <c r="K131" s="72" t="s">
        <v>0</v>
      </c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>
        <f>$B131</f>
        <v>128</v>
      </c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>
        <f>$D131</f>
        <v>79</v>
      </c>
      <c r="AV131" s="16"/>
      <c r="AW131" s="16"/>
      <c r="AX131" s="16"/>
      <c r="AY131" s="16"/>
      <c r="AZ131" s="16"/>
      <c r="BA131" s="16"/>
      <c r="BB131" s="16"/>
      <c r="BD131"/>
    </row>
    <row r="132" spans="1:56" ht="15.9" customHeight="1" x14ac:dyDescent="0.3">
      <c r="A132" s="72">
        <v>151</v>
      </c>
      <c r="B132" s="72">
        <v>129</v>
      </c>
      <c r="C132" s="72">
        <v>3</v>
      </c>
      <c r="D132" s="72">
        <v>80</v>
      </c>
      <c r="E132" s="72">
        <v>183</v>
      </c>
      <c r="F132" s="73">
        <v>3.1354166666666669E-2</v>
      </c>
      <c r="G132" s="74" t="s">
        <v>252</v>
      </c>
      <c r="H132" s="74" t="s">
        <v>319</v>
      </c>
      <c r="I132" s="72" t="s">
        <v>317</v>
      </c>
      <c r="J132" s="72" t="s">
        <v>27</v>
      </c>
      <c r="K132" s="72" t="s">
        <v>0</v>
      </c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>
        <f>$B132</f>
        <v>129</v>
      </c>
      <c r="AE132" s="16"/>
      <c r="AF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>
        <f>$D132</f>
        <v>80</v>
      </c>
      <c r="BA132" s="16"/>
      <c r="BB132" s="16"/>
      <c r="BD132"/>
    </row>
    <row r="133" spans="1:56" ht="15.9" customHeight="1" x14ac:dyDescent="0.3">
      <c r="A133" s="72">
        <v>152</v>
      </c>
      <c r="B133" s="72">
        <v>130</v>
      </c>
      <c r="C133" s="72"/>
      <c r="D133" s="72"/>
      <c r="E133" s="72">
        <v>1740</v>
      </c>
      <c r="F133" s="73">
        <v>3.1504629629629632E-2</v>
      </c>
      <c r="G133" s="74" t="s">
        <v>259</v>
      </c>
      <c r="H133" s="74" t="s">
        <v>260</v>
      </c>
      <c r="I133" s="72" t="s">
        <v>69</v>
      </c>
      <c r="J133" s="72" t="s">
        <v>81</v>
      </c>
      <c r="K133" s="72" t="s">
        <v>0</v>
      </c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>
        <f>$B133</f>
        <v>130</v>
      </c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D133"/>
    </row>
    <row r="134" spans="1:56" ht="15.9" customHeight="1" x14ac:dyDescent="0.3">
      <c r="A134" s="72">
        <v>154</v>
      </c>
      <c r="B134" s="72">
        <v>131</v>
      </c>
      <c r="C134" s="72">
        <v>47</v>
      </c>
      <c r="D134" s="72">
        <v>81</v>
      </c>
      <c r="E134" s="72">
        <v>1725</v>
      </c>
      <c r="F134" s="73">
        <v>3.1539351851851853E-2</v>
      </c>
      <c r="G134" s="74" t="s">
        <v>282</v>
      </c>
      <c r="H134" s="74" t="s">
        <v>637</v>
      </c>
      <c r="I134" s="72" t="s">
        <v>289</v>
      </c>
      <c r="J134" s="72" t="s">
        <v>81</v>
      </c>
      <c r="K134" s="72" t="s">
        <v>0</v>
      </c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>
        <f>$B134</f>
        <v>131</v>
      </c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>$D134</f>
        <v>81</v>
      </c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D134"/>
    </row>
    <row r="135" spans="1:56" ht="15.9" customHeight="1" x14ac:dyDescent="0.3">
      <c r="A135" s="72">
        <v>155</v>
      </c>
      <c r="B135" s="72">
        <v>132</v>
      </c>
      <c r="C135" s="72">
        <v>32</v>
      </c>
      <c r="D135" s="72">
        <v>82</v>
      </c>
      <c r="E135" s="72">
        <v>919</v>
      </c>
      <c r="F135" s="73">
        <v>3.1574074074074074E-2</v>
      </c>
      <c r="G135" s="74" t="s">
        <v>342</v>
      </c>
      <c r="H135" s="74" t="s">
        <v>638</v>
      </c>
      <c r="I135" s="72" t="s">
        <v>298</v>
      </c>
      <c r="J135" s="72" t="s">
        <v>38</v>
      </c>
      <c r="K135" s="72" t="s">
        <v>0</v>
      </c>
      <c r="L135" s="16"/>
      <c r="M135" s="16"/>
      <c r="N135" s="16"/>
      <c r="O135" s="16"/>
      <c r="P135" s="16"/>
      <c r="Q135" s="16"/>
      <c r="R135" s="16"/>
      <c r="S135" s="16">
        <f>$B135</f>
        <v>132</v>
      </c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6"/>
      <c r="AM135" s="16"/>
      <c r="AN135" s="16"/>
      <c r="AO135" s="16">
        <f>$D135</f>
        <v>82</v>
      </c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D135"/>
    </row>
    <row r="136" spans="1:56" ht="15.9" customHeight="1" x14ac:dyDescent="0.3">
      <c r="A136" s="72">
        <v>156</v>
      </c>
      <c r="B136" s="72">
        <v>133</v>
      </c>
      <c r="C136" s="72">
        <v>33</v>
      </c>
      <c r="D136" s="72">
        <v>83</v>
      </c>
      <c r="E136" s="72">
        <v>1651</v>
      </c>
      <c r="F136" s="73">
        <v>3.1631944444444442E-2</v>
      </c>
      <c r="G136" s="74" t="s">
        <v>235</v>
      </c>
      <c r="H136" s="74" t="s">
        <v>639</v>
      </c>
      <c r="I136" s="72" t="s">
        <v>298</v>
      </c>
      <c r="J136" s="72" t="s">
        <v>63</v>
      </c>
      <c r="K136" s="72" t="s">
        <v>0</v>
      </c>
      <c r="L136" s="16"/>
      <c r="M136" s="16"/>
      <c r="N136" s="16"/>
      <c r="O136" s="16"/>
      <c r="P136" s="16"/>
      <c r="Q136" s="16">
        <f>$B136</f>
        <v>133</v>
      </c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6"/>
      <c r="AM136" s="16">
        <f>$D136</f>
        <v>83</v>
      </c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D136"/>
    </row>
    <row r="137" spans="1:56" ht="15.9" customHeight="1" x14ac:dyDescent="0.3">
      <c r="A137" s="72">
        <v>157</v>
      </c>
      <c r="B137" s="72">
        <v>134</v>
      </c>
      <c r="C137" s="72">
        <v>48</v>
      </c>
      <c r="D137" s="72">
        <v>84</v>
      </c>
      <c r="E137" s="72">
        <v>309</v>
      </c>
      <c r="F137" s="73">
        <v>3.1655092592592596E-2</v>
      </c>
      <c r="G137" s="74" t="s">
        <v>227</v>
      </c>
      <c r="H137" s="74" t="s">
        <v>273</v>
      </c>
      <c r="I137" s="72" t="s">
        <v>289</v>
      </c>
      <c r="J137" s="72" t="s">
        <v>27</v>
      </c>
      <c r="K137" s="72" t="s">
        <v>0</v>
      </c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>
        <f>$B137</f>
        <v>134</v>
      </c>
      <c r="AE137" s="16"/>
      <c r="AF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>
        <f>$D137</f>
        <v>84</v>
      </c>
      <c r="BA137" s="16"/>
      <c r="BB137" s="16"/>
      <c r="BD137"/>
    </row>
    <row r="138" spans="1:56" ht="15.9" customHeight="1" x14ac:dyDescent="0.3">
      <c r="A138" s="72">
        <v>159</v>
      </c>
      <c r="B138" s="72">
        <v>135</v>
      </c>
      <c r="C138" s="72">
        <v>34</v>
      </c>
      <c r="D138" s="72">
        <v>85</v>
      </c>
      <c r="E138" s="72">
        <v>1660</v>
      </c>
      <c r="F138" s="73">
        <v>3.170138888888889E-2</v>
      </c>
      <c r="G138" s="74" t="s">
        <v>106</v>
      </c>
      <c r="H138" s="74" t="s">
        <v>640</v>
      </c>
      <c r="I138" s="72" t="s">
        <v>298</v>
      </c>
      <c r="J138" s="72" t="s">
        <v>63</v>
      </c>
      <c r="K138" s="72" t="s">
        <v>0</v>
      </c>
      <c r="L138" s="16"/>
      <c r="M138" s="16"/>
      <c r="N138" s="16"/>
      <c r="O138" s="16"/>
      <c r="P138" s="16"/>
      <c r="Q138" s="16">
        <f>$B138</f>
        <v>135</v>
      </c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6"/>
      <c r="AM138" s="16">
        <f>$D138</f>
        <v>85</v>
      </c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D138"/>
    </row>
    <row r="139" spans="1:56" ht="15.9" customHeight="1" x14ac:dyDescent="0.3">
      <c r="A139" s="72">
        <v>160</v>
      </c>
      <c r="B139" s="72">
        <v>136</v>
      </c>
      <c r="C139" s="72"/>
      <c r="D139" s="72"/>
      <c r="E139" s="72">
        <v>606</v>
      </c>
      <c r="F139" s="73">
        <v>3.1724537037037037E-2</v>
      </c>
      <c r="G139" s="74" t="s">
        <v>216</v>
      </c>
      <c r="H139" s="74" t="s">
        <v>100</v>
      </c>
      <c r="I139" s="72" t="s">
        <v>69</v>
      </c>
      <c r="J139" s="72" t="s">
        <v>25</v>
      </c>
      <c r="K139" s="72" t="s">
        <v>0</v>
      </c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>
        <f>$B139</f>
        <v>136</v>
      </c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D139"/>
    </row>
    <row r="140" spans="1:56" ht="15.9" customHeight="1" x14ac:dyDescent="0.3">
      <c r="A140" s="72">
        <v>161</v>
      </c>
      <c r="B140" s="72">
        <v>137</v>
      </c>
      <c r="C140" s="72">
        <v>49</v>
      </c>
      <c r="D140" s="72">
        <v>86</v>
      </c>
      <c r="E140" s="72">
        <v>993</v>
      </c>
      <c r="F140" s="73">
        <v>3.1736111111111111E-2</v>
      </c>
      <c r="G140" s="74" t="s">
        <v>118</v>
      </c>
      <c r="H140" s="74" t="s">
        <v>457</v>
      </c>
      <c r="I140" s="72" t="s">
        <v>289</v>
      </c>
      <c r="J140" s="72" t="s">
        <v>123</v>
      </c>
      <c r="K140" s="72" t="s">
        <v>0</v>
      </c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>
        <f>$B140</f>
        <v>137</v>
      </c>
      <c r="AF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>
        <f>$D140</f>
        <v>86</v>
      </c>
      <c r="BB140" s="16"/>
      <c r="BD140"/>
    </row>
    <row r="141" spans="1:56" ht="15.9" customHeight="1" x14ac:dyDescent="0.3">
      <c r="A141" s="72">
        <v>162</v>
      </c>
      <c r="B141" s="72">
        <v>138</v>
      </c>
      <c r="C141" s="72">
        <v>50</v>
      </c>
      <c r="D141" s="72">
        <v>87</v>
      </c>
      <c r="E141" s="72">
        <v>252</v>
      </c>
      <c r="F141" s="73">
        <v>3.1770833333333331E-2</v>
      </c>
      <c r="G141" s="74" t="s">
        <v>641</v>
      </c>
      <c r="H141" s="74" t="s">
        <v>642</v>
      </c>
      <c r="I141" s="72" t="s">
        <v>289</v>
      </c>
      <c r="J141" s="72" t="s">
        <v>27</v>
      </c>
      <c r="K141" s="72" t="s">
        <v>0</v>
      </c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>
        <f>$B141</f>
        <v>138</v>
      </c>
      <c r="AE141" s="16"/>
      <c r="AF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>
        <f>$D141</f>
        <v>87</v>
      </c>
      <c r="BA141" s="16"/>
      <c r="BB141" s="16"/>
      <c r="BD141"/>
    </row>
    <row r="142" spans="1:56" ht="15.9" customHeight="1" x14ac:dyDescent="0.3">
      <c r="A142" s="72">
        <v>163</v>
      </c>
      <c r="B142" s="72">
        <v>139</v>
      </c>
      <c r="C142" s="72">
        <v>35</v>
      </c>
      <c r="D142" s="72">
        <v>88</v>
      </c>
      <c r="E142" s="72">
        <v>669</v>
      </c>
      <c r="F142" s="73">
        <v>3.1817129629629633E-2</v>
      </c>
      <c r="G142" s="74" t="s">
        <v>271</v>
      </c>
      <c r="H142" s="74" t="s">
        <v>144</v>
      </c>
      <c r="I142" s="72" t="s">
        <v>298</v>
      </c>
      <c r="J142" s="72" t="s">
        <v>25</v>
      </c>
      <c r="K142" s="72" t="s">
        <v>0</v>
      </c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>
        <f>$B142</f>
        <v>139</v>
      </c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>
        <f>$D142</f>
        <v>88</v>
      </c>
      <c r="AV142" s="16"/>
      <c r="AW142" s="16"/>
      <c r="AX142" s="16"/>
      <c r="AY142" s="16"/>
      <c r="AZ142" s="16"/>
      <c r="BA142" s="16"/>
      <c r="BB142" s="16"/>
      <c r="BD142"/>
    </row>
    <row r="143" spans="1:56" ht="15.9" customHeight="1" x14ac:dyDescent="0.3">
      <c r="A143" s="72">
        <v>164</v>
      </c>
      <c r="B143" s="72">
        <v>140</v>
      </c>
      <c r="C143" s="72">
        <v>36</v>
      </c>
      <c r="D143" s="72">
        <v>89</v>
      </c>
      <c r="E143" s="72">
        <v>229</v>
      </c>
      <c r="F143" s="73">
        <v>3.1828703703703706E-2</v>
      </c>
      <c r="G143" s="74" t="s">
        <v>329</v>
      </c>
      <c r="H143" s="74" t="s">
        <v>330</v>
      </c>
      <c r="I143" s="72" t="s">
        <v>298</v>
      </c>
      <c r="J143" s="72" t="s">
        <v>27</v>
      </c>
      <c r="K143" s="72" t="s">
        <v>0</v>
      </c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>
        <f>$B143</f>
        <v>140</v>
      </c>
      <c r="AE143" s="16"/>
      <c r="AF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>
        <f>$D143</f>
        <v>89</v>
      </c>
      <c r="BA143" s="16"/>
      <c r="BB143" s="16"/>
      <c r="BD143"/>
    </row>
    <row r="144" spans="1:56" ht="15.9" customHeight="1" x14ac:dyDescent="0.3">
      <c r="A144" s="72">
        <v>166</v>
      </c>
      <c r="B144" s="72">
        <v>141</v>
      </c>
      <c r="C144" s="72">
        <v>51</v>
      </c>
      <c r="D144" s="72">
        <v>90</v>
      </c>
      <c r="E144" s="72">
        <v>748</v>
      </c>
      <c r="F144" s="73">
        <v>3.1863425925925927E-2</v>
      </c>
      <c r="G144" s="74" t="s">
        <v>345</v>
      </c>
      <c r="H144" s="74" t="s">
        <v>346</v>
      </c>
      <c r="I144" s="72" t="s">
        <v>289</v>
      </c>
      <c r="J144" s="72" t="s">
        <v>26</v>
      </c>
      <c r="K144" s="72" t="s">
        <v>0</v>
      </c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>
        <f>$B144</f>
        <v>141</v>
      </c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>
        <f>$D144</f>
        <v>90</v>
      </c>
      <c r="AW144" s="16"/>
      <c r="AX144" s="16"/>
      <c r="AY144" s="16"/>
      <c r="AZ144" s="16"/>
      <c r="BA144" s="16"/>
      <c r="BB144" s="16"/>
      <c r="BD144"/>
    </row>
    <row r="145" spans="1:56" ht="15.9" customHeight="1" x14ac:dyDescent="0.3">
      <c r="A145" s="72">
        <v>167</v>
      </c>
      <c r="B145" s="72">
        <v>142</v>
      </c>
      <c r="C145" s="72">
        <v>4</v>
      </c>
      <c r="D145" s="72">
        <v>91</v>
      </c>
      <c r="E145" s="72">
        <v>367</v>
      </c>
      <c r="F145" s="73">
        <v>3.1932870370370368E-2</v>
      </c>
      <c r="G145" s="74" t="s">
        <v>643</v>
      </c>
      <c r="H145" s="74" t="s">
        <v>285</v>
      </c>
      <c r="I145" s="72" t="s">
        <v>317</v>
      </c>
      <c r="J145" s="72" t="s">
        <v>40</v>
      </c>
      <c r="K145" s="72" t="s">
        <v>0</v>
      </c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>
        <f>$B145</f>
        <v>142</v>
      </c>
      <c r="AB145" s="16"/>
      <c r="AC145" s="16"/>
      <c r="AD145" s="16"/>
      <c r="AE145" s="16"/>
      <c r="AF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>
        <f>$D145</f>
        <v>91</v>
      </c>
      <c r="AX145" s="16"/>
      <c r="AY145" s="16"/>
      <c r="AZ145" s="16"/>
      <c r="BA145" s="16"/>
      <c r="BB145" s="16"/>
      <c r="BD145"/>
    </row>
    <row r="146" spans="1:56" ht="15.9" customHeight="1" x14ac:dyDescent="0.3">
      <c r="A146" s="72">
        <v>168</v>
      </c>
      <c r="B146" s="72">
        <v>143</v>
      </c>
      <c r="C146" s="72"/>
      <c r="D146" s="72"/>
      <c r="E146" s="72" t="s">
        <v>644</v>
      </c>
      <c r="F146" s="73">
        <v>3.1944444444444442E-2</v>
      </c>
      <c r="G146" s="74" t="e">
        <v>#N/A</v>
      </c>
      <c r="H146" s="74" t="e">
        <v>#N/A</v>
      </c>
      <c r="I146" s="72" t="e">
        <v>#N/A</v>
      </c>
      <c r="J146" s="72" t="e">
        <v>#N/A</v>
      </c>
      <c r="K146" s="72" t="s">
        <v>0</v>
      </c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D146"/>
    </row>
    <row r="147" spans="1:56" ht="15.9" customHeight="1" x14ac:dyDescent="0.3">
      <c r="A147" s="72">
        <v>172</v>
      </c>
      <c r="B147" s="72">
        <v>144</v>
      </c>
      <c r="C147" s="72">
        <v>37</v>
      </c>
      <c r="D147" s="72">
        <v>92</v>
      </c>
      <c r="E147" s="72">
        <v>1405</v>
      </c>
      <c r="F147" s="73">
        <v>3.1990740740740736E-2</v>
      </c>
      <c r="G147" s="74" t="s">
        <v>245</v>
      </c>
      <c r="H147" s="74" t="s">
        <v>334</v>
      </c>
      <c r="I147" s="72" t="s">
        <v>298</v>
      </c>
      <c r="J147" s="72" t="s">
        <v>388</v>
      </c>
      <c r="K147" s="72" t="s">
        <v>0</v>
      </c>
      <c r="L147" s="16"/>
      <c r="M147" s="16"/>
      <c r="N147" s="16"/>
      <c r="O147" s="16"/>
      <c r="P147" s="16"/>
      <c r="Q147" s="16"/>
      <c r="R147" s="16"/>
      <c r="S147" s="16"/>
      <c r="T147" s="16">
        <f>$B147</f>
        <v>144</v>
      </c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6"/>
      <c r="AM147" s="16"/>
      <c r="AN147" s="16"/>
      <c r="AO147" s="16"/>
      <c r="AP147" s="16">
        <f>$D147</f>
        <v>92</v>
      </c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D147"/>
    </row>
    <row r="148" spans="1:56" ht="15.9" customHeight="1" x14ac:dyDescent="0.3">
      <c r="A148" s="72">
        <v>174</v>
      </c>
      <c r="B148" s="72">
        <v>145</v>
      </c>
      <c r="C148" s="72">
        <v>38</v>
      </c>
      <c r="D148" s="72">
        <v>93</v>
      </c>
      <c r="E148" s="72">
        <v>865</v>
      </c>
      <c r="F148" s="73">
        <v>3.2013888888888883E-2</v>
      </c>
      <c r="G148" s="74" t="s">
        <v>227</v>
      </c>
      <c r="H148" s="74" t="s">
        <v>645</v>
      </c>
      <c r="I148" s="72" t="s">
        <v>298</v>
      </c>
      <c r="J148" s="72" t="s">
        <v>38</v>
      </c>
      <c r="K148" s="72" t="s">
        <v>0</v>
      </c>
      <c r="L148" s="16"/>
      <c r="M148" s="16"/>
      <c r="N148" s="16"/>
      <c r="O148" s="16"/>
      <c r="P148" s="16"/>
      <c r="Q148" s="16"/>
      <c r="R148" s="16"/>
      <c r="S148" s="16">
        <f>$B148</f>
        <v>145</v>
      </c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6"/>
      <c r="AM148" s="16"/>
      <c r="AN148" s="16"/>
      <c r="AO148" s="16">
        <f>$D148</f>
        <v>93</v>
      </c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D148"/>
    </row>
    <row r="149" spans="1:56" ht="15.9" customHeight="1" x14ac:dyDescent="0.3">
      <c r="A149" s="72">
        <v>176</v>
      </c>
      <c r="B149" s="72">
        <v>146</v>
      </c>
      <c r="C149" s="72">
        <v>52</v>
      </c>
      <c r="D149" s="72">
        <v>94</v>
      </c>
      <c r="E149" s="72">
        <v>1020</v>
      </c>
      <c r="F149" s="73">
        <v>3.2037037037037037E-2</v>
      </c>
      <c r="G149" s="74" t="s">
        <v>252</v>
      </c>
      <c r="H149" s="74" t="s">
        <v>354</v>
      </c>
      <c r="I149" s="72" t="s">
        <v>289</v>
      </c>
      <c r="J149" s="72" t="s">
        <v>123</v>
      </c>
      <c r="K149" s="72" t="s">
        <v>0</v>
      </c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>
        <f>$B149</f>
        <v>146</v>
      </c>
      <c r="AF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>
        <f>$D149</f>
        <v>94</v>
      </c>
      <c r="BB149" s="16"/>
      <c r="BD149"/>
    </row>
    <row r="150" spans="1:56" ht="15.9" customHeight="1" x14ac:dyDescent="0.3">
      <c r="A150" s="72">
        <v>177</v>
      </c>
      <c r="B150" s="72">
        <v>147</v>
      </c>
      <c r="C150" s="72">
        <v>53</v>
      </c>
      <c r="D150" s="72">
        <v>95</v>
      </c>
      <c r="E150" s="72">
        <v>214</v>
      </c>
      <c r="F150" s="73">
        <v>3.2071759259259258E-2</v>
      </c>
      <c r="G150" s="74" t="s">
        <v>238</v>
      </c>
      <c r="H150" s="74" t="s">
        <v>332</v>
      </c>
      <c r="I150" s="72" t="s">
        <v>289</v>
      </c>
      <c r="J150" s="72" t="s">
        <v>27</v>
      </c>
      <c r="K150" s="72" t="s">
        <v>0</v>
      </c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>
        <f>$B150</f>
        <v>147</v>
      </c>
      <c r="AE150" s="16"/>
      <c r="AF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>
        <f>$D150</f>
        <v>95</v>
      </c>
      <c r="BA150" s="16"/>
      <c r="BB150" s="16"/>
      <c r="BD150"/>
    </row>
    <row r="151" spans="1:56" ht="15.9" customHeight="1" x14ac:dyDescent="0.3">
      <c r="A151" s="72">
        <v>178</v>
      </c>
      <c r="B151" s="72">
        <v>148</v>
      </c>
      <c r="C151" s="72">
        <v>5</v>
      </c>
      <c r="D151" s="72">
        <v>96</v>
      </c>
      <c r="E151" s="72">
        <v>1564</v>
      </c>
      <c r="F151" s="73">
        <v>3.2083333333333332E-2</v>
      </c>
      <c r="G151" s="74" t="s">
        <v>646</v>
      </c>
      <c r="H151" s="74" t="s">
        <v>234</v>
      </c>
      <c r="I151" s="72" t="s">
        <v>317</v>
      </c>
      <c r="J151" s="72" t="s">
        <v>53</v>
      </c>
      <c r="K151" s="72" t="s">
        <v>0</v>
      </c>
      <c r="L151" s="16"/>
      <c r="M151" s="16"/>
      <c r="N151" s="16"/>
      <c r="O151" s="16"/>
      <c r="P151" s="16">
        <f>$B151</f>
        <v>148</v>
      </c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6">
        <f>$D151</f>
        <v>96</v>
      </c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D151"/>
    </row>
    <row r="152" spans="1:56" ht="15.9" customHeight="1" x14ac:dyDescent="0.3">
      <c r="A152" s="72">
        <v>179</v>
      </c>
      <c r="B152" s="72">
        <v>149</v>
      </c>
      <c r="C152" s="72"/>
      <c r="D152" s="72"/>
      <c r="E152" s="72">
        <v>1575</v>
      </c>
      <c r="F152" s="73">
        <v>3.2094907407407405E-2</v>
      </c>
      <c r="G152" s="74" t="s">
        <v>255</v>
      </c>
      <c r="H152" s="74" t="s">
        <v>186</v>
      </c>
      <c r="I152" s="72" t="s">
        <v>69</v>
      </c>
      <c r="J152" s="72" t="s">
        <v>67</v>
      </c>
      <c r="K152" s="72" t="s">
        <v>0</v>
      </c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>
        <f>$B152</f>
        <v>149</v>
      </c>
      <c r="AD152" s="16"/>
      <c r="AE152" s="16"/>
      <c r="AF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D152"/>
    </row>
    <row r="153" spans="1:56" ht="15.9" customHeight="1" x14ac:dyDescent="0.3">
      <c r="A153" s="72">
        <v>182</v>
      </c>
      <c r="B153" s="72">
        <v>150</v>
      </c>
      <c r="C153" s="72">
        <v>39</v>
      </c>
      <c r="D153" s="72">
        <v>97</v>
      </c>
      <c r="E153" s="72">
        <v>493</v>
      </c>
      <c r="F153" s="73">
        <v>3.2118055555555552E-2</v>
      </c>
      <c r="G153" s="74" t="s">
        <v>270</v>
      </c>
      <c r="H153" s="74" t="s">
        <v>647</v>
      </c>
      <c r="I153" s="72" t="s">
        <v>298</v>
      </c>
      <c r="J153" s="72" t="s">
        <v>40</v>
      </c>
      <c r="K153" s="72" t="s">
        <v>0</v>
      </c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>
        <f>$B153</f>
        <v>150</v>
      </c>
      <c r="AB153" s="16"/>
      <c r="AC153" s="16"/>
      <c r="AD153" s="16"/>
      <c r="AE153" s="16"/>
      <c r="AF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>
        <f>$D153</f>
        <v>97</v>
      </c>
      <c r="AX153" s="16"/>
      <c r="AY153" s="16"/>
      <c r="AZ153" s="16"/>
      <c r="BA153" s="16"/>
      <c r="BB153" s="16"/>
      <c r="BD153"/>
    </row>
    <row r="154" spans="1:56" ht="15.9" customHeight="1" x14ac:dyDescent="0.3">
      <c r="A154" s="72">
        <v>184</v>
      </c>
      <c r="B154" s="72">
        <v>151</v>
      </c>
      <c r="C154" s="72">
        <v>40</v>
      </c>
      <c r="D154" s="72">
        <v>98</v>
      </c>
      <c r="E154" s="72">
        <v>55</v>
      </c>
      <c r="F154" s="73">
        <v>3.21412037037037E-2</v>
      </c>
      <c r="G154" s="74" t="s">
        <v>290</v>
      </c>
      <c r="H154" s="74" t="s">
        <v>648</v>
      </c>
      <c r="I154" s="72" t="s">
        <v>298</v>
      </c>
      <c r="J154" s="72" t="s">
        <v>39</v>
      </c>
      <c r="K154" s="72" t="s">
        <v>0</v>
      </c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>
        <f>$B154</f>
        <v>151</v>
      </c>
      <c r="Y154" s="16"/>
      <c r="Z154" s="16"/>
      <c r="AA154" s="16"/>
      <c r="AB154" s="16"/>
      <c r="AC154" s="16"/>
      <c r="AD154" s="16"/>
      <c r="AE154" s="16"/>
      <c r="AF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>
        <f>$D154</f>
        <v>98</v>
      </c>
      <c r="AU154" s="16"/>
      <c r="AV154" s="16"/>
      <c r="AW154" s="16"/>
      <c r="AX154" s="16"/>
      <c r="AY154" s="16"/>
      <c r="AZ154" s="16"/>
      <c r="BA154" s="16"/>
      <c r="BB154" s="16"/>
      <c r="BD154"/>
    </row>
    <row r="155" spans="1:56" ht="15.9" customHeight="1" x14ac:dyDescent="0.3">
      <c r="A155" s="72">
        <v>186</v>
      </c>
      <c r="B155" s="72">
        <v>152</v>
      </c>
      <c r="C155" s="72">
        <v>6</v>
      </c>
      <c r="D155" s="72">
        <v>99</v>
      </c>
      <c r="E155" s="72">
        <v>67</v>
      </c>
      <c r="F155" s="73">
        <v>3.2187500000000001E-2</v>
      </c>
      <c r="G155" s="74" t="s">
        <v>368</v>
      </c>
      <c r="H155" s="74" t="s">
        <v>205</v>
      </c>
      <c r="I155" s="72" t="s">
        <v>317</v>
      </c>
      <c r="J155" s="72" t="s">
        <v>39</v>
      </c>
      <c r="K155" s="72" t="s">
        <v>0</v>
      </c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>
        <f>$B155</f>
        <v>152</v>
      </c>
      <c r="Y155" s="16"/>
      <c r="Z155" s="16"/>
      <c r="AA155" s="16"/>
      <c r="AB155" s="16"/>
      <c r="AC155" s="16"/>
      <c r="AD155" s="16"/>
      <c r="AE155" s="16"/>
      <c r="AF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>
        <f>$D155</f>
        <v>99</v>
      </c>
      <c r="AU155" s="16"/>
      <c r="AV155" s="16"/>
      <c r="AW155" s="16"/>
      <c r="AX155" s="16"/>
      <c r="AY155" s="16"/>
      <c r="AZ155" s="16"/>
      <c r="BA155" s="16"/>
      <c r="BB155" s="16"/>
      <c r="BD155"/>
    </row>
    <row r="156" spans="1:56" ht="15.9" customHeight="1" x14ac:dyDescent="0.3">
      <c r="A156" s="72">
        <v>188</v>
      </c>
      <c r="B156" s="72">
        <v>153</v>
      </c>
      <c r="C156" s="72">
        <v>54</v>
      </c>
      <c r="D156" s="72">
        <v>100</v>
      </c>
      <c r="E156" s="72">
        <v>19</v>
      </c>
      <c r="F156" s="73">
        <v>3.2326388888888884E-2</v>
      </c>
      <c r="G156" s="74" t="s">
        <v>238</v>
      </c>
      <c r="H156" s="74" t="s">
        <v>492</v>
      </c>
      <c r="I156" s="72" t="s">
        <v>289</v>
      </c>
      <c r="J156" s="72" t="s">
        <v>39</v>
      </c>
      <c r="K156" s="72" t="s">
        <v>0</v>
      </c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>
        <f>$B156</f>
        <v>153</v>
      </c>
      <c r="Y156" s="16"/>
      <c r="Z156" s="16"/>
      <c r="AA156" s="16"/>
      <c r="AB156" s="16"/>
      <c r="AC156" s="16"/>
      <c r="AD156" s="16"/>
      <c r="AE156" s="16"/>
      <c r="AF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>
        <f>$D156</f>
        <v>100</v>
      </c>
      <c r="AU156" s="16"/>
      <c r="AV156" s="16"/>
      <c r="AW156" s="16"/>
      <c r="AX156" s="16"/>
      <c r="AY156" s="16"/>
      <c r="AZ156" s="16"/>
      <c r="BA156" s="16"/>
      <c r="BB156" s="16"/>
      <c r="BD156"/>
    </row>
    <row r="157" spans="1:56" ht="15.9" customHeight="1" x14ac:dyDescent="0.3">
      <c r="A157" s="72">
        <v>189</v>
      </c>
      <c r="B157" s="72">
        <v>154</v>
      </c>
      <c r="C157" s="72">
        <v>55</v>
      </c>
      <c r="D157" s="72">
        <v>101</v>
      </c>
      <c r="E157" s="72">
        <v>692</v>
      </c>
      <c r="F157" s="73">
        <v>3.2349537037037038E-2</v>
      </c>
      <c r="G157" s="74" t="s">
        <v>249</v>
      </c>
      <c r="H157" s="74" t="s">
        <v>131</v>
      </c>
      <c r="I157" s="72" t="s">
        <v>289</v>
      </c>
      <c r="J157" s="72" t="s">
        <v>25</v>
      </c>
      <c r="K157" s="72" t="s">
        <v>0</v>
      </c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>
        <f>$B157</f>
        <v>154</v>
      </c>
      <c r="Z157" s="16"/>
      <c r="AA157" s="16"/>
      <c r="AB157" s="16"/>
      <c r="AC157" s="16"/>
      <c r="AD157" s="16"/>
      <c r="AE157" s="16"/>
      <c r="AF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>
        <f>$D157</f>
        <v>101</v>
      </c>
      <c r="AV157" s="16"/>
      <c r="AW157" s="16"/>
      <c r="AX157" s="16"/>
      <c r="AY157" s="16"/>
      <c r="AZ157" s="16"/>
      <c r="BA157" s="16"/>
      <c r="BB157" s="16"/>
      <c r="BD157"/>
    </row>
    <row r="158" spans="1:56" ht="15.9" customHeight="1" x14ac:dyDescent="0.3">
      <c r="A158" s="72">
        <v>191</v>
      </c>
      <c r="B158" s="72">
        <v>155</v>
      </c>
      <c r="C158" s="72">
        <v>56</v>
      </c>
      <c r="D158" s="72">
        <v>102</v>
      </c>
      <c r="E158" s="72">
        <v>492</v>
      </c>
      <c r="F158" s="73">
        <v>3.2465277777777773E-2</v>
      </c>
      <c r="G158" s="74" t="s">
        <v>227</v>
      </c>
      <c r="H158" s="74" t="s">
        <v>421</v>
      </c>
      <c r="I158" s="72" t="s">
        <v>289</v>
      </c>
      <c r="J158" s="72" t="s">
        <v>40</v>
      </c>
      <c r="K158" s="72" t="s">
        <v>0</v>
      </c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>
        <f>$B158</f>
        <v>155</v>
      </c>
      <c r="AB158" s="16"/>
      <c r="AC158" s="16"/>
      <c r="AD158" s="16"/>
      <c r="AE158" s="16"/>
      <c r="AF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>
        <f>$D158</f>
        <v>102</v>
      </c>
      <c r="AX158" s="16"/>
      <c r="AY158" s="16"/>
      <c r="AZ158" s="16"/>
      <c r="BA158" s="16"/>
      <c r="BB158" s="16"/>
      <c r="BD158"/>
    </row>
    <row r="159" spans="1:56" ht="15.9" customHeight="1" x14ac:dyDescent="0.3">
      <c r="A159" s="72">
        <v>193</v>
      </c>
      <c r="B159" s="72">
        <v>156</v>
      </c>
      <c r="C159" s="72">
        <v>41</v>
      </c>
      <c r="D159" s="72">
        <v>103</v>
      </c>
      <c r="E159" s="72">
        <v>88</v>
      </c>
      <c r="F159" s="73">
        <v>3.2534722222222222E-2</v>
      </c>
      <c r="G159" s="74" t="s">
        <v>219</v>
      </c>
      <c r="H159" s="74" t="s">
        <v>649</v>
      </c>
      <c r="I159" s="72" t="s">
        <v>298</v>
      </c>
      <c r="J159" s="72" t="s">
        <v>39</v>
      </c>
      <c r="K159" s="72" t="s">
        <v>0</v>
      </c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>
        <f>$B159</f>
        <v>156</v>
      </c>
      <c r="Y159" s="16"/>
      <c r="Z159" s="16"/>
      <c r="AA159" s="16"/>
      <c r="AB159" s="16"/>
      <c r="AC159" s="16"/>
      <c r="AD159" s="16"/>
      <c r="AE159" s="16"/>
      <c r="AF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>
        <f>$D159</f>
        <v>103</v>
      </c>
      <c r="AU159" s="16"/>
      <c r="AV159" s="16"/>
      <c r="AW159" s="16"/>
      <c r="AX159" s="16"/>
      <c r="AY159" s="16"/>
      <c r="AZ159" s="16"/>
      <c r="BA159" s="16"/>
      <c r="BB159" s="16"/>
      <c r="BD159"/>
    </row>
    <row r="160" spans="1:56" ht="15.9" customHeight="1" x14ac:dyDescent="0.3">
      <c r="A160" s="72">
        <v>194</v>
      </c>
      <c r="B160" s="72">
        <v>157</v>
      </c>
      <c r="C160" s="72">
        <v>57</v>
      </c>
      <c r="D160" s="72">
        <v>104</v>
      </c>
      <c r="E160" s="72">
        <v>1708</v>
      </c>
      <c r="F160" s="73">
        <v>3.2546296296296295E-2</v>
      </c>
      <c r="G160" s="74" t="s">
        <v>374</v>
      </c>
      <c r="H160" s="74" t="s">
        <v>237</v>
      </c>
      <c r="I160" s="72" t="s">
        <v>289</v>
      </c>
      <c r="J160" s="72" t="s">
        <v>23</v>
      </c>
      <c r="K160" s="72" t="s">
        <v>0</v>
      </c>
      <c r="L160" s="16"/>
      <c r="M160" s="16"/>
      <c r="N160" s="16">
        <f>$B160</f>
        <v>157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H160" s="16"/>
      <c r="AI160" s="16"/>
      <c r="AJ160" s="16">
        <f>$D160</f>
        <v>104</v>
      </c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</row>
    <row r="161" spans="1:56" ht="15.9" customHeight="1" x14ac:dyDescent="0.3">
      <c r="A161" s="72">
        <v>197</v>
      </c>
      <c r="B161" s="72">
        <v>158</v>
      </c>
      <c r="C161" s="72">
        <v>42</v>
      </c>
      <c r="D161" s="72">
        <v>105</v>
      </c>
      <c r="E161" s="72">
        <v>1962</v>
      </c>
      <c r="F161" s="73">
        <v>3.2604166666666663E-2</v>
      </c>
      <c r="G161" s="74" t="s">
        <v>225</v>
      </c>
      <c r="H161" s="74" t="s">
        <v>239</v>
      </c>
      <c r="I161" s="72" t="s">
        <v>298</v>
      </c>
      <c r="J161" s="72" t="s">
        <v>53</v>
      </c>
      <c r="K161" s="72" t="s">
        <v>0</v>
      </c>
      <c r="L161" s="16"/>
      <c r="M161" s="16"/>
      <c r="N161" s="16"/>
      <c r="O161" s="16"/>
      <c r="P161" s="16">
        <f>$B161</f>
        <v>158</v>
      </c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H161" s="16"/>
      <c r="AI161" s="16"/>
      <c r="AJ161" s="16"/>
      <c r="AK161" s="16"/>
      <c r="AL161" s="16">
        <f>$D161</f>
        <v>105</v>
      </c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D161"/>
    </row>
    <row r="162" spans="1:56" ht="15.9" customHeight="1" x14ac:dyDescent="0.3">
      <c r="A162" s="72">
        <v>198</v>
      </c>
      <c r="B162" s="72">
        <v>159</v>
      </c>
      <c r="C162" s="72">
        <v>43</v>
      </c>
      <c r="D162" s="72">
        <v>106</v>
      </c>
      <c r="E162" s="72">
        <v>1810</v>
      </c>
      <c r="F162" s="73">
        <v>3.2650462962962964E-2</v>
      </c>
      <c r="G162" s="74" t="s">
        <v>267</v>
      </c>
      <c r="H162" s="74" t="s">
        <v>237</v>
      </c>
      <c r="I162" s="72" t="s">
        <v>298</v>
      </c>
      <c r="J162" s="72" t="s">
        <v>389</v>
      </c>
      <c r="K162" s="72" t="s">
        <v>0</v>
      </c>
      <c r="L162" s="16"/>
      <c r="M162" s="16"/>
      <c r="N162" s="16"/>
      <c r="O162" s="16">
        <f>$B162</f>
        <v>159</v>
      </c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H162" s="16"/>
      <c r="AI162" s="16"/>
      <c r="AJ162" s="16"/>
      <c r="AK162" s="16">
        <f>$D162</f>
        <v>106</v>
      </c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D162"/>
    </row>
    <row r="163" spans="1:56" ht="15.9" customHeight="1" x14ac:dyDescent="0.3">
      <c r="A163" s="72">
        <v>199</v>
      </c>
      <c r="B163" s="72">
        <v>160</v>
      </c>
      <c r="C163" s="72">
        <v>58</v>
      </c>
      <c r="D163" s="72">
        <v>107</v>
      </c>
      <c r="E163" s="72">
        <v>1085</v>
      </c>
      <c r="F163" s="73">
        <v>3.2696759259259259E-2</v>
      </c>
      <c r="G163" s="74" t="s">
        <v>245</v>
      </c>
      <c r="H163" s="74" t="s">
        <v>198</v>
      </c>
      <c r="I163" s="72" t="s">
        <v>289</v>
      </c>
      <c r="J163" s="72" t="s">
        <v>37</v>
      </c>
      <c r="K163" s="72" t="s">
        <v>0</v>
      </c>
      <c r="L163" s="16"/>
      <c r="M163" s="16"/>
      <c r="N163" s="16"/>
      <c r="O163" s="16"/>
      <c r="P163" s="16"/>
      <c r="Q163" s="16"/>
      <c r="R163" s="16">
        <f>$B163</f>
        <v>160</v>
      </c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H163" s="16"/>
      <c r="AI163" s="16"/>
      <c r="AJ163" s="16"/>
      <c r="AK163" s="16"/>
      <c r="AL163" s="16"/>
      <c r="AM163" s="16"/>
      <c r="AN163" s="16">
        <f>$D163</f>
        <v>107</v>
      </c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D163"/>
    </row>
    <row r="164" spans="1:56" ht="15.9" customHeight="1" x14ac:dyDescent="0.3">
      <c r="A164" s="72">
        <v>201</v>
      </c>
      <c r="B164" s="72">
        <v>161</v>
      </c>
      <c r="C164" s="72">
        <v>59</v>
      </c>
      <c r="D164" s="72">
        <v>108</v>
      </c>
      <c r="E164" s="72">
        <v>12</v>
      </c>
      <c r="F164" s="73">
        <v>3.2719907407407413E-2</v>
      </c>
      <c r="G164" s="74" t="s">
        <v>284</v>
      </c>
      <c r="H164" s="74" t="s">
        <v>285</v>
      </c>
      <c r="I164" s="72" t="s">
        <v>289</v>
      </c>
      <c r="J164" s="72" t="s">
        <v>39</v>
      </c>
      <c r="K164" s="72" t="s">
        <v>0</v>
      </c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>
        <f>$B164</f>
        <v>161</v>
      </c>
      <c r="Y164" s="16"/>
      <c r="Z164" s="16"/>
      <c r="AA164" s="16"/>
      <c r="AB164" s="16"/>
      <c r="AC164" s="16"/>
      <c r="AD164" s="16"/>
      <c r="AE164" s="16"/>
      <c r="AF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>
        <f>$D164</f>
        <v>108</v>
      </c>
      <c r="AU164" s="16"/>
      <c r="AV164" s="16"/>
      <c r="AW164" s="16"/>
      <c r="AX164" s="16"/>
      <c r="AY164" s="16"/>
      <c r="AZ164" s="16"/>
      <c r="BA164" s="16"/>
      <c r="BB164" s="16"/>
      <c r="BD164"/>
    </row>
    <row r="165" spans="1:56" ht="15.9" customHeight="1" x14ac:dyDescent="0.3">
      <c r="A165" s="72">
        <v>202</v>
      </c>
      <c r="B165" s="72">
        <v>162</v>
      </c>
      <c r="C165" s="72">
        <v>7</v>
      </c>
      <c r="D165" s="72">
        <v>109</v>
      </c>
      <c r="E165" s="72">
        <v>1303</v>
      </c>
      <c r="F165" s="73">
        <v>3.2789351851851854E-2</v>
      </c>
      <c r="G165" s="74" t="s">
        <v>320</v>
      </c>
      <c r="H165" s="74" t="s">
        <v>321</v>
      </c>
      <c r="I165" s="72" t="s">
        <v>317</v>
      </c>
      <c r="J165" s="72" t="s">
        <v>35</v>
      </c>
      <c r="K165" s="72" t="s">
        <v>0</v>
      </c>
      <c r="L165" s="16">
        <f>$B165</f>
        <v>162</v>
      </c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H165" s="16">
        <f>$D165</f>
        <v>109</v>
      </c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</row>
    <row r="166" spans="1:56" ht="15.9" customHeight="1" x14ac:dyDescent="0.3">
      <c r="A166" s="72">
        <v>205</v>
      </c>
      <c r="B166" s="72">
        <v>163</v>
      </c>
      <c r="C166" s="72">
        <v>8</v>
      </c>
      <c r="D166" s="72">
        <v>110</v>
      </c>
      <c r="E166" s="72">
        <v>1292</v>
      </c>
      <c r="F166" s="73">
        <v>3.2893518518518523E-2</v>
      </c>
      <c r="G166" s="74" t="s">
        <v>219</v>
      </c>
      <c r="H166" s="74" t="s">
        <v>341</v>
      </c>
      <c r="I166" s="72" t="s">
        <v>317</v>
      </c>
      <c r="J166" s="72" t="s">
        <v>35</v>
      </c>
      <c r="K166" s="72" t="s">
        <v>0</v>
      </c>
      <c r="L166" s="16">
        <f>$B166</f>
        <v>163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H166" s="16">
        <f>$D166</f>
        <v>110</v>
      </c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</row>
    <row r="167" spans="1:56" ht="15.9" customHeight="1" x14ac:dyDescent="0.3">
      <c r="A167" s="72">
        <v>206</v>
      </c>
      <c r="B167" s="72">
        <v>164</v>
      </c>
      <c r="C167" s="72">
        <v>60</v>
      </c>
      <c r="D167" s="72">
        <v>111</v>
      </c>
      <c r="E167" s="72">
        <v>247</v>
      </c>
      <c r="F167" s="73">
        <v>3.2962962962962965E-2</v>
      </c>
      <c r="G167" s="74" t="s">
        <v>234</v>
      </c>
      <c r="H167" s="74" t="s">
        <v>382</v>
      </c>
      <c r="I167" s="72" t="s">
        <v>289</v>
      </c>
      <c r="J167" s="72" t="s">
        <v>27</v>
      </c>
      <c r="K167" s="72" t="s">
        <v>0</v>
      </c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>
        <f>$B167</f>
        <v>164</v>
      </c>
      <c r="AE167" s="16"/>
      <c r="AF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>
        <f>$D167</f>
        <v>111</v>
      </c>
      <c r="BA167" s="16"/>
      <c r="BB167" s="16"/>
      <c r="BD167"/>
    </row>
    <row r="168" spans="1:56" ht="15.9" customHeight="1" x14ac:dyDescent="0.3">
      <c r="A168" s="72">
        <v>207</v>
      </c>
      <c r="B168" s="72">
        <v>165</v>
      </c>
      <c r="C168" s="72">
        <v>44</v>
      </c>
      <c r="D168" s="72">
        <v>112</v>
      </c>
      <c r="E168" s="72">
        <v>462</v>
      </c>
      <c r="F168" s="73">
        <v>3.305555555555556E-2</v>
      </c>
      <c r="G168" s="74" t="s">
        <v>271</v>
      </c>
      <c r="H168" s="74" t="s">
        <v>650</v>
      </c>
      <c r="I168" s="72" t="s">
        <v>298</v>
      </c>
      <c r="J168" s="72" t="s">
        <v>40</v>
      </c>
      <c r="K168" s="72" t="s">
        <v>0</v>
      </c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>
        <f>$B168</f>
        <v>165</v>
      </c>
      <c r="AB168" s="16"/>
      <c r="AC168" s="16"/>
      <c r="AD168" s="16"/>
      <c r="AE168" s="16"/>
      <c r="AF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>
        <f>$D168</f>
        <v>112</v>
      </c>
      <c r="AX168" s="16"/>
      <c r="AY168" s="16"/>
      <c r="AZ168" s="16"/>
      <c r="BA168" s="16"/>
      <c r="BB168" s="16"/>
      <c r="BD168"/>
    </row>
    <row r="169" spans="1:56" ht="15.9" customHeight="1" x14ac:dyDescent="0.3">
      <c r="A169" s="72">
        <v>208</v>
      </c>
      <c r="B169" s="72">
        <v>166</v>
      </c>
      <c r="C169" s="72"/>
      <c r="D169" s="72"/>
      <c r="E169" s="72">
        <v>1580</v>
      </c>
      <c r="F169" s="73">
        <v>3.3125000000000002E-2</v>
      </c>
      <c r="G169" s="74" t="s">
        <v>221</v>
      </c>
      <c r="H169" s="74" t="s">
        <v>573</v>
      </c>
      <c r="I169" s="72" t="s">
        <v>69</v>
      </c>
      <c r="J169" s="72" t="s">
        <v>67</v>
      </c>
      <c r="K169" s="72" t="s">
        <v>0</v>
      </c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>
        <f>$B169</f>
        <v>166</v>
      </c>
      <c r="AD169" s="16"/>
      <c r="AE169" s="16"/>
      <c r="AF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D169"/>
    </row>
    <row r="170" spans="1:56" ht="15.9" customHeight="1" x14ac:dyDescent="0.3">
      <c r="A170" s="72">
        <v>209</v>
      </c>
      <c r="B170" s="72">
        <v>167</v>
      </c>
      <c r="C170" s="72">
        <v>61</v>
      </c>
      <c r="D170" s="72">
        <v>113</v>
      </c>
      <c r="E170" s="72">
        <v>1623</v>
      </c>
      <c r="F170" s="73">
        <v>3.3159722222222222E-2</v>
      </c>
      <c r="G170" s="74" t="s">
        <v>245</v>
      </c>
      <c r="H170" s="74" t="s">
        <v>175</v>
      </c>
      <c r="I170" s="72" t="s">
        <v>289</v>
      </c>
      <c r="J170" s="72" t="s">
        <v>67</v>
      </c>
      <c r="K170" s="72" t="s">
        <v>0</v>
      </c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>
        <f>$B170</f>
        <v>167</v>
      </c>
      <c r="AD170" s="16"/>
      <c r="AE170" s="16"/>
      <c r="AF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>
        <f>$D170</f>
        <v>113</v>
      </c>
      <c r="AZ170" s="16"/>
      <c r="BA170" s="16"/>
      <c r="BB170" s="16"/>
      <c r="BD170"/>
    </row>
    <row r="171" spans="1:56" ht="15.9" customHeight="1" x14ac:dyDescent="0.3">
      <c r="A171" s="72">
        <v>210</v>
      </c>
      <c r="B171" s="72">
        <v>168</v>
      </c>
      <c r="C171" s="72">
        <v>45</v>
      </c>
      <c r="D171" s="72">
        <v>114</v>
      </c>
      <c r="E171" s="72">
        <v>1931</v>
      </c>
      <c r="F171" s="73">
        <v>3.3171296296296296E-2</v>
      </c>
      <c r="G171" s="74" t="s">
        <v>231</v>
      </c>
      <c r="H171" s="74" t="s">
        <v>492</v>
      </c>
      <c r="I171" s="72" t="s">
        <v>298</v>
      </c>
      <c r="J171" s="72" t="s">
        <v>23</v>
      </c>
      <c r="K171" s="72" t="s">
        <v>0</v>
      </c>
      <c r="L171" s="16"/>
      <c r="M171" s="16"/>
      <c r="N171" s="16">
        <f>$B171</f>
        <v>168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H171" s="16"/>
      <c r="AI171" s="16"/>
      <c r="AJ171" s="16">
        <f>$D171</f>
        <v>114</v>
      </c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</row>
    <row r="172" spans="1:56" ht="15.9" customHeight="1" x14ac:dyDescent="0.3">
      <c r="A172" s="72">
        <v>212</v>
      </c>
      <c r="B172" s="72">
        <v>169</v>
      </c>
      <c r="C172" s="72">
        <v>46</v>
      </c>
      <c r="D172" s="72">
        <v>115</v>
      </c>
      <c r="E172" s="72">
        <v>1059</v>
      </c>
      <c r="F172" s="73">
        <v>3.3368055555555554E-2</v>
      </c>
      <c r="G172" s="74" t="s">
        <v>269</v>
      </c>
      <c r="H172" s="74" t="s">
        <v>347</v>
      </c>
      <c r="I172" s="72" t="s">
        <v>298</v>
      </c>
      <c r="J172" s="72" t="s">
        <v>37</v>
      </c>
      <c r="K172" s="72" t="s">
        <v>0</v>
      </c>
      <c r="L172" s="16"/>
      <c r="M172" s="16"/>
      <c r="N172" s="16"/>
      <c r="O172" s="16"/>
      <c r="P172" s="16"/>
      <c r="Q172" s="16"/>
      <c r="R172" s="16">
        <f>$B172</f>
        <v>169</v>
      </c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H172" s="16"/>
      <c r="AI172" s="16"/>
      <c r="AJ172" s="16"/>
      <c r="AK172" s="16"/>
      <c r="AL172" s="16"/>
      <c r="AM172" s="16"/>
      <c r="AN172" s="16">
        <f>$D172</f>
        <v>115</v>
      </c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D172"/>
    </row>
    <row r="173" spans="1:56" ht="15.9" customHeight="1" x14ac:dyDescent="0.3">
      <c r="A173" s="72">
        <v>213</v>
      </c>
      <c r="B173" s="72">
        <v>170</v>
      </c>
      <c r="C173" s="72"/>
      <c r="D173" s="72"/>
      <c r="E173" s="72">
        <v>1421</v>
      </c>
      <c r="F173" s="73">
        <v>3.3437500000000002E-2</v>
      </c>
      <c r="G173" s="74" t="s">
        <v>574</v>
      </c>
      <c r="H173" s="74" t="s">
        <v>575</v>
      </c>
      <c r="I173" s="72" t="s">
        <v>69</v>
      </c>
      <c r="J173" s="72" t="s">
        <v>388</v>
      </c>
      <c r="K173" s="72" t="s">
        <v>0</v>
      </c>
      <c r="L173" s="16"/>
      <c r="M173" s="16"/>
      <c r="N173" s="16"/>
      <c r="O173" s="16"/>
      <c r="P173" s="16"/>
      <c r="Q173" s="16"/>
      <c r="R173" s="16"/>
      <c r="S173" s="16"/>
      <c r="T173" s="16">
        <f>$B173</f>
        <v>170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D173"/>
    </row>
    <row r="174" spans="1:56" ht="15.9" customHeight="1" x14ac:dyDescent="0.3">
      <c r="A174" s="72">
        <v>214</v>
      </c>
      <c r="B174" s="72">
        <v>171</v>
      </c>
      <c r="C174" s="72"/>
      <c r="D174" s="72"/>
      <c r="E174" s="72">
        <v>49</v>
      </c>
      <c r="F174" s="73">
        <v>3.3449074074074076E-2</v>
      </c>
      <c r="G174" s="74" t="s">
        <v>372</v>
      </c>
      <c r="H174" s="74" t="s">
        <v>576</v>
      </c>
      <c r="I174" s="72" t="s">
        <v>69</v>
      </c>
      <c r="J174" s="72" t="s">
        <v>39</v>
      </c>
      <c r="K174" s="72" t="s">
        <v>0</v>
      </c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>
        <f>$B174</f>
        <v>171</v>
      </c>
      <c r="Y174" s="16"/>
      <c r="Z174" s="16"/>
      <c r="AA174" s="16"/>
      <c r="AB174" s="16"/>
      <c r="AC174" s="16"/>
      <c r="AD174" s="16"/>
      <c r="AE174" s="16"/>
      <c r="AF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D174"/>
    </row>
    <row r="175" spans="1:56" ht="15.9" customHeight="1" x14ac:dyDescent="0.3">
      <c r="A175" s="72">
        <v>215</v>
      </c>
      <c r="B175" s="72">
        <v>172</v>
      </c>
      <c r="C175" s="72">
        <v>47</v>
      </c>
      <c r="D175" s="72">
        <v>116</v>
      </c>
      <c r="E175" s="72">
        <v>1083</v>
      </c>
      <c r="F175" s="73">
        <v>3.3483796296296296E-2</v>
      </c>
      <c r="G175" s="74" t="s">
        <v>221</v>
      </c>
      <c r="H175" s="74" t="s">
        <v>651</v>
      </c>
      <c r="I175" s="72" t="s">
        <v>298</v>
      </c>
      <c r="J175" s="72" t="s">
        <v>37</v>
      </c>
      <c r="K175" s="72" t="s">
        <v>0</v>
      </c>
      <c r="L175" s="16"/>
      <c r="M175" s="16"/>
      <c r="N175" s="16"/>
      <c r="O175" s="16"/>
      <c r="P175" s="16"/>
      <c r="Q175" s="16"/>
      <c r="R175" s="16">
        <f>$B175</f>
        <v>172</v>
      </c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H175" s="16"/>
      <c r="AI175" s="16"/>
      <c r="AJ175" s="16"/>
      <c r="AK175" s="16"/>
      <c r="AL175" s="16"/>
      <c r="AM175" s="16"/>
      <c r="AN175" s="16">
        <f>$D175</f>
        <v>116</v>
      </c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D175"/>
    </row>
    <row r="176" spans="1:56" ht="15.9" customHeight="1" x14ac:dyDescent="0.3">
      <c r="A176" s="72">
        <v>217</v>
      </c>
      <c r="B176" s="72">
        <v>173</v>
      </c>
      <c r="C176" s="72">
        <v>48</v>
      </c>
      <c r="D176" s="72">
        <v>117</v>
      </c>
      <c r="E176" s="72">
        <v>1675</v>
      </c>
      <c r="F176" s="73">
        <v>3.3518518518518517E-2</v>
      </c>
      <c r="G176" s="74" t="s">
        <v>314</v>
      </c>
      <c r="H176" s="74" t="s">
        <v>192</v>
      </c>
      <c r="I176" s="72" t="s">
        <v>298</v>
      </c>
      <c r="J176" s="72" t="s">
        <v>58</v>
      </c>
      <c r="K176" s="72" t="s">
        <v>0</v>
      </c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>
        <f>$B176</f>
        <v>173</v>
      </c>
      <c r="AC176" s="16"/>
      <c r="AD176" s="16"/>
      <c r="AE176" s="16"/>
      <c r="AF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>
        <f>$D176</f>
        <v>117</v>
      </c>
      <c r="AY176" s="16"/>
      <c r="AZ176" s="16"/>
      <c r="BA176" s="16"/>
      <c r="BB176" s="16"/>
      <c r="BD176"/>
    </row>
    <row r="177" spans="1:56" ht="15.9" customHeight="1" x14ac:dyDescent="0.3">
      <c r="A177" s="72">
        <v>219</v>
      </c>
      <c r="B177" s="72">
        <v>174</v>
      </c>
      <c r="C177" s="72">
        <v>62</v>
      </c>
      <c r="D177" s="72">
        <v>118</v>
      </c>
      <c r="E177" s="72">
        <v>394</v>
      </c>
      <c r="F177" s="73">
        <v>3.3587962962962965E-2</v>
      </c>
      <c r="G177" s="74" t="s">
        <v>234</v>
      </c>
      <c r="H177" s="74" t="s">
        <v>337</v>
      </c>
      <c r="I177" s="72" t="s">
        <v>289</v>
      </c>
      <c r="J177" s="72" t="s">
        <v>40</v>
      </c>
      <c r="K177" s="72" t="s">
        <v>0</v>
      </c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>
        <f>$B177</f>
        <v>174</v>
      </c>
      <c r="AB177" s="16"/>
      <c r="AC177" s="16"/>
      <c r="AD177" s="16"/>
      <c r="AE177" s="16"/>
      <c r="AF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>
        <f>$D177</f>
        <v>118</v>
      </c>
      <c r="AX177" s="16"/>
      <c r="AY177" s="16"/>
      <c r="AZ177" s="16"/>
      <c r="BA177" s="16"/>
      <c r="BB177" s="16"/>
      <c r="BD177"/>
    </row>
    <row r="178" spans="1:56" ht="15.9" customHeight="1" x14ac:dyDescent="0.3">
      <c r="A178" s="72">
        <v>221</v>
      </c>
      <c r="B178" s="72">
        <v>175</v>
      </c>
      <c r="C178" s="72">
        <v>63</v>
      </c>
      <c r="D178" s="72">
        <v>119</v>
      </c>
      <c r="E178" s="72">
        <v>207</v>
      </c>
      <c r="F178" s="73">
        <v>3.3715277777777775E-2</v>
      </c>
      <c r="G178" s="74" t="s">
        <v>240</v>
      </c>
      <c r="H178" s="74" t="s">
        <v>241</v>
      </c>
      <c r="I178" s="72" t="s">
        <v>289</v>
      </c>
      <c r="J178" s="72" t="s">
        <v>27</v>
      </c>
      <c r="K178" s="72" t="s">
        <v>0</v>
      </c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>
        <f>$B178</f>
        <v>175</v>
      </c>
      <c r="AE178" s="16"/>
      <c r="AF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>
        <f>$D178</f>
        <v>119</v>
      </c>
      <c r="BA178" s="16"/>
      <c r="BB178" s="16"/>
      <c r="BD178"/>
    </row>
    <row r="179" spans="1:56" ht="15.9" customHeight="1" x14ac:dyDescent="0.3">
      <c r="A179" s="72">
        <v>222</v>
      </c>
      <c r="B179" s="72">
        <v>176</v>
      </c>
      <c r="C179" s="72">
        <v>49</v>
      </c>
      <c r="D179" s="72">
        <v>120</v>
      </c>
      <c r="E179" s="72">
        <v>637</v>
      </c>
      <c r="F179" s="73">
        <v>3.3726851851851848E-2</v>
      </c>
      <c r="G179" s="74" t="s">
        <v>225</v>
      </c>
      <c r="H179" s="74" t="s">
        <v>652</v>
      </c>
      <c r="I179" s="72" t="s">
        <v>298</v>
      </c>
      <c r="J179" s="72" t="s">
        <v>25</v>
      </c>
      <c r="K179" s="72" t="s">
        <v>0</v>
      </c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>
        <f>$B179</f>
        <v>176</v>
      </c>
      <c r="Z179" s="16"/>
      <c r="AA179" s="16"/>
      <c r="AB179" s="16"/>
      <c r="AC179" s="16"/>
      <c r="AD179" s="16"/>
      <c r="AE179" s="16"/>
      <c r="AF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>
        <f>$D179</f>
        <v>120</v>
      </c>
      <c r="AV179" s="16"/>
      <c r="AW179" s="16"/>
      <c r="AX179" s="16"/>
      <c r="AY179" s="16"/>
      <c r="AZ179" s="16"/>
      <c r="BA179" s="16"/>
      <c r="BB179" s="16"/>
      <c r="BD179"/>
    </row>
    <row r="180" spans="1:56" ht="15.9" customHeight="1" x14ac:dyDescent="0.3">
      <c r="A180" s="72">
        <v>224</v>
      </c>
      <c r="B180" s="72">
        <v>177</v>
      </c>
      <c r="C180" s="72">
        <v>9</v>
      </c>
      <c r="D180" s="72">
        <v>121</v>
      </c>
      <c r="E180" s="72">
        <v>627</v>
      </c>
      <c r="F180" s="73">
        <v>3.3819444444444444E-2</v>
      </c>
      <c r="G180" s="74" t="s">
        <v>282</v>
      </c>
      <c r="H180" s="74" t="s">
        <v>339</v>
      </c>
      <c r="I180" s="72" t="s">
        <v>317</v>
      </c>
      <c r="J180" s="72" t="s">
        <v>25</v>
      </c>
      <c r="K180" s="72" t="s">
        <v>0</v>
      </c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>
        <f>$B180</f>
        <v>177</v>
      </c>
      <c r="Z180" s="16"/>
      <c r="AA180" s="16"/>
      <c r="AB180" s="16"/>
      <c r="AC180" s="16"/>
      <c r="AD180" s="16"/>
      <c r="AE180" s="16"/>
      <c r="AF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>
        <f>$D180</f>
        <v>121</v>
      </c>
      <c r="AV180" s="16"/>
      <c r="AW180" s="16"/>
      <c r="AX180" s="16"/>
      <c r="AY180" s="16"/>
      <c r="AZ180" s="16"/>
      <c r="BA180" s="16"/>
      <c r="BB180" s="16"/>
      <c r="BD180"/>
    </row>
    <row r="181" spans="1:56" ht="15.9" customHeight="1" x14ac:dyDescent="0.3">
      <c r="A181" s="72">
        <v>226</v>
      </c>
      <c r="B181" s="72">
        <v>178</v>
      </c>
      <c r="C181" s="72">
        <v>64</v>
      </c>
      <c r="D181" s="72">
        <v>122</v>
      </c>
      <c r="E181" s="72">
        <v>983</v>
      </c>
      <c r="F181" s="73">
        <v>3.3877314814814811E-2</v>
      </c>
      <c r="G181" s="74" t="s">
        <v>244</v>
      </c>
      <c r="H181" s="74" t="s">
        <v>653</v>
      </c>
      <c r="I181" s="72" t="s">
        <v>289</v>
      </c>
      <c r="J181" s="72" t="s">
        <v>123</v>
      </c>
      <c r="K181" s="72" t="s">
        <v>0</v>
      </c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>
        <f>$B181</f>
        <v>178</v>
      </c>
      <c r="AF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>
        <f>$D181</f>
        <v>122</v>
      </c>
      <c r="BB181" s="16"/>
      <c r="BD181"/>
    </row>
    <row r="182" spans="1:56" ht="15.9" customHeight="1" x14ac:dyDescent="0.3">
      <c r="A182" s="72">
        <v>227</v>
      </c>
      <c r="B182" s="72">
        <v>179</v>
      </c>
      <c r="C182" s="72">
        <v>50</v>
      </c>
      <c r="D182" s="72">
        <v>123</v>
      </c>
      <c r="E182" s="72">
        <v>1565</v>
      </c>
      <c r="F182" s="73">
        <v>3.3888888888888885E-2</v>
      </c>
      <c r="G182" s="74" t="s">
        <v>287</v>
      </c>
      <c r="H182" s="74" t="s">
        <v>336</v>
      </c>
      <c r="I182" s="72" t="s">
        <v>298</v>
      </c>
      <c r="J182" s="72" t="s">
        <v>53</v>
      </c>
      <c r="K182" s="72" t="s">
        <v>0</v>
      </c>
      <c r="L182" s="16"/>
      <c r="M182" s="16"/>
      <c r="N182" s="16"/>
      <c r="O182" s="16"/>
      <c r="P182" s="16">
        <f>$B182</f>
        <v>179</v>
      </c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H182" s="16"/>
      <c r="AI182" s="16"/>
      <c r="AJ182" s="16"/>
      <c r="AK182" s="16"/>
      <c r="AL182" s="16">
        <f>$D182</f>
        <v>123</v>
      </c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D182"/>
    </row>
    <row r="183" spans="1:56" ht="15.9" customHeight="1" x14ac:dyDescent="0.3">
      <c r="A183" s="72">
        <v>229</v>
      </c>
      <c r="B183" s="72">
        <v>180</v>
      </c>
      <c r="C183" s="72"/>
      <c r="D183" s="72"/>
      <c r="E183" s="72">
        <v>963</v>
      </c>
      <c r="F183" s="73">
        <v>3.3981481481481481E-2</v>
      </c>
      <c r="G183" s="74" t="s">
        <v>221</v>
      </c>
      <c r="H183" s="74" t="s">
        <v>577</v>
      </c>
      <c r="I183" s="72" t="s">
        <v>69</v>
      </c>
      <c r="J183" s="72" t="s">
        <v>123</v>
      </c>
      <c r="K183" s="72" t="s">
        <v>0</v>
      </c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>
        <f>$B183</f>
        <v>180</v>
      </c>
      <c r="AF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D183"/>
    </row>
    <row r="184" spans="1:56" ht="15.9" customHeight="1" x14ac:dyDescent="0.3">
      <c r="A184" s="72">
        <v>230</v>
      </c>
      <c r="B184" s="72">
        <v>181</v>
      </c>
      <c r="C184" s="72"/>
      <c r="D184" s="72"/>
      <c r="E184" s="72">
        <v>365</v>
      </c>
      <c r="F184" s="73">
        <v>3.4027777777777775E-2</v>
      </c>
      <c r="G184" s="74" t="s">
        <v>578</v>
      </c>
      <c r="H184" s="74" t="s">
        <v>579</v>
      </c>
      <c r="I184" s="72" t="s">
        <v>69</v>
      </c>
      <c r="J184" s="72" t="s">
        <v>40</v>
      </c>
      <c r="K184" s="72" t="s">
        <v>0</v>
      </c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>
        <f>$B184</f>
        <v>181</v>
      </c>
      <c r="AB184" s="16"/>
      <c r="AC184" s="16"/>
      <c r="AD184" s="16"/>
      <c r="AE184" s="16"/>
      <c r="AF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D184"/>
    </row>
    <row r="185" spans="1:56" ht="15.9" customHeight="1" x14ac:dyDescent="0.3">
      <c r="A185" s="72">
        <v>232</v>
      </c>
      <c r="B185" s="72">
        <v>182</v>
      </c>
      <c r="C185" s="72">
        <v>65</v>
      </c>
      <c r="D185" s="72">
        <v>124</v>
      </c>
      <c r="E185" s="72">
        <v>395</v>
      </c>
      <c r="F185" s="73">
        <v>3.4062499999999996E-2</v>
      </c>
      <c r="G185" s="74" t="s">
        <v>261</v>
      </c>
      <c r="H185" s="74" t="s">
        <v>310</v>
      </c>
      <c r="I185" s="72" t="s">
        <v>289</v>
      </c>
      <c r="J185" s="72" t="s">
        <v>40</v>
      </c>
      <c r="K185" s="72" t="s">
        <v>0</v>
      </c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>
        <f>$B185</f>
        <v>182</v>
      </c>
      <c r="AB185" s="16"/>
      <c r="AC185" s="16"/>
      <c r="AD185" s="16"/>
      <c r="AE185" s="16"/>
      <c r="AF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>
        <f>$D185</f>
        <v>124</v>
      </c>
      <c r="AX185" s="16"/>
      <c r="AY185" s="16"/>
      <c r="AZ185" s="16"/>
      <c r="BA185" s="16"/>
      <c r="BB185" s="16"/>
      <c r="BD185"/>
    </row>
    <row r="186" spans="1:56" ht="15.9" customHeight="1" x14ac:dyDescent="0.3">
      <c r="A186" s="72">
        <v>233</v>
      </c>
      <c r="B186" s="72">
        <v>183</v>
      </c>
      <c r="C186" s="72">
        <v>66</v>
      </c>
      <c r="D186" s="72">
        <v>125</v>
      </c>
      <c r="E186" s="72">
        <v>1028</v>
      </c>
      <c r="F186" s="73">
        <v>3.4097222222222216E-2</v>
      </c>
      <c r="G186" s="74" t="s">
        <v>654</v>
      </c>
      <c r="H186" s="74" t="s">
        <v>655</v>
      </c>
      <c r="I186" s="72" t="s">
        <v>289</v>
      </c>
      <c r="J186" s="72" t="s">
        <v>123</v>
      </c>
      <c r="K186" s="72" t="s">
        <v>0</v>
      </c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>
        <f>$B186</f>
        <v>183</v>
      </c>
      <c r="AF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>
        <f>$D186</f>
        <v>125</v>
      </c>
      <c r="BB186" s="16"/>
      <c r="BD186"/>
    </row>
    <row r="187" spans="1:56" ht="15.9" customHeight="1" x14ac:dyDescent="0.3">
      <c r="A187" s="72">
        <v>235</v>
      </c>
      <c r="B187" s="72">
        <v>184</v>
      </c>
      <c r="C187" s="72">
        <v>51</v>
      </c>
      <c r="D187" s="72">
        <v>126</v>
      </c>
      <c r="E187" s="72">
        <v>396</v>
      </c>
      <c r="F187" s="73">
        <v>3.412037037037037E-2</v>
      </c>
      <c r="G187" s="74" t="s">
        <v>309</v>
      </c>
      <c r="H187" s="74" t="s">
        <v>503</v>
      </c>
      <c r="I187" s="72" t="s">
        <v>298</v>
      </c>
      <c r="J187" s="72" t="s">
        <v>40</v>
      </c>
      <c r="K187" s="72" t="s">
        <v>0</v>
      </c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>
        <f>$B187</f>
        <v>184</v>
      </c>
      <c r="AB187" s="16"/>
      <c r="AC187" s="16"/>
      <c r="AD187" s="16"/>
      <c r="AE187" s="16"/>
      <c r="AF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>
        <f>$D187</f>
        <v>126</v>
      </c>
      <c r="AX187" s="16"/>
      <c r="AY187" s="16"/>
      <c r="AZ187" s="16"/>
      <c r="BA187" s="16"/>
      <c r="BB187" s="16"/>
      <c r="BD187"/>
    </row>
    <row r="188" spans="1:56" ht="15.9" customHeight="1" x14ac:dyDescent="0.3">
      <c r="A188" s="72">
        <v>238</v>
      </c>
      <c r="B188" s="72">
        <v>185</v>
      </c>
      <c r="C188" s="72">
        <v>67</v>
      </c>
      <c r="D188" s="72">
        <v>127</v>
      </c>
      <c r="E188" s="72">
        <v>1669</v>
      </c>
      <c r="F188" s="73">
        <v>3.4317129629629628E-2</v>
      </c>
      <c r="G188" s="74" t="s">
        <v>224</v>
      </c>
      <c r="H188" s="74" t="s">
        <v>656</v>
      </c>
      <c r="I188" s="72" t="s">
        <v>289</v>
      </c>
      <c r="J188" s="72" t="s">
        <v>58</v>
      </c>
      <c r="K188" s="72" t="s">
        <v>0</v>
      </c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>
        <f>$B188</f>
        <v>185</v>
      </c>
      <c r="AC188" s="16"/>
      <c r="AD188" s="16"/>
      <c r="AE188" s="16"/>
      <c r="AF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>
        <f>$D188</f>
        <v>127</v>
      </c>
      <c r="AY188" s="16"/>
      <c r="AZ188" s="16"/>
      <c r="BA188" s="16"/>
      <c r="BB188" s="16"/>
      <c r="BD188"/>
    </row>
    <row r="189" spans="1:56" ht="15.9" customHeight="1" x14ac:dyDescent="0.3">
      <c r="A189" s="72">
        <v>240</v>
      </c>
      <c r="B189" s="72">
        <v>186</v>
      </c>
      <c r="C189" s="72">
        <v>52</v>
      </c>
      <c r="D189" s="72">
        <v>128</v>
      </c>
      <c r="E189" s="72">
        <v>1526</v>
      </c>
      <c r="F189" s="73">
        <v>3.4444444444444444E-2</v>
      </c>
      <c r="G189" s="74" t="s">
        <v>118</v>
      </c>
      <c r="H189" s="74" t="s">
        <v>126</v>
      </c>
      <c r="I189" s="72" t="s">
        <v>298</v>
      </c>
      <c r="J189" s="72" t="s">
        <v>73</v>
      </c>
      <c r="K189" s="72" t="s">
        <v>0</v>
      </c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>
        <f>$B189</f>
        <v>186</v>
      </c>
      <c r="X189" s="16"/>
      <c r="Y189" s="16"/>
      <c r="Z189" s="16"/>
      <c r="AA189" s="16"/>
      <c r="AB189" s="16"/>
      <c r="AC189" s="16"/>
      <c r="AD189" s="16"/>
      <c r="AE189" s="16"/>
      <c r="AF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>
        <f>$D189</f>
        <v>128</v>
      </c>
      <c r="AT189" s="16"/>
      <c r="AU189" s="16"/>
      <c r="AV189" s="16"/>
      <c r="AW189" s="16"/>
      <c r="AX189" s="16"/>
      <c r="AY189" s="16"/>
      <c r="AZ189" s="16"/>
      <c r="BA189" s="16"/>
      <c r="BB189" s="16"/>
      <c r="BD189"/>
    </row>
    <row r="190" spans="1:56" ht="15.9" customHeight="1" x14ac:dyDescent="0.3">
      <c r="A190" s="72">
        <v>242</v>
      </c>
      <c r="B190" s="72">
        <v>187</v>
      </c>
      <c r="C190" s="72">
        <v>68</v>
      </c>
      <c r="D190" s="72">
        <v>129</v>
      </c>
      <c r="E190" s="72">
        <v>355</v>
      </c>
      <c r="F190" s="73">
        <v>3.456018518518518E-2</v>
      </c>
      <c r="G190" s="74" t="s">
        <v>324</v>
      </c>
      <c r="H190" s="74" t="s">
        <v>356</v>
      </c>
      <c r="I190" s="72" t="s">
        <v>289</v>
      </c>
      <c r="J190" s="72" t="s">
        <v>40</v>
      </c>
      <c r="K190" s="72" t="s">
        <v>0</v>
      </c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>
        <f>$B190</f>
        <v>187</v>
      </c>
      <c r="AB190" s="16"/>
      <c r="AC190" s="16"/>
      <c r="AD190" s="16"/>
      <c r="AE190" s="16"/>
      <c r="AF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>
        <f>$D190</f>
        <v>129</v>
      </c>
      <c r="AX190" s="16"/>
      <c r="AY190" s="16"/>
      <c r="AZ190" s="16"/>
      <c r="BA190" s="16"/>
      <c r="BB190" s="16"/>
      <c r="BD190"/>
    </row>
    <row r="191" spans="1:56" ht="15.9" customHeight="1" x14ac:dyDescent="0.3">
      <c r="A191" s="72">
        <v>243</v>
      </c>
      <c r="B191" s="72">
        <v>188</v>
      </c>
      <c r="C191" s="72">
        <v>69</v>
      </c>
      <c r="D191" s="72">
        <v>130</v>
      </c>
      <c r="E191" s="72">
        <v>1752</v>
      </c>
      <c r="F191" s="73">
        <v>3.4571759259259253E-2</v>
      </c>
      <c r="G191" s="74" t="s">
        <v>657</v>
      </c>
      <c r="H191" s="74" t="s">
        <v>658</v>
      </c>
      <c r="I191" s="72" t="s">
        <v>289</v>
      </c>
      <c r="J191" s="72" t="s">
        <v>81</v>
      </c>
      <c r="K191" s="72" t="s">
        <v>0</v>
      </c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>
        <f>$B191</f>
        <v>188</v>
      </c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>$D191</f>
        <v>130</v>
      </c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D191"/>
    </row>
    <row r="192" spans="1:56" ht="15.9" customHeight="1" x14ac:dyDescent="0.3">
      <c r="A192" s="72">
        <v>244</v>
      </c>
      <c r="B192" s="72">
        <v>189</v>
      </c>
      <c r="C192" s="72">
        <v>53</v>
      </c>
      <c r="D192" s="72">
        <v>131</v>
      </c>
      <c r="E192" s="72">
        <v>874</v>
      </c>
      <c r="F192" s="73">
        <v>3.4594907407407408E-2</v>
      </c>
      <c r="G192" s="74" t="s">
        <v>659</v>
      </c>
      <c r="H192" s="74" t="s">
        <v>660</v>
      </c>
      <c r="I192" s="72" t="s">
        <v>298</v>
      </c>
      <c r="J192" s="72" t="s">
        <v>38</v>
      </c>
      <c r="K192" s="72" t="s">
        <v>0</v>
      </c>
      <c r="L192" s="16"/>
      <c r="M192" s="16"/>
      <c r="N192" s="16"/>
      <c r="O192" s="16"/>
      <c r="P192" s="16"/>
      <c r="Q192" s="16"/>
      <c r="R192" s="16"/>
      <c r="S192" s="16">
        <f>$B192</f>
        <v>189</v>
      </c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H192" s="16"/>
      <c r="AI192" s="16"/>
      <c r="AJ192" s="16"/>
      <c r="AK192" s="16"/>
      <c r="AL192" s="16"/>
      <c r="AM192" s="16"/>
      <c r="AN192" s="16"/>
      <c r="AO192" s="16">
        <f>$D192</f>
        <v>131</v>
      </c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D192"/>
    </row>
    <row r="193" spans="1:56" ht="15.9" customHeight="1" x14ac:dyDescent="0.3">
      <c r="A193" s="72">
        <v>248</v>
      </c>
      <c r="B193" s="72">
        <v>190</v>
      </c>
      <c r="C193" s="72">
        <v>10</v>
      </c>
      <c r="D193" s="72">
        <v>132</v>
      </c>
      <c r="E193" s="72">
        <v>1628</v>
      </c>
      <c r="F193" s="73">
        <v>3.469907407407407E-2</v>
      </c>
      <c r="G193" s="74" t="s">
        <v>327</v>
      </c>
      <c r="H193" s="74" t="s">
        <v>661</v>
      </c>
      <c r="I193" s="72" t="s">
        <v>317</v>
      </c>
      <c r="J193" s="72" t="s">
        <v>67</v>
      </c>
      <c r="K193" s="72" t="s">
        <v>0</v>
      </c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>
        <f>$B193</f>
        <v>190</v>
      </c>
      <c r="AD193" s="16"/>
      <c r="AE193" s="16"/>
      <c r="AF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>
        <f>$D193</f>
        <v>132</v>
      </c>
      <c r="AZ193" s="16"/>
      <c r="BA193" s="16"/>
      <c r="BB193" s="16"/>
      <c r="BD193"/>
    </row>
    <row r="194" spans="1:56" ht="15.9" customHeight="1" x14ac:dyDescent="0.3">
      <c r="A194" s="72">
        <v>249</v>
      </c>
      <c r="B194" s="72">
        <v>191</v>
      </c>
      <c r="C194" s="72">
        <v>54</v>
      </c>
      <c r="D194" s="72">
        <v>133</v>
      </c>
      <c r="E194" s="72">
        <v>71</v>
      </c>
      <c r="F194" s="73">
        <v>3.4710648148148143E-2</v>
      </c>
      <c r="G194" s="74" t="s">
        <v>227</v>
      </c>
      <c r="H194" s="74" t="s">
        <v>662</v>
      </c>
      <c r="I194" s="72" t="s">
        <v>298</v>
      </c>
      <c r="J194" s="72" t="s">
        <v>39</v>
      </c>
      <c r="K194" s="72" t="s">
        <v>0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>
        <f>$B194</f>
        <v>191</v>
      </c>
      <c r="Y194" s="16"/>
      <c r="Z194" s="16"/>
      <c r="AA194" s="16"/>
      <c r="AB194" s="16"/>
      <c r="AC194" s="16"/>
      <c r="AD194" s="16"/>
      <c r="AE194" s="16"/>
      <c r="AF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>
        <f>$D194</f>
        <v>133</v>
      </c>
      <c r="AU194" s="16"/>
      <c r="AV194" s="16"/>
      <c r="AW194" s="16"/>
      <c r="AX194" s="16"/>
      <c r="AY194" s="16"/>
      <c r="AZ194" s="16"/>
      <c r="BA194" s="16"/>
      <c r="BB194" s="16"/>
      <c r="BD194"/>
    </row>
    <row r="195" spans="1:56" ht="15.9" customHeight="1" x14ac:dyDescent="0.3">
      <c r="A195" s="72">
        <v>250</v>
      </c>
      <c r="B195" s="72">
        <v>192</v>
      </c>
      <c r="C195" s="72">
        <v>70</v>
      </c>
      <c r="D195" s="72">
        <v>134</v>
      </c>
      <c r="E195" s="72">
        <v>363</v>
      </c>
      <c r="F195" s="73">
        <v>3.4756944444444444E-2</v>
      </c>
      <c r="G195" s="74" t="s">
        <v>264</v>
      </c>
      <c r="H195" s="74" t="s">
        <v>265</v>
      </c>
      <c r="I195" s="72" t="s">
        <v>289</v>
      </c>
      <c r="J195" s="72" t="s">
        <v>40</v>
      </c>
      <c r="K195" s="72" t="s">
        <v>0</v>
      </c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>
        <f>$B195</f>
        <v>192</v>
      </c>
      <c r="AB195" s="16"/>
      <c r="AC195" s="16"/>
      <c r="AD195" s="16"/>
      <c r="AE195" s="16"/>
      <c r="AF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>
        <f>$D195</f>
        <v>134</v>
      </c>
      <c r="AX195" s="16"/>
      <c r="AY195" s="16"/>
      <c r="AZ195" s="16"/>
      <c r="BA195" s="16"/>
      <c r="BB195" s="16"/>
      <c r="BD195"/>
    </row>
    <row r="196" spans="1:56" ht="15.9" customHeight="1" x14ac:dyDescent="0.3">
      <c r="A196" s="72">
        <v>251</v>
      </c>
      <c r="B196" s="72">
        <v>193</v>
      </c>
      <c r="C196" s="72">
        <v>55</v>
      </c>
      <c r="D196" s="72">
        <v>135</v>
      </c>
      <c r="E196" s="72">
        <v>441</v>
      </c>
      <c r="F196" s="73">
        <v>3.4768518518518518E-2</v>
      </c>
      <c r="G196" s="74" t="s">
        <v>663</v>
      </c>
      <c r="H196" s="74" t="s">
        <v>358</v>
      </c>
      <c r="I196" s="72" t="s">
        <v>298</v>
      </c>
      <c r="J196" s="72" t="s">
        <v>40</v>
      </c>
      <c r="K196" s="72" t="s">
        <v>0</v>
      </c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>
        <f>$B196</f>
        <v>193</v>
      </c>
      <c r="AB196" s="16"/>
      <c r="AC196" s="16"/>
      <c r="AD196" s="16"/>
      <c r="AE196" s="16"/>
      <c r="AF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>
        <f>$D196</f>
        <v>135</v>
      </c>
      <c r="AX196" s="16"/>
      <c r="AY196" s="16"/>
      <c r="AZ196" s="16"/>
      <c r="BA196" s="16"/>
      <c r="BB196" s="16"/>
      <c r="BD196"/>
    </row>
    <row r="197" spans="1:56" ht="15.9" customHeight="1" x14ac:dyDescent="0.3">
      <c r="A197" s="72">
        <v>252</v>
      </c>
      <c r="B197" s="72">
        <v>194</v>
      </c>
      <c r="C197" s="72">
        <v>11</v>
      </c>
      <c r="D197" s="72">
        <v>136</v>
      </c>
      <c r="E197" s="72">
        <v>397</v>
      </c>
      <c r="F197" s="73">
        <v>3.4803240740740746E-2</v>
      </c>
      <c r="G197" s="74" t="s">
        <v>664</v>
      </c>
      <c r="H197" s="74" t="s">
        <v>665</v>
      </c>
      <c r="I197" s="72" t="s">
        <v>317</v>
      </c>
      <c r="J197" s="72" t="s">
        <v>40</v>
      </c>
      <c r="K197" s="72" t="s">
        <v>0</v>
      </c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>
        <f>$B197</f>
        <v>194</v>
      </c>
      <c r="AB197" s="16"/>
      <c r="AC197" s="16"/>
      <c r="AD197" s="16"/>
      <c r="AE197" s="16"/>
      <c r="AF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>
        <f>$D197</f>
        <v>136</v>
      </c>
      <c r="AX197" s="16"/>
      <c r="AY197" s="16"/>
      <c r="AZ197" s="16"/>
      <c r="BA197" s="16"/>
      <c r="BB197" s="16"/>
      <c r="BD197"/>
    </row>
    <row r="198" spans="1:56" ht="15.9" customHeight="1" x14ac:dyDescent="0.3">
      <c r="A198" s="72">
        <v>253</v>
      </c>
      <c r="B198" s="72">
        <v>195</v>
      </c>
      <c r="C198" s="72">
        <v>56</v>
      </c>
      <c r="D198" s="72">
        <v>137</v>
      </c>
      <c r="E198" s="72">
        <v>1524</v>
      </c>
      <c r="F198" s="73">
        <v>3.4826388888888893E-2</v>
      </c>
      <c r="G198" s="74" t="s">
        <v>216</v>
      </c>
      <c r="H198" s="74" t="s">
        <v>666</v>
      </c>
      <c r="I198" s="72" t="s">
        <v>298</v>
      </c>
      <c r="J198" s="72" t="s">
        <v>73</v>
      </c>
      <c r="K198" s="72" t="s">
        <v>0</v>
      </c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>
        <f>$B198</f>
        <v>195</v>
      </c>
      <c r="X198" s="16"/>
      <c r="Y198" s="16"/>
      <c r="Z198" s="16"/>
      <c r="AA198" s="16"/>
      <c r="AB198" s="16"/>
      <c r="AC198" s="16"/>
      <c r="AD198" s="16"/>
      <c r="AE198" s="16"/>
      <c r="AF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>
        <f>$D198</f>
        <v>137</v>
      </c>
      <c r="AT198" s="16"/>
      <c r="AU198" s="16"/>
      <c r="AV198" s="16"/>
      <c r="AW198" s="16"/>
      <c r="AX198" s="16"/>
      <c r="AY198" s="16"/>
      <c r="AZ198" s="16"/>
      <c r="BA198" s="16"/>
      <c r="BB198" s="16"/>
      <c r="BD198"/>
    </row>
    <row r="199" spans="1:56" ht="15.9" customHeight="1" x14ac:dyDescent="0.3">
      <c r="A199" s="72">
        <v>255</v>
      </c>
      <c r="B199" s="72">
        <v>196</v>
      </c>
      <c r="C199" s="72">
        <v>71</v>
      </c>
      <c r="D199" s="72">
        <v>138</v>
      </c>
      <c r="E199" s="72">
        <v>458</v>
      </c>
      <c r="F199" s="73">
        <v>3.4861111111111114E-2</v>
      </c>
      <c r="G199" s="74" t="s">
        <v>667</v>
      </c>
      <c r="H199" s="74" t="s">
        <v>295</v>
      </c>
      <c r="I199" s="72" t="s">
        <v>289</v>
      </c>
      <c r="J199" s="72" t="s">
        <v>40</v>
      </c>
      <c r="K199" s="72" t="s">
        <v>0</v>
      </c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>
        <f>$B199</f>
        <v>196</v>
      </c>
      <c r="AB199" s="16"/>
      <c r="AC199" s="16"/>
      <c r="AD199" s="16"/>
      <c r="AE199" s="16"/>
      <c r="AF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>
        <f>$D199</f>
        <v>138</v>
      </c>
      <c r="AX199" s="16"/>
      <c r="AY199" s="16"/>
      <c r="AZ199" s="16"/>
      <c r="BA199" s="16"/>
      <c r="BB199" s="16"/>
      <c r="BD199"/>
    </row>
    <row r="200" spans="1:56" ht="15.9" customHeight="1" x14ac:dyDescent="0.3">
      <c r="A200" s="72">
        <v>256</v>
      </c>
      <c r="B200" s="72">
        <v>197</v>
      </c>
      <c r="C200" s="72">
        <v>72</v>
      </c>
      <c r="D200" s="72">
        <v>139</v>
      </c>
      <c r="E200" s="72">
        <v>1315</v>
      </c>
      <c r="F200" s="73">
        <v>3.4884259259259261E-2</v>
      </c>
      <c r="G200" s="74" t="s">
        <v>218</v>
      </c>
      <c r="H200" s="74" t="s">
        <v>668</v>
      </c>
      <c r="I200" s="72" t="s">
        <v>289</v>
      </c>
      <c r="J200" s="72" t="s">
        <v>35</v>
      </c>
      <c r="K200" s="72" t="s">
        <v>0</v>
      </c>
      <c r="L200" s="16">
        <f>$B200</f>
        <v>197</v>
      </c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H200" s="16">
        <f>$D200</f>
        <v>139</v>
      </c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</row>
    <row r="201" spans="1:56" ht="15.9" customHeight="1" x14ac:dyDescent="0.3">
      <c r="A201" s="72">
        <v>257</v>
      </c>
      <c r="B201" s="72">
        <v>198</v>
      </c>
      <c r="C201" s="72"/>
      <c r="D201" s="72"/>
      <c r="E201" s="72">
        <v>1075</v>
      </c>
      <c r="F201" s="73">
        <v>3.4895833333333334E-2</v>
      </c>
      <c r="G201" s="74" t="s">
        <v>240</v>
      </c>
      <c r="H201" s="74" t="s">
        <v>580</v>
      </c>
      <c r="I201" s="72" t="s">
        <v>69</v>
      </c>
      <c r="J201" s="72" t="s">
        <v>37</v>
      </c>
      <c r="K201" s="72" t="s">
        <v>0</v>
      </c>
      <c r="L201" s="16"/>
      <c r="M201" s="16"/>
      <c r="N201" s="16"/>
      <c r="O201" s="16"/>
      <c r="P201" s="16"/>
      <c r="Q201" s="16"/>
      <c r="R201" s="16">
        <f>$B201</f>
        <v>198</v>
      </c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D201"/>
    </row>
    <row r="202" spans="1:56" ht="15.9" customHeight="1" x14ac:dyDescent="0.3">
      <c r="A202" s="72">
        <v>259</v>
      </c>
      <c r="B202" s="72">
        <v>199</v>
      </c>
      <c r="C202" s="72">
        <v>73</v>
      </c>
      <c r="D202" s="72">
        <v>140</v>
      </c>
      <c r="E202" s="72">
        <v>1410</v>
      </c>
      <c r="F202" s="73">
        <v>3.4942129629629629E-2</v>
      </c>
      <c r="G202" s="74" t="s">
        <v>270</v>
      </c>
      <c r="H202" s="74" t="s">
        <v>669</v>
      </c>
      <c r="I202" s="72" t="s">
        <v>289</v>
      </c>
      <c r="J202" s="72" t="s">
        <v>388</v>
      </c>
      <c r="K202" s="72" t="s">
        <v>0</v>
      </c>
      <c r="L202" s="16"/>
      <c r="M202" s="16"/>
      <c r="N202" s="16"/>
      <c r="O202" s="16"/>
      <c r="P202" s="16"/>
      <c r="Q202" s="16"/>
      <c r="R202" s="16"/>
      <c r="S202" s="16"/>
      <c r="T202" s="16">
        <f>$B202</f>
        <v>199</v>
      </c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H202" s="16"/>
      <c r="AI202" s="16"/>
      <c r="AJ202" s="16"/>
      <c r="AK202" s="16"/>
      <c r="AL202" s="16"/>
      <c r="AM202" s="16"/>
      <c r="AN202" s="16"/>
      <c r="AO202" s="16"/>
      <c r="AP202" s="16">
        <f>$D202</f>
        <v>140</v>
      </c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D202"/>
    </row>
    <row r="203" spans="1:56" ht="15.9" customHeight="1" x14ac:dyDescent="0.3">
      <c r="A203" s="72">
        <v>260</v>
      </c>
      <c r="B203" s="72">
        <v>200</v>
      </c>
      <c r="C203" s="72">
        <v>12</v>
      </c>
      <c r="D203" s="72">
        <v>141</v>
      </c>
      <c r="E203" s="72">
        <v>262</v>
      </c>
      <c r="F203" s="73">
        <v>3.4965277777777783E-2</v>
      </c>
      <c r="G203" s="74" t="s">
        <v>234</v>
      </c>
      <c r="H203" s="74" t="s">
        <v>670</v>
      </c>
      <c r="I203" s="72" t="s">
        <v>317</v>
      </c>
      <c r="J203" s="72" t="s">
        <v>27</v>
      </c>
      <c r="K203" s="72" t="s">
        <v>0</v>
      </c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>
        <f>$B203</f>
        <v>200</v>
      </c>
      <c r="AE203" s="16"/>
      <c r="AF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>
        <f>$D203</f>
        <v>141</v>
      </c>
      <c r="BA203" s="16"/>
      <c r="BB203" s="16"/>
      <c r="BD203"/>
    </row>
    <row r="204" spans="1:56" ht="15.9" customHeight="1" x14ac:dyDescent="0.3">
      <c r="A204" s="72">
        <v>263</v>
      </c>
      <c r="B204" s="72">
        <v>201</v>
      </c>
      <c r="C204" s="72">
        <v>57</v>
      </c>
      <c r="D204" s="72">
        <v>142</v>
      </c>
      <c r="E204" s="72">
        <v>99</v>
      </c>
      <c r="F204" s="73">
        <v>3.502314814814815E-2</v>
      </c>
      <c r="G204" s="74" t="s">
        <v>234</v>
      </c>
      <c r="H204" s="74" t="s">
        <v>164</v>
      </c>
      <c r="I204" s="72" t="s">
        <v>298</v>
      </c>
      <c r="J204" s="72" t="s">
        <v>39</v>
      </c>
      <c r="K204" s="72" t="s">
        <v>0</v>
      </c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>
        <f>$B204</f>
        <v>201</v>
      </c>
      <c r="Y204" s="16"/>
      <c r="Z204" s="16"/>
      <c r="AA204" s="16"/>
      <c r="AB204" s="16"/>
      <c r="AC204" s="16"/>
      <c r="AD204" s="16"/>
      <c r="AE204" s="16"/>
      <c r="AF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>
        <f>$D204</f>
        <v>142</v>
      </c>
      <c r="AU204" s="16"/>
      <c r="AV204" s="16"/>
      <c r="AW204" s="16"/>
      <c r="AX204" s="16"/>
      <c r="AY204" s="16"/>
      <c r="AZ204" s="16"/>
      <c r="BA204" s="16"/>
      <c r="BB204" s="16"/>
      <c r="BD204"/>
    </row>
    <row r="205" spans="1:56" ht="15.9" customHeight="1" x14ac:dyDescent="0.3">
      <c r="A205" s="72">
        <v>264</v>
      </c>
      <c r="B205" s="72">
        <v>202</v>
      </c>
      <c r="C205" s="72">
        <v>58</v>
      </c>
      <c r="D205" s="72">
        <v>143</v>
      </c>
      <c r="E205" s="72">
        <v>714</v>
      </c>
      <c r="F205" s="73">
        <v>3.5069444444444445E-2</v>
      </c>
      <c r="G205" s="74" t="s">
        <v>299</v>
      </c>
      <c r="H205" s="74" t="s">
        <v>125</v>
      </c>
      <c r="I205" s="72" t="s">
        <v>298</v>
      </c>
      <c r="J205" s="72" t="s">
        <v>25</v>
      </c>
      <c r="K205" s="72" t="s">
        <v>0</v>
      </c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>
        <f>$B205</f>
        <v>202</v>
      </c>
      <c r="Z205" s="16"/>
      <c r="AA205" s="16"/>
      <c r="AB205" s="16"/>
      <c r="AC205" s="16"/>
      <c r="AD205" s="16"/>
      <c r="AE205" s="16"/>
      <c r="AF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>
        <f>$D205</f>
        <v>143</v>
      </c>
      <c r="AV205" s="16"/>
      <c r="AW205" s="16"/>
      <c r="AX205" s="16"/>
      <c r="AY205" s="16"/>
      <c r="AZ205" s="16"/>
      <c r="BA205" s="16"/>
      <c r="BB205" s="16"/>
      <c r="BD205"/>
    </row>
    <row r="206" spans="1:56" ht="15.9" customHeight="1" x14ac:dyDescent="0.3">
      <c r="A206" s="72">
        <v>265</v>
      </c>
      <c r="B206" s="72">
        <v>203</v>
      </c>
      <c r="C206" s="72">
        <v>59</v>
      </c>
      <c r="D206" s="72">
        <v>144</v>
      </c>
      <c r="E206" s="72">
        <v>1504</v>
      </c>
      <c r="F206" s="73">
        <v>3.5138888888888893E-2</v>
      </c>
      <c r="G206" s="74" t="s">
        <v>357</v>
      </c>
      <c r="H206" s="74" t="s">
        <v>204</v>
      </c>
      <c r="I206" s="72" t="s">
        <v>298</v>
      </c>
      <c r="J206" s="72" t="s">
        <v>73</v>
      </c>
      <c r="K206" s="72" t="s">
        <v>0</v>
      </c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>
        <f>$B206</f>
        <v>203</v>
      </c>
      <c r="X206" s="16"/>
      <c r="Y206" s="16"/>
      <c r="Z206" s="16"/>
      <c r="AA206" s="16"/>
      <c r="AB206" s="16"/>
      <c r="AC206" s="16"/>
      <c r="AD206" s="16"/>
      <c r="AE206" s="16"/>
      <c r="AF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>
        <f>$D206</f>
        <v>144</v>
      </c>
      <c r="AT206" s="16"/>
      <c r="AU206" s="16"/>
      <c r="AV206" s="16"/>
      <c r="AW206" s="16"/>
      <c r="AX206" s="16"/>
      <c r="AY206" s="16"/>
      <c r="AZ206" s="16"/>
      <c r="BA206" s="16"/>
      <c r="BB206" s="16"/>
      <c r="BD206"/>
    </row>
    <row r="207" spans="1:56" ht="15.9" customHeight="1" x14ac:dyDescent="0.3">
      <c r="A207" s="72">
        <v>266</v>
      </c>
      <c r="B207" s="72">
        <v>204</v>
      </c>
      <c r="C207" s="72"/>
      <c r="D207" s="72"/>
      <c r="E207" s="72">
        <v>1611</v>
      </c>
      <c r="F207" s="73">
        <v>3.5208333333333335E-2</v>
      </c>
      <c r="G207" s="74" t="s">
        <v>280</v>
      </c>
      <c r="H207" s="74" t="s">
        <v>281</v>
      </c>
      <c r="I207" s="72" t="s">
        <v>69</v>
      </c>
      <c r="J207" s="72" t="s">
        <v>67</v>
      </c>
      <c r="K207" s="72" t="s">
        <v>0</v>
      </c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>
        <f>$B207</f>
        <v>204</v>
      </c>
      <c r="AD207" s="16"/>
      <c r="AE207" s="16"/>
      <c r="AF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D207"/>
    </row>
    <row r="208" spans="1:56" ht="15.9" customHeight="1" x14ac:dyDescent="0.3">
      <c r="A208" s="72">
        <v>268</v>
      </c>
      <c r="B208" s="72">
        <v>205</v>
      </c>
      <c r="C208" s="72"/>
      <c r="D208" s="72"/>
      <c r="E208" s="72">
        <v>1898</v>
      </c>
      <c r="F208" s="73">
        <v>3.5358796296296298E-2</v>
      </c>
      <c r="G208" s="74" t="e">
        <v>#N/A</v>
      </c>
      <c r="H208" s="74" t="e">
        <v>#N/A</v>
      </c>
      <c r="I208" s="72" t="e">
        <v>#N/A</v>
      </c>
      <c r="J208" s="72" t="s">
        <v>389</v>
      </c>
      <c r="K208" s="72" t="s">
        <v>0</v>
      </c>
      <c r="L208" s="16"/>
      <c r="M208" s="16"/>
      <c r="N208" s="16"/>
      <c r="O208" s="16">
        <f>$B208</f>
        <v>205</v>
      </c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D208"/>
    </row>
    <row r="209" spans="1:56" ht="15.9" customHeight="1" x14ac:dyDescent="0.3">
      <c r="A209" s="72">
        <v>269</v>
      </c>
      <c r="B209" s="72">
        <v>206</v>
      </c>
      <c r="C209" s="72">
        <v>13</v>
      </c>
      <c r="D209" s="72">
        <v>145</v>
      </c>
      <c r="E209" s="72">
        <v>1281</v>
      </c>
      <c r="F209" s="73">
        <v>3.5370370370370371E-2</v>
      </c>
      <c r="G209" s="74" t="s">
        <v>671</v>
      </c>
      <c r="H209" s="74" t="s">
        <v>672</v>
      </c>
      <c r="I209" s="72" t="s">
        <v>317</v>
      </c>
      <c r="J209" s="72" t="s">
        <v>81</v>
      </c>
      <c r="K209" s="72" t="s">
        <v>0</v>
      </c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>
        <f>$B209</f>
        <v>206</v>
      </c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>$D209</f>
        <v>145</v>
      </c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D209"/>
    </row>
    <row r="210" spans="1:56" ht="15.9" customHeight="1" x14ac:dyDescent="0.3">
      <c r="A210" s="72">
        <v>270</v>
      </c>
      <c r="B210" s="72">
        <v>207</v>
      </c>
      <c r="C210" s="72">
        <v>14</v>
      </c>
      <c r="D210" s="72">
        <v>146</v>
      </c>
      <c r="E210" s="72">
        <v>1816</v>
      </c>
      <c r="F210" s="73">
        <v>3.5381944444444445E-2</v>
      </c>
      <c r="G210" s="74" t="s">
        <v>663</v>
      </c>
      <c r="H210" s="74" t="s">
        <v>673</v>
      </c>
      <c r="I210" s="72" t="s">
        <v>317</v>
      </c>
      <c r="J210" s="72" t="s">
        <v>389</v>
      </c>
      <c r="K210" s="72" t="s">
        <v>0</v>
      </c>
      <c r="L210" s="16"/>
      <c r="M210" s="16"/>
      <c r="N210" s="16"/>
      <c r="O210" s="16">
        <f>$B210</f>
        <v>207</v>
      </c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H210" s="16"/>
      <c r="AI210" s="16"/>
      <c r="AJ210" s="16"/>
      <c r="AK210" s="16">
        <f>$D210</f>
        <v>146</v>
      </c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D210"/>
    </row>
    <row r="211" spans="1:56" ht="15.9" customHeight="1" x14ac:dyDescent="0.3">
      <c r="A211" s="72">
        <v>272</v>
      </c>
      <c r="B211" s="72">
        <v>208</v>
      </c>
      <c r="C211" s="72">
        <v>74</v>
      </c>
      <c r="D211" s="72">
        <v>147</v>
      </c>
      <c r="E211" s="72">
        <v>448</v>
      </c>
      <c r="F211" s="73">
        <v>3.560185185185185E-2</v>
      </c>
      <c r="G211" s="74" t="s">
        <v>226</v>
      </c>
      <c r="H211" s="74" t="s">
        <v>674</v>
      </c>
      <c r="I211" s="72" t="s">
        <v>289</v>
      </c>
      <c r="J211" s="72" t="s">
        <v>40</v>
      </c>
      <c r="K211" s="72" t="s">
        <v>0</v>
      </c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>
        <f>$B211</f>
        <v>208</v>
      </c>
      <c r="AB211" s="16"/>
      <c r="AC211" s="16"/>
      <c r="AD211" s="16"/>
      <c r="AE211" s="16"/>
      <c r="AF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>
        <f>$D211</f>
        <v>147</v>
      </c>
      <c r="AX211" s="16"/>
      <c r="AY211" s="16"/>
      <c r="AZ211" s="16"/>
      <c r="BA211" s="16"/>
      <c r="BB211" s="16"/>
      <c r="BD211"/>
    </row>
    <row r="212" spans="1:56" ht="15.9" customHeight="1" x14ac:dyDescent="0.3">
      <c r="A212" s="72">
        <v>275</v>
      </c>
      <c r="B212" s="72">
        <v>209</v>
      </c>
      <c r="C212" s="72">
        <v>1</v>
      </c>
      <c r="D212" s="72">
        <v>148</v>
      </c>
      <c r="E212" s="72">
        <v>181</v>
      </c>
      <c r="F212" s="73">
        <v>3.5787037037037034E-2</v>
      </c>
      <c r="G212" s="74" t="s">
        <v>316</v>
      </c>
      <c r="H212" s="74" t="s">
        <v>283</v>
      </c>
      <c r="I212" s="72" t="s">
        <v>352</v>
      </c>
      <c r="J212" s="72" t="s">
        <v>27</v>
      </c>
      <c r="K212" s="72" t="s">
        <v>0</v>
      </c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>
        <f>$B212</f>
        <v>209</v>
      </c>
      <c r="AE212" s="16"/>
      <c r="AF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>
        <f>$D212</f>
        <v>148</v>
      </c>
      <c r="BA212" s="16"/>
      <c r="BB212" s="16"/>
      <c r="BD212"/>
    </row>
    <row r="213" spans="1:56" ht="15.9" customHeight="1" x14ac:dyDescent="0.3">
      <c r="A213" s="72">
        <v>278</v>
      </c>
      <c r="B213" s="72">
        <v>210</v>
      </c>
      <c r="C213" s="72">
        <v>60</v>
      </c>
      <c r="D213" s="72">
        <v>149</v>
      </c>
      <c r="E213" s="72">
        <v>1686</v>
      </c>
      <c r="F213" s="73">
        <v>3.5891203703703703E-2</v>
      </c>
      <c r="G213" s="74" t="s">
        <v>243</v>
      </c>
      <c r="H213" s="74" t="s">
        <v>675</v>
      </c>
      <c r="I213" s="72" t="s">
        <v>298</v>
      </c>
      <c r="J213" s="72" t="s">
        <v>23</v>
      </c>
      <c r="K213" s="72" t="s">
        <v>0</v>
      </c>
      <c r="L213" s="16"/>
      <c r="M213" s="16"/>
      <c r="N213" s="16">
        <f>$B213</f>
        <v>210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H213" s="16"/>
      <c r="AI213" s="16"/>
      <c r="AJ213" s="16">
        <f>$D213</f>
        <v>149</v>
      </c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</row>
    <row r="214" spans="1:56" ht="15.9" customHeight="1" x14ac:dyDescent="0.3">
      <c r="A214" s="72">
        <v>279</v>
      </c>
      <c r="B214" s="72">
        <v>211</v>
      </c>
      <c r="C214" s="72">
        <v>2</v>
      </c>
      <c r="D214" s="72">
        <v>150</v>
      </c>
      <c r="E214" s="72">
        <v>1417</v>
      </c>
      <c r="F214" s="73">
        <v>3.591435185185185E-2</v>
      </c>
      <c r="G214" s="74" t="s">
        <v>235</v>
      </c>
      <c r="H214" s="74" t="s">
        <v>676</v>
      </c>
      <c r="I214" s="72" t="s">
        <v>352</v>
      </c>
      <c r="J214" s="72" t="s">
        <v>388</v>
      </c>
      <c r="K214" s="72" t="s">
        <v>0</v>
      </c>
      <c r="L214" s="16"/>
      <c r="M214" s="16"/>
      <c r="N214" s="16"/>
      <c r="O214" s="16"/>
      <c r="P214" s="16"/>
      <c r="Q214" s="16"/>
      <c r="R214" s="16"/>
      <c r="S214" s="16"/>
      <c r="T214" s="16">
        <f>$B214</f>
        <v>211</v>
      </c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H214" s="16"/>
      <c r="AI214" s="16"/>
      <c r="AJ214" s="16"/>
      <c r="AK214" s="16"/>
      <c r="AL214" s="16"/>
      <c r="AM214" s="16"/>
      <c r="AN214" s="16"/>
      <c r="AO214" s="16"/>
      <c r="AP214" s="16">
        <f>$D214</f>
        <v>150</v>
      </c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D214"/>
    </row>
    <row r="215" spans="1:56" ht="15.9" customHeight="1" x14ac:dyDescent="0.3">
      <c r="A215" s="72">
        <v>280</v>
      </c>
      <c r="B215" s="72">
        <v>212</v>
      </c>
      <c r="C215" s="72">
        <v>15</v>
      </c>
      <c r="D215" s="72">
        <v>151</v>
      </c>
      <c r="E215" s="72">
        <v>1407</v>
      </c>
      <c r="F215" s="73">
        <v>3.5937499999999997E-2</v>
      </c>
      <c r="G215" s="74" t="s">
        <v>229</v>
      </c>
      <c r="H215" s="74" t="s">
        <v>343</v>
      </c>
      <c r="I215" s="72" t="s">
        <v>317</v>
      </c>
      <c r="J215" s="72" t="s">
        <v>388</v>
      </c>
      <c r="K215" s="72" t="s">
        <v>0</v>
      </c>
      <c r="L215" s="16"/>
      <c r="M215" s="16"/>
      <c r="N215" s="16"/>
      <c r="O215" s="16"/>
      <c r="P215" s="16"/>
      <c r="Q215" s="16"/>
      <c r="R215" s="16"/>
      <c r="S215" s="16"/>
      <c r="T215" s="16">
        <f>$B215</f>
        <v>212</v>
      </c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H215" s="16"/>
      <c r="AI215" s="16"/>
      <c r="AJ215" s="16"/>
      <c r="AK215" s="16"/>
      <c r="AL215" s="16"/>
      <c r="AM215" s="16"/>
      <c r="AN215" s="16"/>
      <c r="AO215" s="16"/>
      <c r="AP215" s="16">
        <f>$D215</f>
        <v>151</v>
      </c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D215"/>
    </row>
    <row r="216" spans="1:56" ht="15.9" customHeight="1" x14ac:dyDescent="0.3">
      <c r="A216" s="72">
        <v>281</v>
      </c>
      <c r="B216" s="72">
        <v>213</v>
      </c>
      <c r="C216" s="72">
        <v>75</v>
      </c>
      <c r="D216" s="72">
        <v>152</v>
      </c>
      <c r="E216" s="72">
        <v>1079</v>
      </c>
      <c r="F216" s="73">
        <v>3.5949074074074071E-2</v>
      </c>
      <c r="G216" s="74" t="s">
        <v>216</v>
      </c>
      <c r="H216" s="74" t="s">
        <v>362</v>
      </c>
      <c r="I216" s="72" t="s">
        <v>289</v>
      </c>
      <c r="J216" s="72" t="s">
        <v>37</v>
      </c>
      <c r="K216" s="72" t="s">
        <v>0</v>
      </c>
      <c r="L216" s="16"/>
      <c r="M216" s="16"/>
      <c r="N216" s="16"/>
      <c r="O216" s="16"/>
      <c r="P216" s="16"/>
      <c r="Q216" s="16"/>
      <c r="R216" s="16">
        <f>$B216</f>
        <v>213</v>
      </c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H216" s="16"/>
      <c r="AI216" s="16"/>
      <c r="AJ216" s="16"/>
      <c r="AK216" s="16"/>
      <c r="AL216" s="16"/>
      <c r="AM216" s="16"/>
      <c r="AN216" s="16">
        <f>$D216</f>
        <v>152</v>
      </c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D216"/>
    </row>
    <row r="217" spans="1:56" ht="15.9" customHeight="1" x14ac:dyDescent="0.3">
      <c r="A217" s="72">
        <v>282</v>
      </c>
      <c r="B217" s="72">
        <v>214</v>
      </c>
      <c r="C217" s="72">
        <v>76</v>
      </c>
      <c r="D217" s="72">
        <v>153</v>
      </c>
      <c r="E217" s="72">
        <v>1076</v>
      </c>
      <c r="F217" s="73">
        <v>3.5960648148148144E-2</v>
      </c>
      <c r="G217" s="74" t="s">
        <v>366</v>
      </c>
      <c r="H217" s="74" t="s">
        <v>367</v>
      </c>
      <c r="I217" s="72" t="s">
        <v>289</v>
      </c>
      <c r="J217" s="72" t="s">
        <v>37</v>
      </c>
      <c r="K217" s="72" t="s">
        <v>0</v>
      </c>
      <c r="L217" s="16"/>
      <c r="M217" s="16"/>
      <c r="N217" s="16"/>
      <c r="O217" s="16"/>
      <c r="P217" s="16"/>
      <c r="Q217" s="16"/>
      <c r="R217" s="16">
        <f>$B217</f>
        <v>214</v>
      </c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H217" s="16"/>
      <c r="AI217" s="16"/>
      <c r="AJ217" s="16"/>
      <c r="AK217" s="16"/>
      <c r="AL217" s="16"/>
      <c r="AM217" s="16"/>
      <c r="AN217" s="16">
        <f>$D217</f>
        <v>153</v>
      </c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D217"/>
    </row>
    <row r="218" spans="1:56" ht="15.9" customHeight="1" x14ac:dyDescent="0.3">
      <c r="A218" s="72">
        <v>283</v>
      </c>
      <c r="B218" s="72">
        <v>215</v>
      </c>
      <c r="C218" s="72">
        <v>16</v>
      </c>
      <c r="D218" s="72">
        <v>154</v>
      </c>
      <c r="E218" s="72">
        <v>902</v>
      </c>
      <c r="F218" s="73">
        <v>3.619212962962963E-2</v>
      </c>
      <c r="G218" s="74" t="s">
        <v>234</v>
      </c>
      <c r="H218" s="74" t="s">
        <v>348</v>
      </c>
      <c r="I218" s="72" t="s">
        <v>317</v>
      </c>
      <c r="J218" s="72" t="s">
        <v>38</v>
      </c>
      <c r="K218" s="72" t="s">
        <v>0</v>
      </c>
      <c r="L218" s="16"/>
      <c r="M218" s="16"/>
      <c r="N218" s="16"/>
      <c r="O218" s="16"/>
      <c r="P218" s="16"/>
      <c r="Q218" s="16"/>
      <c r="R218" s="16"/>
      <c r="S218" s="16">
        <f>$B218</f>
        <v>215</v>
      </c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H218" s="16"/>
      <c r="AI218" s="16"/>
      <c r="AJ218" s="16"/>
      <c r="AK218" s="16"/>
      <c r="AL218" s="16"/>
      <c r="AM218" s="16"/>
      <c r="AN218" s="16"/>
      <c r="AO218" s="16">
        <f>$D218</f>
        <v>154</v>
      </c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D218"/>
    </row>
    <row r="219" spans="1:56" ht="15.9" customHeight="1" x14ac:dyDescent="0.3">
      <c r="A219" s="72">
        <v>284</v>
      </c>
      <c r="B219" s="72">
        <v>216</v>
      </c>
      <c r="C219" s="72">
        <v>77</v>
      </c>
      <c r="D219" s="72">
        <v>155</v>
      </c>
      <c r="E219" s="72">
        <v>1980</v>
      </c>
      <c r="F219" s="73">
        <v>3.6273148148148145E-2</v>
      </c>
      <c r="G219" s="74" t="s">
        <v>677</v>
      </c>
      <c r="H219" s="74" t="s">
        <v>113</v>
      </c>
      <c r="I219" s="72" t="s">
        <v>289</v>
      </c>
      <c r="J219" s="72" t="s">
        <v>38</v>
      </c>
      <c r="K219" s="72" t="s">
        <v>0</v>
      </c>
      <c r="L219" s="16"/>
      <c r="M219" s="16"/>
      <c r="N219" s="16"/>
      <c r="O219" s="16"/>
      <c r="P219" s="16"/>
      <c r="Q219" s="16"/>
      <c r="R219" s="16"/>
      <c r="S219" s="16">
        <f>$B219</f>
        <v>216</v>
      </c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H219" s="16"/>
      <c r="AI219" s="16"/>
      <c r="AJ219" s="16"/>
      <c r="AK219" s="16"/>
      <c r="AL219" s="16"/>
      <c r="AM219" s="16"/>
      <c r="AN219" s="16"/>
      <c r="AO219" s="16">
        <f>$D219</f>
        <v>155</v>
      </c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D219"/>
    </row>
    <row r="220" spans="1:56" ht="15.9" customHeight="1" x14ac:dyDescent="0.3">
      <c r="A220" s="72">
        <v>286</v>
      </c>
      <c r="B220" s="72">
        <v>217</v>
      </c>
      <c r="C220" s="72">
        <v>78</v>
      </c>
      <c r="D220" s="72">
        <v>156</v>
      </c>
      <c r="E220" s="72">
        <v>1419</v>
      </c>
      <c r="F220" s="73">
        <v>3.6516203703703703E-2</v>
      </c>
      <c r="G220" s="74" t="s">
        <v>215</v>
      </c>
      <c r="H220" s="74" t="s">
        <v>678</v>
      </c>
      <c r="I220" s="72" t="s">
        <v>289</v>
      </c>
      <c r="J220" s="72" t="s">
        <v>388</v>
      </c>
      <c r="K220" s="72" t="s">
        <v>0</v>
      </c>
      <c r="L220" s="16"/>
      <c r="M220" s="16"/>
      <c r="N220" s="16"/>
      <c r="O220" s="16"/>
      <c r="P220" s="16"/>
      <c r="Q220" s="16"/>
      <c r="R220" s="16"/>
      <c r="S220" s="16"/>
      <c r="T220" s="16">
        <f>$B220</f>
        <v>217</v>
      </c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H220" s="16"/>
      <c r="AI220" s="16"/>
      <c r="AJ220" s="16"/>
      <c r="AK220" s="16"/>
      <c r="AL220" s="16"/>
      <c r="AM220" s="16"/>
      <c r="AN220" s="16"/>
      <c r="AO220" s="16"/>
      <c r="AP220" s="16">
        <f>$D220</f>
        <v>156</v>
      </c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D220"/>
    </row>
    <row r="221" spans="1:56" ht="15.9" customHeight="1" x14ac:dyDescent="0.3">
      <c r="A221" s="72">
        <v>289</v>
      </c>
      <c r="B221" s="72">
        <v>218</v>
      </c>
      <c r="C221" s="72">
        <v>79</v>
      </c>
      <c r="D221" s="72">
        <v>157</v>
      </c>
      <c r="E221" s="72">
        <v>2036</v>
      </c>
      <c r="F221" s="73">
        <v>3.6620370370370366E-2</v>
      </c>
      <c r="G221" s="74" t="s">
        <v>679</v>
      </c>
      <c r="H221" s="74" t="s">
        <v>680</v>
      </c>
      <c r="I221" s="72" t="s">
        <v>289</v>
      </c>
      <c r="J221" s="72" t="s">
        <v>36</v>
      </c>
      <c r="K221" s="72" t="s">
        <v>0</v>
      </c>
      <c r="L221" s="16"/>
      <c r="M221" s="16">
        <f>$B221</f>
        <v>218</v>
      </c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H221" s="16"/>
      <c r="AI221" s="16">
        <f>$D221</f>
        <v>157</v>
      </c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D221"/>
    </row>
    <row r="222" spans="1:56" ht="15.9" customHeight="1" x14ac:dyDescent="0.3">
      <c r="A222" s="72">
        <v>292</v>
      </c>
      <c r="B222" s="72">
        <v>219</v>
      </c>
      <c r="C222" s="72">
        <v>61</v>
      </c>
      <c r="D222" s="72">
        <v>158</v>
      </c>
      <c r="E222" s="72">
        <v>474</v>
      </c>
      <c r="F222" s="73">
        <v>3.6701388888888888E-2</v>
      </c>
      <c r="G222" s="74" t="s">
        <v>245</v>
      </c>
      <c r="H222" s="74" t="s">
        <v>681</v>
      </c>
      <c r="I222" s="72" t="s">
        <v>298</v>
      </c>
      <c r="J222" s="72" t="s">
        <v>40</v>
      </c>
      <c r="K222" s="72" t="s">
        <v>0</v>
      </c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>
        <f>$B222</f>
        <v>219</v>
      </c>
      <c r="AB222" s="16"/>
      <c r="AC222" s="16"/>
      <c r="AD222" s="16"/>
      <c r="AE222" s="16"/>
      <c r="AF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>
        <f>$D222</f>
        <v>158</v>
      </c>
      <c r="AX222" s="16"/>
      <c r="AY222" s="16"/>
      <c r="AZ222" s="16"/>
      <c r="BA222" s="16"/>
      <c r="BB222" s="16"/>
      <c r="BD222"/>
    </row>
    <row r="223" spans="1:56" ht="15.9" customHeight="1" x14ac:dyDescent="0.3">
      <c r="A223" s="72">
        <v>294</v>
      </c>
      <c r="B223" s="72">
        <v>220</v>
      </c>
      <c r="C223" s="72">
        <v>62</v>
      </c>
      <c r="D223" s="72">
        <v>159</v>
      </c>
      <c r="E223" s="72">
        <v>1470</v>
      </c>
      <c r="F223" s="73">
        <v>3.6782407407407403E-2</v>
      </c>
      <c r="G223" s="74" t="s">
        <v>227</v>
      </c>
      <c r="H223" s="74" t="s">
        <v>349</v>
      </c>
      <c r="I223" s="72" t="s">
        <v>298</v>
      </c>
      <c r="J223" s="72" t="s">
        <v>137</v>
      </c>
      <c r="K223" s="72" t="s">
        <v>0</v>
      </c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>
        <f>$B223</f>
        <v>220</v>
      </c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>
        <f>$D223</f>
        <v>159</v>
      </c>
      <c r="BD223"/>
    </row>
    <row r="224" spans="1:56" ht="15.9" customHeight="1" x14ac:dyDescent="0.3">
      <c r="A224" s="72">
        <v>295</v>
      </c>
      <c r="B224" s="72">
        <v>221</v>
      </c>
      <c r="C224" s="72">
        <v>17</v>
      </c>
      <c r="D224" s="72">
        <v>160</v>
      </c>
      <c r="E224" s="72">
        <v>1688</v>
      </c>
      <c r="F224" s="73">
        <v>3.681712962962963E-2</v>
      </c>
      <c r="G224" s="74" t="s">
        <v>304</v>
      </c>
      <c r="H224" s="74" t="s">
        <v>682</v>
      </c>
      <c r="I224" s="72" t="s">
        <v>317</v>
      </c>
      <c r="J224" s="72" t="s">
        <v>23</v>
      </c>
      <c r="K224" s="72" t="s">
        <v>0</v>
      </c>
      <c r="L224" s="16"/>
      <c r="M224" s="16"/>
      <c r="N224" s="16">
        <f>$B224</f>
        <v>221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H224" s="16"/>
      <c r="AI224" s="16"/>
      <c r="AJ224" s="16">
        <f>$D224</f>
        <v>160</v>
      </c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D224"/>
    </row>
    <row r="225" spans="1:56" ht="15.9" customHeight="1" x14ac:dyDescent="0.3">
      <c r="A225" s="72">
        <v>297</v>
      </c>
      <c r="B225" s="72">
        <v>222</v>
      </c>
      <c r="C225" s="72">
        <v>63</v>
      </c>
      <c r="D225" s="72">
        <v>161</v>
      </c>
      <c r="E225" s="72">
        <v>270</v>
      </c>
      <c r="F225" s="73">
        <v>3.6967592592592594E-2</v>
      </c>
      <c r="G225" s="74" t="s">
        <v>235</v>
      </c>
      <c r="H225" s="74" t="s">
        <v>184</v>
      </c>
      <c r="I225" s="72" t="s">
        <v>298</v>
      </c>
      <c r="J225" s="72" t="s">
        <v>27</v>
      </c>
      <c r="K225" s="72" t="s">
        <v>0</v>
      </c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>
        <f>$B225</f>
        <v>222</v>
      </c>
      <c r="AE225" s="16"/>
      <c r="AF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>
        <f>$D225</f>
        <v>161</v>
      </c>
      <c r="BA225" s="16"/>
      <c r="BB225" s="16"/>
      <c r="BD225"/>
    </row>
    <row r="226" spans="1:56" ht="15.9" customHeight="1" x14ac:dyDescent="0.3">
      <c r="A226" s="72">
        <v>298</v>
      </c>
      <c r="B226" s="72">
        <v>223</v>
      </c>
      <c r="C226" s="72">
        <v>64</v>
      </c>
      <c r="D226" s="72">
        <v>162</v>
      </c>
      <c r="E226" s="72">
        <v>1064</v>
      </c>
      <c r="F226" s="73">
        <v>3.6990740740740741E-2</v>
      </c>
      <c r="G226" s="74" t="s">
        <v>340</v>
      </c>
      <c r="H226" s="74" t="s">
        <v>104</v>
      </c>
      <c r="I226" s="72" t="s">
        <v>298</v>
      </c>
      <c r="J226" s="72" t="s">
        <v>37</v>
      </c>
      <c r="K226" s="72" t="s">
        <v>0</v>
      </c>
      <c r="L226" s="16"/>
      <c r="M226" s="16"/>
      <c r="N226" s="16"/>
      <c r="O226" s="16"/>
      <c r="P226" s="16"/>
      <c r="Q226" s="16"/>
      <c r="R226" s="16">
        <f>$B226</f>
        <v>223</v>
      </c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H226" s="16"/>
      <c r="AI226" s="16"/>
      <c r="AJ226" s="16"/>
      <c r="AK226" s="16"/>
      <c r="AL226" s="16"/>
      <c r="AM226" s="16"/>
      <c r="AN226" s="16">
        <f>$D226</f>
        <v>162</v>
      </c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D226"/>
    </row>
    <row r="227" spans="1:56" ht="15.9" customHeight="1" x14ac:dyDescent="0.3">
      <c r="A227" s="72">
        <v>299</v>
      </c>
      <c r="B227" s="72">
        <v>224</v>
      </c>
      <c r="C227" s="72"/>
      <c r="D227" s="72"/>
      <c r="E227" s="72">
        <v>880</v>
      </c>
      <c r="F227" s="73">
        <v>3.7037037037037035E-2</v>
      </c>
      <c r="G227" s="74" t="s">
        <v>270</v>
      </c>
      <c r="H227" s="74" t="s">
        <v>272</v>
      </c>
      <c r="I227" s="72" t="s">
        <v>69</v>
      </c>
      <c r="J227" s="72" t="s">
        <v>38</v>
      </c>
      <c r="K227" s="72" t="s">
        <v>0</v>
      </c>
      <c r="L227" s="16"/>
      <c r="M227" s="16"/>
      <c r="N227" s="16"/>
      <c r="O227" s="16"/>
      <c r="P227" s="16"/>
      <c r="Q227" s="16"/>
      <c r="R227" s="16"/>
      <c r="S227" s="16">
        <f>$B227</f>
        <v>224</v>
      </c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D227"/>
    </row>
    <row r="228" spans="1:56" ht="15.9" customHeight="1" x14ac:dyDescent="0.3">
      <c r="A228" s="72">
        <v>302</v>
      </c>
      <c r="B228" s="72">
        <v>225</v>
      </c>
      <c r="C228" s="72">
        <v>65</v>
      </c>
      <c r="D228" s="72">
        <v>163</v>
      </c>
      <c r="E228" s="72">
        <v>4002</v>
      </c>
      <c r="F228" s="73">
        <v>3.7141203703703704E-2</v>
      </c>
      <c r="G228" s="74" t="s">
        <v>683</v>
      </c>
      <c r="H228" s="74" t="s">
        <v>684</v>
      </c>
      <c r="I228" s="72" t="s">
        <v>298</v>
      </c>
      <c r="J228" s="72" t="s">
        <v>388</v>
      </c>
      <c r="K228" s="72" t="s">
        <v>0</v>
      </c>
      <c r="L228" s="16"/>
      <c r="M228" s="16"/>
      <c r="N228" s="16"/>
      <c r="O228" s="16"/>
      <c r="P228" s="16"/>
      <c r="Q228" s="16"/>
      <c r="R228" s="16"/>
      <c r="S228" s="16"/>
      <c r="T228" s="16">
        <f>$B228</f>
        <v>225</v>
      </c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H228" s="16"/>
      <c r="AI228" s="16"/>
      <c r="AJ228" s="16"/>
      <c r="AK228" s="16"/>
      <c r="AL228" s="16"/>
      <c r="AM228" s="16"/>
      <c r="AN228" s="16"/>
      <c r="AO228" s="16"/>
      <c r="AP228" s="16">
        <f>$D228</f>
        <v>163</v>
      </c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D228"/>
    </row>
    <row r="229" spans="1:56" ht="15.9" customHeight="1" x14ac:dyDescent="0.3">
      <c r="A229" s="72">
        <v>303</v>
      </c>
      <c r="B229" s="72">
        <v>226</v>
      </c>
      <c r="C229" s="72">
        <v>66</v>
      </c>
      <c r="D229" s="72">
        <v>164</v>
      </c>
      <c r="E229" s="72">
        <v>192</v>
      </c>
      <c r="F229" s="73">
        <v>3.72337962962963E-2</v>
      </c>
      <c r="G229" s="74" t="s">
        <v>275</v>
      </c>
      <c r="H229" s="74" t="s">
        <v>125</v>
      </c>
      <c r="I229" s="72" t="s">
        <v>298</v>
      </c>
      <c r="J229" s="72" t="s">
        <v>27</v>
      </c>
      <c r="K229" s="72" t="s">
        <v>0</v>
      </c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>
        <f>$B229</f>
        <v>226</v>
      </c>
      <c r="AE229" s="16"/>
      <c r="AF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>
        <f>$D229</f>
        <v>164</v>
      </c>
      <c r="BA229" s="16"/>
      <c r="BB229" s="16"/>
      <c r="BD229"/>
    </row>
    <row r="230" spans="1:56" ht="15.9" customHeight="1" x14ac:dyDescent="0.3">
      <c r="A230" s="72">
        <v>305</v>
      </c>
      <c r="B230" s="72">
        <v>227</v>
      </c>
      <c r="C230" s="72">
        <v>18</v>
      </c>
      <c r="D230" s="72">
        <v>165</v>
      </c>
      <c r="E230" s="72">
        <v>1012</v>
      </c>
      <c r="F230" s="73">
        <v>3.7314814814814815E-2</v>
      </c>
      <c r="G230" s="74" t="s">
        <v>267</v>
      </c>
      <c r="H230" s="74" t="s">
        <v>350</v>
      </c>
      <c r="I230" s="72" t="s">
        <v>317</v>
      </c>
      <c r="J230" s="72" t="s">
        <v>123</v>
      </c>
      <c r="K230" s="72" t="s">
        <v>0</v>
      </c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>
        <f>$B230</f>
        <v>227</v>
      </c>
      <c r="AF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>
        <f>$D230</f>
        <v>165</v>
      </c>
      <c r="BB230" s="16"/>
      <c r="BD230"/>
    </row>
    <row r="231" spans="1:56" ht="15.9" customHeight="1" x14ac:dyDescent="0.3">
      <c r="A231" s="72">
        <v>306</v>
      </c>
      <c r="B231" s="72">
        <v>228</v>
      </c>
      <c r="C231" s="72">
        <v>19</v>
      </c>
      <c r="D231" s="72">
        <v>166</v>
      </c>
      <c r="E231" s="72">
        <v>427</v>
      </c>
      <c r="F231" s="73">
        <v>3.7372685185185189E-2</v>
      </c>
      <c r="G231" s="74" t="s">
        <v>177</v>
      </c>
      <c r="H231" s="74" t="s">
        <v>246</v>
      </c>
      <c r="I231" s="72" t="s">
        <v>317</v>
      </c>
      <c r="J231" s="72" t="s">
        <v>40</v>
      </c>
      <c r="K231" s="72" t="s">
        <v>0</v>
      </c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>
        <f>$B231</f>
        <v>228</v>
      </c>
      <c r="AB231" s="16"/>
      <c r="AC231" s="16"/>
      <c r="AD231" s="16"/>
      <c r="AE231" s="16"/>
      <c r="AF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>
        <f>$D231</f>
        <v>166</v>
      </c>
      <c r="AX231" s="16"/>
      <c r="AY231" s="16"/>
      <c r="AZ231" s="16"/>
      <c r="BA231" s="16"/>
      <c r="BB231" s="16"/>
      <c r="BD231"/>
    </row>
    <row r="232" spans="1:56" ht="15.9" customHeight="1" x14ac:dyDescent="0.3">
      <c r="A232" s="72">
        <v>307</v>
      </c>
      <c r="B232" s="72">
        <v>229</v>
      </c>
      <c r="C232" s="1"/>
      <c r="D232" s="72"/>
      <c r="E232" s="72">
        <v>860</v>
      </c>
      <c r="F232" s="73">
        <v>3.7465277777777778E-2</v>
      </c>
      <c r="G232" s="74" t="s">
        <v>581</v>
      </c>
      <c r="H232" s="74" t="s">
        <v>582</v>
      </c>
      <c r="I232" s="72" t="s">
        <v>69</v>
      </c>
      <c r="J232" s="72" t="s">
        <v>38</v>
      </c>
      <c r="K232" s="72" t="s">
        <v>0</v>
      </c>
      <c r="L232" s="16"/>
      <c r="M232" s="16"/>
      <c r="N232" s="16"/>
      <c r="O232" s="16"/>
      <c r="P232" s="16"/>
      <c r="Q232" s="16"/>
      <c r="R232" s="16"/>
      <c r="S232" s="16">
        <f>$B232</f>
        <v>229</v>
      </c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D232"/>
    </row>
    <row r="233" spans="1:56" ht="15.9" customHeight="1" x14ac:dyDescent="0.3">
      <c r="A233" s="72">
        <v>308</v>
      </c>
      <c r="B233" s="72">
        <v>230</v>
      </c>
      <c r="C233" s="72">
        <v>80</v>
      </c>
      <c r="D233" s="72">
        <v>167</v>
      </c>
      <c r="E233" s="72">
        <v>1687</v>
      </c>
      <c r="F233" s="73">
        <v>3.7534722222222219E-2</v>
      </c>
      <c r="G233" s="74" t="s">
        <v>266</v>
      </c>
      <c r="H233" s="74" t="s">
        <v>685</v>
      </c>
      <c r="I233" s="72" t="s">
        <v>289</v>
      </c>
      <c r="J233" s="72" t="s">
        <v>23</v>
      </c>
      <c r="K233" s="72" t="s">
        <v>0</v>
      </c>
      <c r="L233" s="16"/>
      <c r="M233" s="16"/>
      <c r="N233" s="16">
        <f>$B233</f>
        <v>230</v>
      </c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H233" s="16"/>
      <c r="AI233" s="16"/>
      <c r="AJ233" s="16">
        <f>$D233</f>
        <v>167</v>
      </c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D233"/>
    </row>
    <row r="234" spans="1:56" ht="15.9" customHeight="1" x14ac:dyDescent="0.3">
      <c r="A234" s="72">
        <v>309</v>
      </c>
      <c r="B234" s="72">
        <v>231</v>
      </c>
      <c r="C234" s="72">
        <v>67</v>
      </c>
      <c r="D234" s="72">
        <v>168</v>
      </c>
      <c r="E234" s="75">
        <v>1509</v>
      </c>
      <c r="F234" s="73">
        <v>3.7615740740740741E-2</v>
      </c>
      <c r="G234" s="74" t="s">
        <v>243</v>
      </c>
      <c r="H234" s="74" t="s">
        <v>465</v>
      </c>
      <c r="I234" s="72" t="s">
        <v>298</v>
      </c>
      <c r="J234" s="72" t="s">
        <v>73</v>
      </c>
      <c r="K234" s="72" t="s">
        <v>0</v>
      </c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>
        <f>$B234</f>
        <v>231</v>
      </c>
      <c r="X234" s="16"/>
      <c r="Y234" s="16"/>
      <c r="Z234" s="16"/>
      <c r="AA234" s="16"/>
      <c r="AB234" s="16"/>
      <c r="AC234" s="16"/>
      <c r="AD234" s="16"/>
      <c r="AE234" s="16"/>
      <c r="AF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>
        <f>$D234</f>
        <v>168</v>
      </c>
      <c r="AT234" s="16"/>
      <c r="AU234" s="16"/>
      <c r="AV234" s="16"/>
      <c r="AW234" s="16"/>
      <c r="AX234" s="16"/>
      <c r="AY234" s="16"/>
      <c r="AZ234" s="16"/>
      <c r="BA234" s="16"/>
      <c r="BB234" s="16"/>
      <c r="BD234"/>
    </row>
    <row r="235" spans="1:56" ht="15.9" customHeight="1" x14ac:dyDescent="0.3">
      <c r="A235" s="72">
        <v>310</v>
      </c>
      <c r="B235" s="72">
        <v>232</v>
      </c>
      <c r="C235" s="72">
        <v>81</v>
      </c>
      <c r="D235" s="72">
        <v>169</v>
      </c>
      <c r="E235" s="75">
        <v>20</v>
      </c>
      <c r="F235" s="73">
        <v>3.7662037037037036E-2</v>
      </c>
      <c r="G235" s="74" t="s">
        <v>250</v>
      </c>
      <c r="H235" s="74" t="s">
        <v>364</v>
      </c>
      <c r="I235" s="72" t="s">
        <v>289</v>
      </c>
      <c r="J235" s="72" t="s">
        <v>39</v>
      </c>
      <c r="K235" s="72" t="s">
        <v>0</v>
      </c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>
        <f>$B235</f>
        <v>232</v>
      </c>
      <c r="Y235" s="16"/>
      <c r="Z235" s="16"/>
      <c r="AA235" s="16"/>
      <c r="AB235" s="16"/>
      <c r="AC235" s="16"/>
      <c r="AD235" s="16"/>
      <c r="AE235" s="16"/>
      <c r="AF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>
        <f>$D235</f>
        <v>169</v>
      </c>
      <c r="AU235" s="16"/>
      <c r="AV235" s="16"/>
      <c r="AW235" s="16"/>
      <c r="AX235" s="16"/>
      <c r="AY235" s="16"/>
      <c r="AZ235" s="16"/>
      <c r="BA235" s="16"/>
      <c r="BB235" s="16"/>
      <c r="BD235"/>
    </row>
    <row r="236" spans="1:56" ht="15.9" customHeight="1" x14ac:dyDescent="0.3">
      <c r="A236" s="72">
        <v>313</v>
      </c>
      <c r="B236" s="72">
        <v>233</v>
      </c>
      <c r="C236" s="72">
        <v>20</v>
      </c>
      <c r="D236" s="72">
        <v>170</v>
      </c>
      <c r="E236" s="75">
        <v>1522</v>
      </c>
      <c r="F236" s="73">
        <v>3.784722222222222E-2</v>
      </c>
      <c r="G236" s="74" t="s">
        <v>306</v>
      </c>
      <c r="H236" s="74" t="s">
        <v>121</v>
      </c>
      <c r="I236" s="72" t="s">
        <v>317</v>
      </c>
      <c r="J236" s="72" t="s">
        <v>73</v>
      </c>
      <c r="K236" s="72" t="s">
        <v>0</v>
      </c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>
        <f>$B236</f>
        <v>233</v>
      </c>
      <c r="X236" s="16"/>
      <c r="Y236" s="16"/>
      <c r="Z236" s="16"/>
      <c r="AA236" s="16"/>
      <c r="AB236" s="16"/>
      <c r="AC236" s="16"/>
      <c r="AD236" s="16"/>
      <c r="AE236" s="16"/>
      <c r="AF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>
        <f>$D236</f>
        <v>170</v>
      </c>
      <c r="AT236" s="16"/>
      <c r="AU236" s="16"/>
      <c r="AV236" s="16"/>
      <c r="AW236" s="16"/>
      <c r="AX236" s="16"/>
      <c r="AY236" s="16"/>
      <c r="AZ236" s="16"/>
      <c r="BA236" s="16"/>
      <c r="BB236" s="16"/>
      <c r="BD236"/>
    </row>
    <row r="237" spans="1:56" ht="15.9" customHeight="1" x14ac:dyDescent="0.3">
      <c r="A237" s="72">
        <v>314</v>
      </c>
      <c r="B237" s="72">
        <v>234</v>
      </c>
      <c r="C237" s="72">
        <v>21</v>
      </c>
      <c r="D237" s="72">
        <v>171</v>
      </c>
      <c r="E237" s="75">
        <v>191</v>
      </c>
      <c r="F237" s="73">
        <v>3.7893518518518514E-2</v>
      </c>
      <c r="G237" s="74" t="s">
        <v>686</v>
      </c>
      <c r="H237" s="74" t="s">
        <v>687</v>
      </c>
      <c r="I237" s="72" t="s">
        <v>317</v>
      </c>
      <c r="J237" s="72" t="s">
        <v>27</v>
      </c>
      <c r="K237" s="72" t="s">
        <v>0</v>
      </c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>
        <f>$B237</f>
        <v>234</v>
      </c>
      <c r="AE237" s="16"/>
      <c r="AF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>
        <f>$D237</f>
        <v>171</v>
      </c>
      <c r="BA237" s="16"/>
      <c r="BB237" s="16"/>
      <c r="BD237"/>
    </row>
    <row r="238" spans="1:56" ht="15.9" customHeight="1" x14ac:dyDescent="0.3">
      <c r="A238" s="72">
        <v>315</v>
      </c>
      <c r="B238" s="72">
        <v>235</v>
      </c>
      <c r="C238" s="72">
        <v>82</v>
      </c>
      <c r="D238" s="72">
        <v>172</v>
      </c>
      <c r="E238" s="75">
        <v>1498</v>
      </c>
      <c r="F238" s="73">
        <v>3.7997685185185183E-2</v>
      </c>
      <c r="G238" s="74" t="s">
        <v>250</v>
      </c>
      <c r="H238" s="74" t="s">
        <v>359</v>
      </c>
      <c r="I238" s="72" t="s">
        <v>289</v>
      </c>
      <c r="J238" s="72" t="s">
        <v>73</v>
      </c>
      <c r="K238" s="72" t="s">
        <v>0</v>
      </c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>
        <f>$B238</f>
        <v>235</v>
      </c>
      <c r="X238" s="16"/>
      <c r="Y238" s="16"/>
      <c r="Z238" s="16"/>
      <c r="AA238" s="16"/>
      <c r="AB238" s="16"/>
      <c r="AC238" s="16"/>
      <c r="AD238" s="16"/>
      <c r="AE238" s="16"/>
      <c r="AF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>
        <f>$D238</f>
        <v>172</v>
      </c>
      <c r="AT238" s="16"/>
      <c r="AU238" s="16"/>
      <c r="AV238" s="16"/>
      <c r="AW238" s="16"/>
      <c r="AX238" s="16"/>
      <c r="AY238" s="16"/>
      <c r="AZ238" s="16"/>
      <c r="BA238" s="16"/>
      <c r="BB238" s="16"/>
      <c r="BD238"/>
    </row>
    <row r="239" spans="1:56" ht="15.9" customHeight="1" x14ac:dyDescent="0.3">
      <c r="A239" s="72">
        <v>316</v>
      </c>
      <c r="B239" s="72">
        <v>236</v>
      </c>
      <c r="C239" s="1"/>
      <c r="D239" s="1"/>
      <c r="E239" s="75">
        <v>1448</v>
      </c>
      <c r="F239" s="73">
        <v>3.802083333333333E-2</v>
      </c>
      <c r="G239" s="74" t="s">
        <v>234</v>
      </c>
      <c r="H239" s="74" t="s">
        <v>583</v>
      </c>
      <c r="I239" s="72" t="s">
        <v>69</v>
      </c>
      <c r="J239" s="72" t="s">
        <v>137</v>
      </c>
      <c r="K239" s="72" t="s">
        <v>0</v>
      </c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>
        <f>$B239</f>
        <v>236</v>
      </c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D239"/>
    </row>
    <row r="240" spans="1:56" ht="15.9" customHeight="1" x14ac:dyDescent="0.3">
      <c r="A240" s="72">
        <v>317</v>
      </c>
      <c r="B240" s="72">
        <v>237</v>
      </c>
      <c r="C240" s="72">
        <v>68</v>
      </c>
      <c r="D240" s="72">
        <v>173</v>
      </c>
      <c r="E240" s="75">
        <v>213</v>
      </c>
      <c r="F240" s="73">
        <v>3.8032407407407404E-2</v>
      </c>
      <c r="G240" s="74" t="s">
        <v>324</v>
      </c>
      <c r="H240" s="74" t="s">
        <v>688</v>
      </c>
      <c r="I240" s="72" t="s">
        <v>298</v>
      </c>
      <c r="J240" s="72" t="s">
        <v>27</v>
      </c>
      <c r="K240" s="72" t="s">
        <v>0</v>
      </c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>
        <f>$B240</f>
        <v>237</v>
      </c>
      <c r="AE240" s="16"/>
      <c r="AF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>
        <f>$D240</f>
        <v>173</v>
      </c>
      <c r="BA240" s="16"/>
      <c r="BB240" s="16"/>
      <c r="BD240"/>
    </row>
    <row r="241" spans="1:56" ht="15.9" customHeight="1" x14ac:dyDescent="0.3">
      <c r="A241" s="72">
        <v>318</v>
      </c>
      <c r="B241" s="72">
        <v>238</v>
      </c>
      <c r="C241" s="72">
        <v>69</v>
      </c>
      <c r="D241" s="72">
        <v>174</v>
      </c>
      <c r="E241" s="75">
        <v>477</v>
      </c>
      <c r="F241" s="73">
        <v>3.8043981481481477E-2</v>
      </c>
      <c r="G241" s="74" t="s">
        <v>287</v>
      </c>
      <c r="H241" s="74" t="s">
        <v>117</v>
      </c>
      <c r="I241" s="72" t="s">
        <v>298</v>
      </c>
      <c r="J241" s="72" t="s">
        <v>40</v>
      </c>
      <c r="K241" s="72" t="s">
        <v>0</v>
      </c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>
        <f>$B241</f>
        <v>238</v>
      </c>
      <c r="AB241" s="16"/>
      <c r="AC241" s="16"/>
      <c r="AD241" s="16"/>
      <c r="AE241" s="16"/>
      <c r="AF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>
        <f>$D241</f>
        <v>174</v>
      </c>
      <c r="AX241" s="16"/>
      <c r="AY241" s="16"/>
      <c r="AZ241" s="16"/>
      <c r="BA241" s="16"/>
      <c r="BB241" s="16"/>
      <c r="BD241"/>
    </row>
    <row r="242" spans="1:56" ht="15.9" customHeight="1" x14ac:dyDescent="0.3">
      <c r="A242" s="72">
        <v>319</v>
      </c>
      <c r="B242" s="72">
        <v>239</v>
      </c>
      <c r="C242" s="72">
        <v>70</v>
      </c>
      <c r="D242" s="72">
        <v>175</v>
      </c>
      <c r="E242" s="75">
        <v>1245</v>
      </c>
      <c r="F242" s="73">
        <v>3.8055555555555551E-2</v>
      </c>
      <c r="G242" s="74" t="s">
        <v>305</v>
      </c>
      <c r="H242" s="74" t="s">
        <v>689</v>
      </c>
      <c r="I242" s="72" t="s">
        <v>298</v>
      </c>
      <c r="J242" s="72" t="s">
        <v>36</v>
      </c>
      <c r="K242" s="72" t="s">
        <v>0</v>
      </c>
      <c r="L242" s="16"/>
      <c r="M242" s="16">
        <f>$B242</f>
        <v>239</v>
      </c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H242" s="16"/>
      <c r="AI242" s="16">
        <f>$D242</f>
        <v>175</v>
      </c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D242"/>
    </row>
    <row r="243" spans="1:56" ht="15.9" customHeight="1" x14ac:dyDescent="0.3">
      <c r="A243" s="72">
        <v>320</v>
      </c>
      <c r="B243" s="72">
        <v>240</v>
      </c>
      <c r="C243" s="72">
        <v>71</v>
      </c>
      <c r="D243" s="72">
        <v>176</v>
      </c>
      <c r="E243" s="75">
        <v>1287</v>
      </c>
      <c r="F243" s="73">
        <v>3.8206018518518521E-2</v>
      </c>
      <c r="G243" s="74" t="s">
        <v>216</v>
      </c>
      <c r="H243" s="74" t="s">
        <v>118</v>
      </c>
      <c r="I243" s="72" t="s">
        <v>298</v>
      </c>
      <c r="J243" s="72" t="s">
        <v>35</v>
      </c>
      <c r="K243" s="72" t="s">
        <v>0</v>
      </c>
      <c r="L243" s="16">
        <f>$B243</f>
        <v>240</v>
      </c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H243" s="16">
        <f>$D243</f>
        <v>176</v>
      </c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</row>
    <row r="244" spans="1:56" ht="15.9" customHeight="1" x14ac:dyDescent="0.3">
      <c r="A244" s="72">
        <v>322</v>
      </c>
      <c r="B244" s="72">
        <v>241</v>
      </c>
      <c r="C244" s="72">
        <v>22</v>
      </c>
      <c r="D244" s="72">
        <v>177</v>
      </c>
      <c r="E244" s="75">
        <v>1645</v>
      </c>
      <c r="F244" s="73">
        <v>3.831018518518519E-2</v>
      </c>
      <c r="G244" s="74" t="s">
        <v>316</v>
      </c>
      <c r="H244" s="74" t="s">
        <v>274</v>
      </c>
      <c r="I244" s="72" t="s">
        <v>317</v>
      </c>
      <c r="J244" s="72" t="s">
        <v>63</v>
      </c>
      <c r="K244" s="72" t="s">
        <v>0</v>
      </c>
      <c r="L244" s="16"/>
      <c r="M244" s="16"/>
      <c r="N244" s="16"/>
      <c r="O244" s="16"/>
      <c r="P244" s="16"/>
      <c r="Q244" s="16">
        <f>$B244</f>
        <v>241</v>
      </c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H244" s="16"/>
      <c r="AI244" s="16"/>
      <c r="AJ244" s="16"/>
      <c r="AK244" s="16"/>
      <c r="AL244" s="16"/>
      <c r="AM244" s="16">
        <f>$D244</f>
        <v>177</v>
      </c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D244"/>
    </row>
    <row r="245" spans="1:56" ht="15.9" customHeight="1" x14ac:dyDescent="0.3">
      <c r="A245" s="72">
        <v>325</v>
      </c>
      <c r="B245" s="72">
        <v>242</v>
      </c>
      <c r="C245" s="72">
        <v>72</v>
      </c>
      <c r="D245" s="72">
        <v>178</v>
      </c>
      <c r="E245" s="75">
        <v>995</v>
      </c>
      <c r="F245" s="73">
        <v>3.8692129629629632E-2</v>
      </c>
      <c r="G245" s="74" t="s">
        <v>643</v>
      </c>
      <c r="H245" s="74" t="s">
        <v>154</v>
      </c>
      <c r="I245" s="72" t="s">
        <v>298</v>
      </c>
      <c r="J245" s="72" t="s">
        <v>123</v>
      </c>
      <c r="K245" s="72" t="s">
        <v>0</v>
      </c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>
        <f>$B245</f>
        <v>242</v>
      </c>
      <c r="AF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>
        <f>$D245</f>
        <v>178</v>
      </c>
      <c r="BB245" s="16"/>
      <c r="BD245"/>
    </row>
    <row r="246" spans="1:56" ht="15.9" customHeight="1" x14ac:dyDescent="0.3">
      <c r="A246" s="72">
        <v>327</v>
      </c>
      <c r="B246" s="72">
        <v>243</v>
      </c>
      <c r="C246" s="72">
        <v>73</v>
      </c>
      <c r="D246" s="72">
        <v>179</v>
      </c>
      <c r="E246" s="75">
        <v>1252</v>
      </c>
      <c r="F246" s="73">
        <v>3.8715277777777779E-2</v>
      </c>
      <c r="G246" s="74" t="s">
        <v>218</v>
      </c>
      <c r="H246" s="74" t="s">
        <v>419</v>
      </c>
      <c r="I246" s="72" t="s">
        <v>298</v>
      </c>
      <c r="J246" s="72" t="s">
        <v>36</v>
      </c>
      <c r="K246" s="72" t="s">
        <v>0</v>
      </c>
      <c r="L246" s="16"/>
      <c r="M246" s="16">
        <f>$B246</f>
        <v>243</v>
      </c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H246" s="16"/>
      <c r="AI246" s="16">
        <f>$D246</f>
        <v>179</v>
      </c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D246"/>
    </row>
    <row r="247" spans="1:56" ht="15.9" customHeight="1" x14ac:dyDescent="0.3">
      <c r="A247" s="72">
        <v>328</v>
      </c>
      <c r="B247" s="72">
        <v>244</v>
      </c>
      <c r="C247" s="72">
        <v>74</v>
      </c>
      <c r="D247" s="72">
        <v>180</v>
      </c>
      <c r="E247" s="75">
        <v>836</v>
      </c>
      <c r="F247" s="73">
        <v>3.8807870370370375E-2</v>
      </c>
      <c r="G247" s="74" t="s">
        <v>271</v>
      </c>
      <c r="H247" s="74" t="s">
        <v>361</v>
      </c>
      <c r="I247" s="72" t="s">
        <v>298</v>
      </c>
      <c r="J247" s="72" t="s">
        <v>38</v>
      </c>
      <c r="K247" s="72" t="s">
        <v>0</v>
      </c>
      <c r="L247" s="16"/>
      <c r="M247" s="16"/>
      <c r="N247" s="16"/>
      <c r="O247" s="16"/>
      <c r="P247" s="16"/>
      <c r="Q247" s="16"/>
      <c r="R247" s="16"/>
      <c r="S247" s="16">
        <f>$B247</f>
        <v>244</v>
      </c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H247" s="16"/>
      <c r="AI247" s="16"/>
      <c r="AJ247" s="16"/>
      <c r="AK247" s="16"/>
      <c r="AL247" s="16"/>
      <c r="AM247" s="16"/>
      <c r="AN247" s="16"/>
      <c r="AO247" s="16">
        <f>$D247</f>
        <v>180</v>
      </c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D247"/>
    </row>
    <row r="248" spans="1:56" ht="15.9" customHeight="1" x14ac:dyDescent="0.3">
      <c r="A248" s="72">
        <v>330</v>
      </c>
      <c r="B248" s="72">
        <v>245</v>
      </c>
      <c r="C248" s="72">
        <v>83</v>
      </c>
      <c r="D248" s="72">
        <v>181</v>
      </c>
      <c r="E248" s="75">
        <v>222</v>
      </c>
      <c r="F248" s="73">
        <v>3.8981481481481485E-2</v>
      </c>
      <c r="G248" s="74" t="s">
        <v>235</v>
      </c>
      <c r="H248" s="74" t="s">
        <v>690</v>
      </c>
      <c r="I248" s="72" t="s">
        <v>289</v>
      </c>
      <c r="J248" s="72" t="s">
        <v>27</v>
      </c>
      <c r="K248" s="72" t="s">
        <v>0</v>
      </c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>
        <f>$B248</f>
        <v>245</v>
      </c>
      <c r="AE248" s="16"/>
      <c r="AF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>
        <f>$D248</f>
        <v>181</v>
      </c>
      <c r="BA248" s="16"/>
      <c r="BB248" s="16"/>
      <c r="BD248"/>
    </row>
    <row r="249" spans="1:56" ht="15.9" customHeight="1" x14ac:dyDescent="0.3">
      <c r="A249" s="72">
        <v>332</v>
      </c>
      <c r="B249" s="72">
        <v>246</v>
      </c>
      <c r="C249" s="72">
        <v>23</v>
      </c>
      <c r="D249" s="72">
        <v>182</v>
      </c>
      <c r="E249" s="75">
        <v>1275</v>
      </c>
      <c r="F249" s="73">
        <v>3.934027777777778E-2</v>
      </c>
      <c r="G249" s="74" t="s">
        <v>235</v>
      </c>
      <c r="H249" s="74" t="s">
        <v>691</v>
      </c>
      <c r="I249" s="72" t="s">
        <v>317</v>
      </c>
      <c r="J249" s="72" t="s">
        <v>36</v>
      </c>
      <c r="K249" s="72" t="s">
        <v>0</v>
      </c>
      <c r="L249" s="16"/>
      <c r="M249" s="16">
        <f>$B249</f>
        <v>246</v>
      </c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H249" s="16"/>
      <c r="AI249" s="16">
        <f>$D249</f>
        <v>182</v>
      </c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D249"/>
    </row>
    <row r="250" spans="1:56" ht="15.9" customHeight="1" x14ac:dyDescent="0.3">
      <c r="A250" s="72">
        <v>333</v>
      </c>
      <c r="B250" s="72">
        <v>247</v>
      </c>
      <c r="C250" s="72">
        <v>4</v>
      </c>
      <c r="D250" s="1"/>
      <c r="E250" s="75">
        <v>279</v>
      </c>
      <c r="F250" s="73">
        <v>3.9479166666666669E-2</v>
      </c>
      <c r="G250" s="74" t="s">
        <v>338</v>
      </c>
      <c r="H250" s="74" t="s">
        <v>157</v>
      </c>
      <c r="I250" s="72" t="s">
        <v>412</v>
      </c>
      <c r="J250" s="72" t="s">
        <v>27</v>
      </c>
      <c r="K250" s="72" t="s">
        <v>0</v>
      </c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>
        <f>$B250</f>
        <v>247</v>
      </c>
      <c r="AE250" s="16"/>
      <c r="AF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D250"/>
    </row>
    <row r="251" spans="1:56" ht="15.9" customHeight="1" x14ac:dyDescent="0.3">
      <c r="A251" s="72">
        <v>336</v>
      </c>
      <c r="B251" s="72">
        <v>248</v>
      </c>
      <c r="C251" s="72">
        <v>24</v>
      </c>
      <c r="D251" s="72">
        <v>183</v>
      </c>
      <c r="E251" s="75">
        <v>243</v>
      </c>
      <c r="F251" s="73">
        <v>3.9525462962962964E-2</v>
      </c>
      <c r="G251" s="74" t="s">
        <v>218</v>
      </c>
      <c r="H251" s="74" t="s">
        <v>241</v>
      </c>
      <c r="I251" s="72" t="s">
        <v>317</v>
      </c>
      <c r="J251" s="72" t="s">
        <v>27</v>
      </c>
      <c r="K251" s="72" t="s">
        <v>0</v>
      </c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>
        <f>$B251</f>
        <v>248</v>
      </c>
      <c r="AE251" s="16"/>
      <c r="AF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>
        <f>$D251</f>
        <v>183</v>
      </c>
      <c r="BA251" s="16"/>
      <c r="BB251" s="16"/>
      <c r="BD251"/>
    </row>
    <row r="252" spans="1:56" ht="15.9" customHeight="1" x14ac:dyDescent="0.3">
      <c r="A252" s="72">
        <v>339</v>
      </c>
      <c r="B252" s="72">
        <v>249</v>
      </c>
      <c r="C252" s="72">
        <v>3</v>
      </c>
      <c r="D252" s="72">
        <v>184</v>
      </c>
      <c r="E252" s="75">
        <v>184</v>
      </c>
      <c r="F252" s="73">
        <v>3.9594907407407405E-2</v>
      </c>
      <c r="G252" s="74" t="s">
        <v>351</v>
      </c>
      <c r="H252" s="74" t="s">
        <v>335</v>
      </c>
      <c r="I252" s="72" t="s">
        <v>352</v>
      </c>
      <c r="J252" s="72" t="s">
        <v>27</v>
      </c>
      <c r="K252" s="72" t="s">
        <v>0</v>
      </c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>
        <f>$B252</f>
        <v>249</v>
      </c>
      <c r="AE252" s="16"/>
      <c r="AF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>
        <f>$D252</f>
        <v>184</v>
      </c>
      <c r="BA252" s="16"/>
      <c r="BB252" s="16"/>
      <c r="BD252"/>
    </row>
    <row r="253" spans="1:56" ht="15.9" customHeight="1" x14ac:dyDescent="0.3">
      <c r="A253" s="72">
        <v>342</v>
      </c>
      <c r="B253" s="72">
        <v>250</v>
      </c>
      <c r="C253" s="72">
        <v>25</v>
      </c>
      <c r="D253" s="72">
        <v>185</v>
      </c>
      <c r="E253" s="75">
        <v>1231</v>
      </c>
      <c r="F253" s="73">
        <v>3.9965277777777773E-2</v>
      </c>
      <c r="G253" s="74" t="s">
        <v>306</v>
      </c>
      <c r="H253" s="74" t="s">
        <v>692</v>
      </c>
      <c r="I253" s="72" t="s">
        <v>317</v>
      </c>
      <c r="J253" s="72" t="s">
        <v>36</v>
      </c>
      <c r="K253" s="72" t="s">
        <v>0</v>
      </c>
      <c r="L253" s="16"/>
      <c r="M253" s="16">
        <f>$B253</f>
        <v>250</v>
      </c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H253" s="16"/>
      <c r="AI253" s="16">
        <f>$D253</f>
        <v>185</v>
      </c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D253"/>
    </row>
    <row r="254" spans="1:56" ht="15.9" customHeight="1" x14ac:dyDescent="0.3">
      <c r="A254" s="72">
        <v>344</v>
      </c>
      <c r="B254" s="72">
        <v>251</v>
      </c>
      <c r="C254" s="72">
        <v>75</v>
      </c>
      <c r="D254" s="72">
        <v>186</v>
      </c>
      <c r="E254" s="75">
        <v>337</v>
      </c>
      <c r="F254" s="73">
        <v>4.0208333333333332E-2</v>
      </c>
      <c r="G254" s="74" t="s">
        <v>230</v>
      </c>
      <c r="H254" s="74" t="s">
        <v>693</v>
      </c>
      <c r="I254" s="72" t="s">
        <v>298</v>
      </c>
      <c r="J254" s="72" t="s">
        <v>40</v>
      </c>
      <c r="K254" s="72" t="s">
        <v>0</v>
      </c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>
        <f>$B254</f>
        <v>251</v>
      </c>
      <c r="AB254" s="16"/>
      <c r="AC254" s="16"/>
      <c r="AD254" s="16"/>
      <c r="AE254" s="16"/>
      <c r="AF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>
        <f>$D254</f>
        <v>186</v>
      </c>
      <c r="AX254" s="16"/>
      <c r="AY254" s="16"/>
      <c r="AZ254" s="16"/>
      <c r="BA254" s="16"/>
      <c r="BB254" s="16"/>
      <c r="BD254"/>
    </row>
    <row r="255" spans="1:56" ht="15.9" customHeight="1" x14ac:dyDescent="0.3">
      <c r="A255" s="72">
        <v>347</v>
      </c>
      <c r="B255" s="72">
        <v>252</v>
      </c>
      <c r="C255" s="72">
        <v>76</v>
      </c>
      <c r="D255" s="72">
        <v>187</v>
      </c>
      <c r="E255" s="75">
        <v>1523</v>
      </c>
      <c r="F255" s="73">
        <v>4.0358796296296302E-2</v>
      </c>
      <c r="G255" s="74" t="s">
        <v>177</v>
      </c>
      <c r="H255" s="74" t="s">
        <v>353</v>
      </c>
      <c r="I255" s="72" t="s">
        <v>298</v>
      </c>
      <c r="J255" s="72" t="s">
        <v>73</v>
      </c>
      <c r="K255" s="72" t="s">
        <v>0</v>
      </c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>
        <f>$B255</f>
        <v>252</v>
      </c>
      <c r="X255" s="16"/>
      <c r="Y255" s="16"/>
      <c r="Z255" s="16"/>
      <c r="AA255" s="16"/>
      <c r="AB255" s="16"/>
      <c r="AC255" s="16"/>
      <c r="AD255" s="16"/>
      <c r="AE255" s="16"/>
      <c r="AF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>
        <f>$D255</f>
        <v>187</v>
      </c>
      <c r="AT255" s="16"/>
      <c r="AU255" s="16"/>
      <c r="AV255" s="16"/>
      <c r="AW255" s="16"/>
      <c r="AX255" s="16"/>
      <c r="AY255" s="16"/>
      <c r="AZ255" s="16"/>
      <c r="BA255" s="16"/>
      <c r="BB255" s="16"/>
      <c r="BD255"/>
    </row>
    <row r="256" spans="1:56" ht="15.9" customHeight="1" x14ac:dyDescent="0.3">
      <c r="A256" s="72">
        <v>348</v>
      </c>
      <c r="B256" s="72">
        <v>253</v>
      </c>
      <c r="C256" s="1"/>
      <c r="D256" s="1"/>
      <c r="E256" s="75">
        <v>948</v>
      </c>
      <c r="F256" s="73">
        <v>4.0393518518518523E-2</v>
      </c>
      <c r="G256" s="74" t="s">
        <v>584</v>
      </c>
      <c r="H256" s="74" t="s">
        <v>241</v>
      </c>
      <c r="I256" s="72" t="s">
        <v>69</v>
      </c>
      <c r="J256" s="72" t="s">
        <v>38</v>
      </c>
      <c r="K256" s="72" t="s">
        <v>0</v>
      </c>
      <c r="L256" s="16"/>
      <c r="M256" s="16"/>
      <c r="N256" s="16"/>
      <c r="O256" s="16"/>
      <c r="P256" s="16"/>
      <c r="Q256" s="16"/>
      <c r="R256" s="16"/>
      <c r="S256" s="16">
        <f>$B256</f>
        <v>253</v>
      </c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D256"/>
    </row>
    <row r="257" spans="1:56" ht="15.9" customHeight="1" x14ac:dyDescent="0.3">
      <c r="A257" s="72">
        <v>349</v>
      </c>
      <c r="B257" s="72">
        <v>254</v>
      </c>
      <c r="C257" s="72">
        <v>77</v>
      </c>
      <c r="D257" s="72">
        <v>188</v>
      </c>
      <c r="E257" s="75">
        <v>86</v>
      </c>
      <c r="F257" s="73">
        <v>4.0451388888888891E-2</v>
      </c>
      <c r="G257" s="74" t="s">
        <v>106</v>
      </c>
      <c r="H257" s="74" t="s">
        <v>379</v>
      </c>
      <c r="I257" s="72" t="s">
        <v>298</v>
      </c>
      <c r="J257" s="72" t="s">
        <v>39</v>
      </c>
      <c r="K257" s="72" t="s">
        <v>0</v>
      </c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>
        <f>$B257</f>
        <v>254</v>
      </c>
      <c r="Y257" s="16"/>
      <c r="Z257" s="16"/>
      <c r="AA257" s="16"/>
      <c r="AB257" s="16"/>
      <c r="AC257" s="16"/>
      <c r="AD257" s="16"/>
      <c r="AE257" s="16"/>
      <c r="AF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>
        <f>$D257</f>
        <v>188</v>
      </c>
      <c r="AU257" s="16"/>
      <c r="AV257" s="16"/>
      <c r="AW257" s="16"/>
      <c r="AX257" s="16"/>
      <c r="AY257" s="16"/>
      <c r="AZ257" s="16"/>
      <c r="BA257" s="16"/>
      <c r="BB257" s="16"/>
      <c r="BD257"/>
    </row>
    <row r="258" spans="1:56" ht="15.9" customHeight="1" x14ac:dyDescent="0.3">
      <c r="A258" s="72">
        <v>356</v>
      </c>
      <c r="B258" s="72">
        <v>255</v>
      </c>
      <c r="C258" s="72">
        <v>26</v>
      </c>
      <c r="D258" s="72">
        <v>189</v>
      </c>
      <c r="E258" s="75">
        <v>439</v>
      </c>
      <c r="F258" s="73">
        <v>4.0671296296296296E-2</v>
      </c>
      <c r="G258" s="74" t="s">
        <v>219</v>
      </c>
      <c r="H258" s="74" t="s">
        <v>694</v>
      </c>
      <c r="I258" s="72" t="s">
        <v>317</v>
      </c>
      <c r="J258" s="72" t="s">
        <v>40</v>
      </c>
      <c r="K258" s="72" t="s">
        <v>0</v>
      </c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>
        <f>$B258</f>
        <v>255</v>
      </c>
      <c r="AB258" s="16"/>
      <c r="AC258" s="16"/>
      <c r="AD258" s="16"/>
      <c r="AE258" s="16"/>
      <c r="AF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>
        <f>$D258</f>
        <v>189</v>
      </c>
      <c r="AX258" s="16"/>
      <c r="AY258" s="16"/>
      <c r="AZ258" s="16"/>
      <c r="BA258" s="16"/>
      <c r="BB258" s="16"/>
      <c r="BD258"/>
    </row>
    <row r="259" spans="1:56" ht="15.9" customHeight="1" x14ac:dyDescent="0.3">
      <c r="A259" s="72">
        <v>357</v>
      </c>
      <c r="B259" s="72">
        <v>256</v>
      </c>
      <c r="C259" s="72">
        <v>4</v>
      </c>
      <c r="D259" s="72">
        <v>190</v>
      </c>
      <c r="E259" s="75">
        <v>1056</v>
      </c>
      <c r="F259" s="73">
        <v>4.072916666666667E-2</v>
      </c>
      <c r="G259" s="74" t="s">
        <v>327</v>
      </c>
      <c r="H259" s="74" t="s">
        <v>115</v>
      </c>
      <c r="I259" s="72" t="s">
        <v>352</v>
      </c>
      <c r="J259" s="72" t="s">
        <v>37</v>
      </c>
      <c r="K259" s="72" t="s">
        <v>0</v>
      </c>
      <c r="L259" s="16"/>
      <c r="M259" s="16"/>
      <c r="N259" s="16"/>
      <c r="O259" s="16"/>
      <c r="P259" s="16"/>
      <c r="Q259" s="16"/>
      <c r="R259" s="16">
        <f>$B259</f>
        <v>256</v>
      </c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H259" s="16"/>
      <c r="AI259" s="16"/>
      <c r="AJ259" s="16"/>
      <c r="AK259" s="16"/>
      <c r="AL259" s="16"/>
      <c r="AM259" s="16"/>
      <c r="AN259" s="16">
        <f>$D259</f>
        <v>190</v>
      </c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D259"/>
    </row>
    <row r="260" spans="1:56" ht="15.9" customHeight="1" x14ac:dyDescent="0.3">
      <c r="A260" s="72">
        <v>358</v>
      </c>
      <c r="B260" s="72">
        <v>257</v>
      </c>
      <c r="C260" s="72">
        <v>27</v>
      </c>
      <c r="D260" s="72">
        <v>191</v>
      </c>
      <c r="E260" s="75">
        <v>1290</v>
      </c>
      <c r="F260" s="73">
        <v>4.0740740740740744E-2</v>
      </c>
      <c r="G260" s="74" t="s">
        <v>216</v>
      </c>
      <c r="H260" s="74" t="s">
        <v>370</v>
      </c>
      <c r="I260" s="72" t="s">
        <v>317</v>
      </c>
      <c r="J260" s="72" t="s">
        <v>35</v>
      </c>
      <c r="K260" s="72" t="s">
        <v>0</v>
      </c>
      <c r="L260" s="16">
        <f>$B260</f>
        <v>257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H260" s="16">
        <f>$D260</f>
        <v>191</v>
      </c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</row>
    <row r="261" spans="1:56" ht="15.9" customHeight="1" x14ac:dyDescent="0.3">
      <c r="A261" s="72">
        <v>359</v>
      </c>
      <c r="B261" s="72">
        <v>258</v>
      </c>
      <c r="C261" s="72">
        <v>5</v>
      </c>
      <c r="D261" s="72">
        <v>192</v>
      </c>
      <c r="E261" s="75">
        <v>2023</v>
      </c>
      <c r="F261" s="73">
        <v>4.0798611111111112E-2</v>
      </c>
      <c r="G261" s="74" t="s">
        <v>297</v>
      </c>
      <c r="H261" s="74" t="s">
        <v>371</v>
      </c>
      <c r="I261" s="72" t="s">
        <v>352</v>
      </c>
      <c r="J261" s="72" t="s">
        <v>35</v>
      </c>
      <c r="K261" s="72" t="s">
        <v>0</v>
      </c>
      <c r="L261" s="16">
        <f>$B261</f>
        <v>258</v>
      </c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H261" s="16">
        <f>$D261</f>
        <v>192</v>
      </c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</row>
    <row r="262" spans="1:56" ht="15.9" customHeight="1" x14ac:dyDescent="0.3">
      <c r="A262" s="72">
        <v>365</v>
      </c>
      <c r="B262" s="72">
        <v>259</v>
      </c>
      <c r="C262" s="72">
        <v>28</v>
      </c>
      <c r="D262" s="72">
        <v>193</v>
      </c>
      <c r="E262" s="75">
        <v>1906</v>
      </c>
      <c r="F262" s="73">
        <v>4.1215277777777781E-2</v>
      </c>
      <c r="G262" s="74" t="s">
        <v>363</v>
      </c>
      <c r="H262" s="74" t="s">
        <v>113</v>
      </c>
      <c r="I262" s="72" t="s">
        <v>317</v>
      </c>
      <c r="J262" s="72" t="s">
        <v>137</v>
      </c>
      <c r="K262" s="72" t="s">
        <v>0</v>
      </c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>
        <f>$B262</f>
        <v>259</v>
      </c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>
        <f>$D262</f>
        <v>193</v>
      </c>
      <c r="BD262"/>
    </row>
    <row r="263" spans="1:56" ht="15.9" customHeight="1" x14ac:dyDescent="0.3">
      <c r="A263" s="72">
        <v>366</v>
      </c>
      <c r="B263" s="72">
        <v>260</v>
      </c>
      <c r="C263" s="72">
        <v>78</v>
      </c>
      <c r="D263" s="72">
        <v>194</v>
      </c>
      <c r="E263" s="75">
        <v>419</v>
      </c>
      <c r="F263" s="73">
        <v>4.1412037037037039E-2</v>
      </c>
      <c r="G263" s="74" t="s">
        <v>255</v>
      </c>
      <c r="H263" s="74" t="s">
        <v>695</v>
      </c>
      <c r="I263" s="72" t="s">
        <v>298</v>
      </c>
      <c r="J263" s="72" t="s">
        <v>40</v>
      </c>
      <c r="K263" s="72" t="s">
        <v>0</v>
      </c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>
        <f>$B263</f>
        <v>260</v>
      </c>
      <c r="AB263" s="16"/>
      <c r="AC263" s="16"/>
      <c r="AD263" s="16"/>
      <c r="AE263" s="16"/>
      <c r="AF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>
        <f>$D263</f>
        <v>194</v>
      </c>
      <c r="AX263" s="16"/>
      <c r="AY263" s="16"/>
      <c r="AZ263" s="16"/>
      <c r="BA263" s="16"/>
      <c r="BB263" s="16"/>
      <c r="BD263"/>
    </row>
    <row r="264" spans="1:56" ht="15.9" customHeight="1" x14ac:dyDescent="0.3">
      <c r="A264" s="72">
        <v>368</v>
      </c>
      <c r="B264" s="72">
        <v>261</v>
      </c>
      <c r="C264" s="72">
        <v>79</v>
      </c>
      <c r="D264" s="72">
        <v>195</v>
      </c>
      <c r="E264" s="75">
        <v>1702</v>
      </c>
      <c r="F264" s="73">
        <v>4.1527777777777775E-2</v>
      </c>
      <c r="G264" s="74" t="s">
        <v>245</v>
      </c>
      <c r="H264" s="74" t="s">
        <v>696</v>
      </c>
      <c r="I264" s="72" t="s">
        <v>298</v>
      </c>
      <c r="J264" s="72" t="s">
        <v>23</v>
      </c>
      <c r="K264" s="72" t="s">
        <v>0</v>
      </c>
      <c r="L264" s="16"/>
      <c r="M264" s="16"/>
      <c r="N264" s="16">
        <f>$B264</f>
        <v>261</v>
      </c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H264" s="16"/>
      <c r="AI264" s="16"/>
      <c r="AJ264" s="16">
        <f>$D264</f>
        <v>195</v>
      </c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D264"/>
    </row>
    <row r="265" spans="1:56" ht="15.9" customHeight="1" x14ac:dyDescent="0.3">
      <c r="A265" s="72">
        <v>371</v>
      </c>
      <c r="B265" s="72">
        <v>262</v>
      </c>
      <c r="C265" s="72">
        <v>29</v>
      </c>
      <c r="D265" s="72">
        <v>196</v>
      </c>
      <c r="E265" s="75">
        <v>920</v>
      </c>
      <c r="F265" s="76">
        <v>4.1689814814814811E-2</v>
      </c>
      <c r="G265" s="74" t="s">
        <v>227</v>
      </c>
      <c r="H265" s="74" t="s">
        <v>115</v>
      </c>
      <c r="I265" s="72" t="s">
        <v>317</v>
      </c>
      <c r="J265" s="72" t="s">
        <v>38</v>
      </c>
      <c r="K265" s="72" t="s">
        <v>0</v>
      </c>
      <c r="L265" s="16"/>
      <c r="M265" s="16"/>
      <c r="N265" s="16"/>
      <c r="O265" s="16"/>
      <c r="P265" s="16"/>
      <c r="Q265" s="16"/>
      <c r="R265" s="16"/>
      <c r="S265" s="16">
        <f>$B265</f>
        <v>262</v>
      </c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H265" s="16"/>
      <c r="AI265" s="16"/>
      <c r="AJ265" s="16"/>
      <c r="AK265" s="16"/>
      <c r="AL265" s="16"/>
      <c r="AM265" s="16"/>
      <c r="AN265" s="16"/>
      <c r="AO265" s="16">
        <f>$D265</f>
        <v>196</v>
      </c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D265"/>
    </row>
    <row r="266" spans="1:56" ht="15.9" customHeight="1" x14ac:dyDescent="0.3">
      <c r="A266" s="72">
        <v>372</v>
      </c>
      <c r="B266" s="72">
        <v>263</v>
      </c>
      <c r="C266" s="72">
        <v>80</v>
      </c>
      <c r="D266" s="72">
        <v>197</v>
      </c>
      <c r="E266" s="75">
        <v>840</v>
      </c>
      <c r="F266" s="76">
        <v>4.1712962962962959E-2</v>
      </c>
      <c r="G266" s="74" t="s">
        <v>219</v>
      </c>
      <c r="H266" s="74" t="s">
        <v>697</v>
      </c>
      <c r="I266" s="72" t="s">
        <v>298</v>
      </c>
      <c r="J266" s="72" t="s">
        <v>38</v>
      </c>
      <c r="K266" s="72" t="s">
        <v>0</v>
      </c>
      <c r="L266" s="16"/>
      <c r="M266" s="16"/>
      <c r="N266" s="16"/>
      <c r="O266" s="16"/>
      <c r="P266" s="16"/>
      <c r="Q266" s="16"/>
      <c r="R266" s="16"/>
      <c r="S266" s="16">
        <f>$B266</f>
        <v>263</v>
      </c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H266" s="16"/>
      <c r="AI266" s="16"/>
      <c r="AJ266" s="16"/>
      <c r="AK266" s="16"/>
      <c r="AL266" s="16"/>
      <c r="AM266" s="16"/>
      <c r="AN266" s="16"/>
      <c r="AO266" s="16">
        <f>$D266</f>
        <v>197</v>
      </c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D266"/>
    </row>
    <row r="267" spans="1:56" ht="15.9" customHeight="1" x14ac:dyDescent="0.3">
      <c r="A267" s="72">
        <v>373</v>
      </c>
      <c r="B267" s="72">
        <v>264</v>
      </c>
      <c r="C267" s="72">
        <v>81</v>
      </c>
      <c r="D267" s="72">
        <v>198</v>
      </c>
      <c r="E267" s="75">
        <v>233</v>
      </c>
      <c r="F267" s="76">
        <v>4.1793981481481481E-2</v>
      </c>
      <c r="G267" s="74" t="s">
        <v>698</v>
      </c>
      <c r="H267" s="74" t="s">
        <v>699</v>
      </c>
      <c r="I267" s="72" t="s">
        <v>298</v>
      </c>
      <c r="J267" s="72" t="s">
        <v>27</v>
      </c>
      <c r="K267" s="72" t="s">
        <v>0</v>
      </c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>
        <f>$B267</f>
        <v>264</v>
      </c>
      <c r="AE267" s="16"/>
      <c r="AF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>
        <f>$D267</f>
        <v>198</v>
      </c>
      <c r="BA267" s="16"/>
      <c r="BB267" s="16"/>
      <c r="BD267"/>
    </row>
    <row r="268" spans="1:56" ht="15.9" customHeight="1" x14ac:dyDescent="0.3">
      <c r="A268" s="72">
        <v>375</v>
      </c>
      <c r="B268" s="72">
        <v>265</v>
      </c>
      <c r="C268" s="72">
        <v>82</v>
      </c>
      <c r="D268" s="72">
        <v>199</v>
      </c>
      <c r="E268" s="75">
        <v>2040</v>
      </c>
      <c r="F268" s="76">
        <v>4.2037037037037032E-2</v>
      </c>
      <c r="G268" s="74" t="s">
        <v>251</v>
      </c>
      <c r="H268" s="74" t="s">
        <v>360</v>
      </c>
      <c r="I268" s="72" t="s">
        <v>298</v>
      </c>
      <c r="J268" s="72" t="s">
        <v>36</v>
      </c>
      <c r="K268" s="72" t="s">
        <v>0</v>
      </c>
      <c r="L268" s="16"/>
      <c r="M268" s="16">
        <f>$B268</f>
        <v>265</v>
      </c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H268" s="16"/>
      <c r="AI268" s="16">
        <f>$D268</f>
        <v>199</v>
      </c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D268"/>
    </row>
    <row r="269" spans="1:56" ht="15.9" customHeight="1" x14ac:dyDescent="0.3">
      <c r="A269" s="72">
        <v>382</v>
      </c>
      <c r="B269" s="72">
        <v>266</v>
      </c>
      <c r="C269" s="72">
        <v>83</v>
      </c>
      <c r="D269" s="72">
        <v>200</v>
      </c>
      <c r="E269" s="75">
        <v>734</v>
      </c>
      <c r="F269" s="76">
        <v>4.2361111111111113E-2</v>
      </c>
      <c r="G269" s="74" t="s">
        <v>294</v>
      </c>
      <c r="H269" s="74" t="s">
        <v>700</v>
      </c>
      <c r="I269" s="72" t="s">
        <v>298</v>
      </c>
      <c r="J269" s="72" t="s">
        <v>26</v>
      </c>
      <c r="K269" s="72" t="s">
        <v>0</v>
      </c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>
        <f>$B269</f>
        <v>266</v>
      </c>
      <c r="AA269" s="16"/>
      <c r="AB269" s="16"/>
      <c r="AC269" s="16"/>
      <c r="AD269" s="16"/>
      <c r="AE269" s="16"/>
      <c r="AF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>
        <f>$D269</f>
        <v>200</v>
      </c>
      <c r="AW269" s="16"/>
      <c r="AX269" s="16"/>
      <c r="AY269" s="16"/>
      <c r="AZ269" s="16"/>
      <c r="BA269" s="16"/>
      <c r="BB269" s="16"/>
      <c r="BD269"/>
    </row>
    <row r="270" spans="1:56" ht="15.9" customHeight="1" x14ac:dyDescent="0.3">
      <c r="A270" s="72">
        <v>384</v>
      </c>
      <c r="B270" s="72">
        <v>267</v>
      </c>
      <c r="C270" s="72">
        <v>84</v>
      </c>
      <c r="D270" s="72">
        <v>201</v>
      </c>
      <c r="E270" s="75">
        <v>1560</v>
      </c>
      <c r="F270" s="76">
        <v>4.252314814814815E-2</v>
      </c>
      <c r="G270" s="74" t="s">
        <v>701</v>
      </c>
      <c r="H270" s="74" t="s">
        <v>702</v>
      </c>
      <c r="I270" s="72" t="s">
        <v>298</v>
      </c>
      <c r="J270" s="72" t="s">
        <v>53</v>
      </c>
      <c r="K270" s="72" t="s">
        <v>0</v>
      </c>
      <c r="L270" s="16"/>
      <c r="M270" s="16"/>
      <c r="N270" s="16"/>
      <c r="O270" s="16"/>
      <c r="P270" s="16">
        <f>$B270</f>
        <v>267</v>
      </c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H270" s="16"/>
      <c r="AI270" s="16"/>
      <c r="AJ270" s="16"/>
      <c r="AK270" s="16"/>
      <c r="AL270" s="16">
        <f>$D270</f>
        <v>201</v>
      </c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D270"/>
    </row>
    <row r="271" spans="1:56" ht="15.9" customHeight="1" x14ac:dyDescent="0.3">
      <c r="A271" s="72">
        <v>385</v>
      </c>
      <c r="B271" s="72">
        <v>268</v>
      </c>
      <c r="C271" s="72">
        <v>30</v>
      </c>
      <c r="D271" s="72">
        <v>202</v>
      </c>
      <c r="E271" s="75">
        <v>819</v>
      </c>
      <c r="F271" s="76">
        <v>4.2627314814814819E-2</v>
      </c>
      <c r="G271" s="74" t="s">
        <v>318</v>
      </c>
      <c r="H271" s="74" t="s">
        <v>373</v>
      </c>
      <c r="I271" s="72" t="s">
        <v>317</v>
      </c>
      <c r="J271" s="72" t="s">
        <v>38</v>
      </c>
      <c r="K271" s="72" t="s">
        <v>0</v>
      </c>
      <c r="L271" s="16"/>
      <c r="M271" s="16"/>
      <c r="N271" s="16"/>
      <c r="O271" s="16"/>
      <c r="P271" s="16"/>
      <c r="Q271" s="16"/>
      <c r="R271" s="16"/>
      <c r="S271" s="16">
        <f>$B271</f>
        <v>268</v>
      </c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H271" s="16"/>
      <c r="AI271" s="16"/>
      <c r="AJ271" s="16"/>
      <c r="AK271" s="16"/>
      <c r="AL271" s="16"/>
      <c r="AM271" s="16"/>
      <c r="AN271" s="16"/>
      <c r="AO271" s="16">
        <f>$D271</f>
        <v>202</v>
      </c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D271"/>
    </row>
    <row r="272" spans="1:56" ht="15.9" customHeight="1" x14ac:dyDescent="0.3">
      <c r="A272" s="72">
        <v>388</v>
      </c>
      <c r="B272" s="72">
        <v>269</v>
      </c>
      <c r="C272" s="72">
        <v>85</v>
      </c>
      <c r="D272" s="72">
        <v>203</v>
      </c>
      <c r="E272" s="75">
        <v>1087</v>
      </c>
      <c r="F272" s="76">
        <v>4.2789351851851856E-2</v>
      </c>
      <c r="G272" s="74" t="s">
        <v>177</v>
      </c>
      <c r="H272" s="74" t="s">
        <v>577</v>
      </c>
      <c r="I272" s="72" t="s">
        <v>298</v>
      </c>
      <c r="J272" s="72" t="s">
        <v>37</v>
      </c>
      <c r="K272" s="72" t="s">
        <v>0</v>
      </c>
      <c r="L272" s="16"/>
      <c r="M272" s="16"/>
      <c r="N272" s="16"/>
      <c r="O272" s="16"/>
      <c r="P272" s="16"/>
      <c r="Q272" s="16"/>
      <c r="R272" s="16">
        <f>$B272</f>
        <v>269</v>
      </c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H272" s="16"/>
      <c r="AI272" s="16"/>
      <c r="AJ272" s="16"/>
      <c r="AK272" s="16"/>
      <c r="AL272" s="16"/>
      <c r="AM272" s="16"/>
      <c r="AN272" s="16">
        <f>$D272</f>
        <v>203</v>
      </c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D272"/>
    </row>
    <row r="273" spans="1:56" ht="15.9" customHeight="1" x14ac:dyDescent="0.3">
      <c r="A273" s="72">
        <v>391</v>
      </c>
      <c r="B273" s="72">
        <v>270</v>
      </c>
      <c r="C273" s="72">
        <v>86</v>
      </c>
      <c r="D273" s="72">
        <v>204</v>
      </c>
      <c r="E273" s="75">
        <v>1676</v>
      </c>
      <c r="F273" s="76">
        <v>4.2928240740740746E-2</v>
      </c>
      <c r="G273" s="74" t="s">
        <v>106</v>
      </c>
      <c r="H273" s="74" t="s">
        <v>155</v>
      </c>
      <c r="I273" s="72" t="s">
        <v>298</v>
      </c>
      <c r="J273" s="72" t="s">
        <v>58</v>
      </c>
      <c r="K273" s="72" t="s">
        <v>0</v>
      </c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>
        <f>$B273</f>
        <v>270</v>
      </c>
      <c r="AC273" s="16"/>
      <c r="AD273" s="16"/>
      <c r="AE273" s="16"/>
      <c r="AF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>
        <f>$D273</f>
        <v>204</v>
      </c>
      <c r="AY273" s="16"/>
      <c r="AZ273" s="16"/>
      <c r="BA273" s="16"/>
      <c r="BB273" s="16"/>
      <c r="BD273"/>
    </row>
    <row r="274" spans="1:56" ht="15.9" customHeight="1" x14ac:dyDescent="0.3">
      <c r="A274" s="72">
        <v>395</v>
      </c>
      <c r="B274" s="72">
        <v>271</v>
      </c>
      <c r="C274" s="72">
        <v>84</v>
      </c>
      <c r="D274" s="72">
        <v>205</v>
      </c>
      <c r="E274" s="75">
        <v>1620</v>
      </c>
      <c r="F274" s="76">
        <v>4.3159722222222224E-2</v>
      </c>
      <c r="G274" s="74" t="s">
        <v>287</v>
      </c>
      <c r="H274" s="74" t="s">
        <v>288</v>
      </c>
      <c r="I274" s="72" t="s">
        <v>289</v>
      </c>
      <c r="J274" s="72" t="s">
        <v>67</v>
      </c>
      <c r="K274" s="72" t="s">
        <v>0</v>
      </c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>
        <f>$B274</f>
        <v>271</v>
      </c>
      <c r="AD274" s="16"/>
      <c r="AE274" s="16"/>
      <c r="AF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>
        <f>$D274</f>
        <v>205</v>
      </c>
      <c r="AZ274" s="16"/>
      <c r="BA274" s="16"/>
      <c r="BB274" s="16"/>
      <c r="BD274"/>
    </row>
    <row r="275" spans="1:56" ht="15.9" customHeight="1" x14ac:dyDescent="0.3">
      <c r="A275" s="72">
        <v>399</v>
      </c>
      <c r="B275" s="72">
        <v>272</v>
      </c>
      <c r="C275" s="1"/>
      <c r="D275" s="1"/>
      <c r="E275" s="75">
        <v>1080</v>
      </c>
      <c r="F275" s="76">
        <v>4.3379629629629629E-2</v>
      </c>
      <c r="G275" s="74" t="s">
        <v>271</v>
      </c>
      <c r="H275" s="74" t="s">
        <v>585</v>
      </c>
      <c r="I275" s="72" t="s">
        <v>69</v>
      </c>
      <c r="J275" s="72" t="s">
        <v>37</v>
      </c>
      <c r="K275" s="72" t="s">
        <v>0</v>
      </c>
      <c r="L275" s="16"/>
      <c r="M275" s="16"/>
      <c r="N275" s="16"/>
      <c r="O275" s="16"/>
      <c r="P275" s="16"/>
      <c r="Q275" s="16"/>
      <c r="R275" s="16">
        <f>$B275</f>
        <v>272</v>
      </c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D275"/>
    </row>
    <row r="276" spans="1:56" ht="15.9" customHeight="1" x14ac:dyDescent="0.3">
      <c r="A276" s="72">
        <v>400</v>
      </c>
      <c r="B276" s="72">
        <v>273</v>
      </c>
      <c r="C276" s="72">
        <v>87</v>
      </c>
      <c r="D276" s="72">
        <v>206</v>
      </c>
      <c r="E276" s="75">
        <v>1291</v>
      </c>
      <c r="F276" s="76">
        <v>4.3472222222222225E-2</v>
      </c>
      <c r="G276" s="74" t="s">
        <v>271</v>
      </c>
      <c r="H276" s="74" t="s">
        <v>703</v>
      </c>
      <c r="I276" s="72" t="s">
        <v>298</v>
      </c>
      <c r="J276" s="72" t="s">
        <v>35</v>
      </c>
      <c r="K276" s="72" t="s">
        <v>0</v>
      </c>
      <c r="L276" s="16">
        <f>$B276</f>
        <v>273</v>
      </c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H276" s="16">
        <f>$D276</f>
        <v>206</v>
      </c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</row>
    <row r="277" spans="1:56" ht="15.9" customHeight="1" x14ac:dyDescent="0.3">
      <c r="A277" s="72">
        <v>401</v>
      </c>
      <c r="B277" s="72">
        <v>274</v>
      </c>
      <c r="C277" s="1"/>
      <c r="D277" s="1"/>
      <c r="E277" s="75">
        <v>1585</v>
      </c>
      <c r="F277" s="76">
        <v>4.3634259259259262E-2</v>
      </c>
      <c r="G277" s="74" t="s">
        <v>586</v>
      </c>
      <c r="H277" s="74" t="s">
        <v>587</v>
      </c>
      <c r="I277" s="72" t="s">
        <v>69</v>
      </c>
      <c r="J277" s="72" t="s">
        <v>67</v>
      </c>
      <c r="K277" s="72" t="s">
        <v>0</v>
      </c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>
        <f>$B277</f>
        <v>274</v>
      </c>
      <c r="AD277" s="16"/>
      <c r="AE277" s="16"/>
      <c r="AF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D277"/>
    </row>
    <row r="278" spans="1:56" ht="15.9" customHeight="1" x14ac:dyDescent="0.3">
      <c r="A278" s="72">
        <v>405</v>
      </c>
      <c r="B278" s="72">
        <v>275</v>
      </c>
      <c r="C278" s="72">
        <v>31</v>
      </c>
      <c r="D278" s="72">
        <v>207</v>
      </c>
      <c r="E278" s="75">
        <v>1525</v>
      </c>
      <c r="F278" s="76">
        <v>4.3900462962962961E-2</v>
      </c>
      <c r="G278" s="74" t="s">
        <v>215</v>
      </c>
      <c r="H278" s="74" t="s">
        <v>704</v>
      </c>
      <c r="I278" s="72" t="s">
        <v>317</v>
      </c>
      <c r="J278" s="72" t="s">
        <v>73</v>
      </c>
      <c r="K278" s="72" t="s">
        <v>0</v>
      </c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>
        <f>$B278</f>
        <v>275</v>
      </c>
      <c r="X278" s="16"/>
      <c r="Y278" s="16"/>
      <c r="Z278" s="16"/>
      <c r="AA278" s="16"/>
      <c r="AB278" s="16"/>
      <c r="AC278" s="16"/>
      <c r="AD278" s="16"/>
      <c r="AE278" s="16"/>
      <c r="AF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>
        <f>$D278</f>
        <v>207</v>
      </c>
      <c r="AT278" s="16"/>
      <c r="AU278" s="16"/>
      <c r="AV278" s="16"/>
      <c r="AW278" s="16"/>
      <c r="AX278" s="16"/>
      <c r="AY278" s="16"/>
      <c r="AZ278" s="16"/>
      <c r="BA278" s="16"/>
      <c r="BB278" s="16"/>
      <c r="BD278"/>
    </row>
    <row r="279" spans="1:56" ht="15.9" customHeight="1" x14ac:dyDescent="0.3">
      <c r="A279" s="72">
        <v>407</v>
      </c>
      <c r="B279" s="72">
        <v>276</v>
      </c>
      <c r="C279" s="72">
        <v>6</v>
      </c>
      <c r="D279" s="72">
        <v>208</v>
      </c>
      <c r="E279" s="75">
        <v>1274</v>
      </c>
      <c r="F279" s="76">
        <v>4.4201388888888887E-2</v>
      </c>
      <c r="G279" s="74" t="s">
        <v>219</v>
      </c>
      <c r="H279" s="74" t="s">
        <v>705</v>
      </c>
      <c r="I279" s="72" t="s">
        <v>352</v>
      </c>
      <c r="J279" s="72" t="s">
        <v>36</v>
      </c>
      <c r="K279" s="72" t="s">
        <v>0</v>
      </c>
      <c r="L279" s="16"/>
      <c r="M279" s="16">
        <f>$B279</f>
        <v>276</v>
      </c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H279" s="16"/>
      <c r="AI279" s="16">
        <f>$D279</f>
        <v>208</v>
      </c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D279"/>
    </row>
    <row r="280" spans="1:56" ht="15.9" customHeight="1" x14ac:dyDescent="0.3">
      <c r="A280" s="72">
        <v>410</v>
      </c>
      <c r="B280" s="72">
        <v>277</v>
      </c>
      <c r="C280" s="1"/>
      <c r="D280" s="1"/>
      <c r="E280" s="75">
        <v>851</v>
      </c>
      <c r="F280" s="76">
        <v>4.476851851851852E-2</v>
      </c>
      <c r="G280" s="74" t="s">
        <v>306</v>
      </c>
      <c r="H280" s="74" t="s">
        <v>588</v>
      </c>
      <c r="I280" s="72" t="s">
        <v>69</v>
      </c>
      <c r="J280" s="72" t="s">
        <v>38</v>
      </c>
      <c r="K280" s="72" t="s">
        <v>0</v>
      </c>
      <c r="L280" s="16"/>
      <c r="M280" s="16"/>
      <c r="N280" s="16"/>
      <c r="O280" s="16"/>
      <c r="P280" s="16"/>
      <c r="Q280" s="16"/>
      <c r="R280" s="16"/>
      <c r="S280" s="16">
        <f>$B280</f>
        <v>277</v>
      </c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D280"/>
    </row>
    <row r="281" spans="1:56" ht="15.9" customHeight="1" x14ac:dyDescent="0.3">
      <c r="A281" s="72">
        <v>411</v>
      </c>
      <c r="B281" s="72">
        <v>278</v>
      </c>
      <c r="C281" s="72">
        <v>7</v>
      </c>
      <c r="D281" s="72">
        <v>209</v>
      </c>
      <c r="E281" s="75">
        <v>109</v>
      </c>
      <c r="F281" s="76">
        <v>4.494212962962963E-2</v>
      </c>
      <c r="G281" s="74" t="s">
        <v>231</v>
      </c>
      <c r="H281" s="74" t="s">
        <v>706</v>
      </c>
      <c r="I281" s="72" t="s">
        <v>352</v>
      </c>
      <c r="J281" s="72" t="s">
        <v>39</v>
      </c>
      <c r="K281" s="72" t="s">
        <v>0</v>
      </c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>
        <f>$B281</f>
        <v>278</v>
      </c>
      <c r="Y281" s="16"/>
      <c r="Z281" s="16"/>
      <c r="AA281" s="16"/>
      <c r="AB281" s="16"/>
      <c r="AC281" s="16"/>
      <c r="AD281" s="16"/>
      <c r="AE281" s="16"/>
      <c r="AF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>
        <f>$D281</f>
        <v>209</v>
      </c>
      <c r="AU281" s="16"/>
      <c r="AV281" s="16"/>
      <c r="AW281" s="16"/>
      <c r="AX281" s="16"/>
      <c r="AY281" s="16"/>
      <c r="AZ281" s="16"/>
      <c r="BA281" s="16"/>
      <c r="BB281" s="16"/>
      <c r="BD281"/>
    </row>
    <row r="282" spans="1:56" ht="15.9" customHeight="1" x14ac:dyDescent="0.3">
      <c r="A282" s="72">
        <v>412</v>
      </c>
      <c r="B282" s="72">
        <v>279</v>
      </c>
      <c r="C282" s="72">
        <v>85</v>
      </c>
      <c r="D282" s="72">
        <v>210</v>
      </c>
      <c r="E282" s="75">
        <v>1616</v>
      </c>
      <c r="F282" s="76">
        <v>4.4953703703703704E-2</v>
      </c>
      <c r="G282" s="74" t="s">
        <v>284</v>
      </c>
      <c r="H282" s="74" t="s">
        <v>286</v>
      </c>
      <c r="I282" s="72" t="s">
        <v>289</v>
      </c>
      <c r="J282" s="72" t="s">
        <v>67</v>
      </c>
      <c r="K282" s="72" t="s">
        <v>0</v>
      </c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>
        <f>$B282</f>
        <v>279</v>
      </c>
      <c r="AD282" s="16"/>
      <c r="AE282" s="16"/>
      <c r="AF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>
        <f>$D282</f>
        <v>210</v>
      </c>
      <c r="AZ282" s="16"/>
      <c r="BA282" s="16"/>
      <c r="BB282" s="16"/>
      <c r="BD282"/>
    </row>
    <row r="283" spans="1:56" ht="15.9" customHeight="1" x14ac:dyDescent="0.3">
      <c r="A283" s="72">
        <v>413</v>
      </c>
      <c r="B283" s="72">
        <v>280</v>
      </c>
      <c r="C283" s="72">
        <v>88</v>
      </c>
      <c r="D283" s="72">
        <v>211</v>
      </c>
      <c r="E283" s="75">
        <v>204</v>
      </c>
      <c r="F283" s="76">
        <v>4.5104166666666667E-2</v>
      </c>
      <c r="G283" s="74" t="s">
        <v>216</v>
      </c>
      <c r="H283" s="74" t="s">
        <v>339</v>
      </c>
      <c r="I283" s="72" t="s">
        <v>298</v>
      </c>
      <c r="J283" s="72" t="s">
        <v>27</v>
      </c>
      <c r="K283" s="72" t="s">
        <v>0</v>
      </c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>
        <f>$B283</f>
        <v>280</v>
      </c>
      <c r="AE283" s="16"/>
      <c r="AF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>
        <f>$D283</f>
        <v>211</v>
      </c>
      <c r="BA283" s="16"/>
      <c r="BB283" s="16"/>
      <c r="BD283"/>
    </row>
    <row r="284" spans="1:56" ht="15.9" customHeight="1" x14ac:dyDescent="0.3">
      <c r="A284" s="72">
        <v>414</v>
      </c>
      <c r="B284" s="72">
        <v>281</v>
      </c>
      <c r="C284" s="72">
        <v>8</v>
      </c>
      <c r="D284" s="72">
        <v>212</v>
      </c>
      <c r="E284" s="75">
        <v>839</v>
      </c>
      <c r="F284" s="76">
        <v>4.5243055555555557E-2</v>
      </c>
      <c r="G284" s="74" t="s">
        <v>342</v>
      </c>
      <c r="H284" s="74" t="s">
        <v>707</v>
      </c>
      <c r="I284" s="72" t="s">
        <v>352</v>
      </c>
      <c r="J284" s="72" t="s">
        <v>38</v>
      </c>
      <c r="K284" s="72" t="s">
        <v>0</v>
      </c>
      <c r="L284" s="16"/>
      <c r="M284" s="16"/>
      <c r="N284" s="16"/>
      <c r="O284" s="16"/>
      <c r="P284" s="16"/>
      <c r="Q284" s="16"/>
      <c r="R284" s="16"/>
      <c r="S284" s="16">
        <f>$B284</f>
        <v>281</v>
      </c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H284" s="16"/>
      <c r="AI284" s="16"/>
      <c r="AJ284" s="16"/>
      <c r="AK284" s="16"/>
      <c r="AL284" s="16"/>
      <c r="AM284" s="16"/>
      <c r="AN284" s="16"/>
      <c r="AO284" s="16">
        <f>$D284</f>
        <v>212</v>
      </c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D284"/>
    </row>
    <row r="285" spans="1:56" ht="15.9" customHeight="1" x14ac:dyDescent="0.3">
      <c r="A285" s="72">
        <v>416</v>
      </c>
      <c r="B285" s="72">
        <v>282</v>
      </c>
      <c r="C285" s="72">
        <v>86</v>
      </c>
      <c r="D285" s="72">
        <v>213</v>
      </c>
      <c r="E285" s="75">
        <v>2027</v>
      </c>
      <c r="F285" s="76">
        <v>4.5405092592592594E-2</v>
      </c>
      <c r="G285" s="74" t="s">
        <v>376</v>
      </c>
      <c r="H285" s="74" t="s">
        <v>708</v>
      </c>
      <c r="I285" s="72" t="s">
        <v>289</v>
      </c>
      <c r="J285" s="72" t="s">
        <v>67</v>
      </c>
      <c r="K285" s="72" t="s">
        <v>0</v>
      </c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>
        <f>$B285</f>
        <v>282</v>
      </c>
      <c r="AD285" s="16"/>
      <c r="AE285" s="16"/>
      <c r="AF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>
        <f>$D285</f>
        <v>213</v>
      </c>
      <c r="AZ285" s="16"/>
      <c r="BA285" s="16"/>
      <c r="BB285" s="16"/>
      <c r="BD285"/>
    </row>
    <row r="286" spans="1:56" ht="15.9" customHeight="1" x14ac:dyDescent="0.3">
      <c r="A286" s="72">
        <v>419</v>
      </c>
      <c r="B286" s="72">
        <v>283</v>
      </c>
      <c r="C286" s="72">
        <v>9</v>
      </c>
      <c r="D286" s="72">
        <v>214</v>
      </c>
      <c r="E286" s="75">
        <v>242</v>
      </c>
      <c r="F286" s="76">
        <v>4.6168981481481478E-2</v>
      </c>
      <c r="G286" s="74" t="s">
        <v>216</v>
      </c>
      <c r="H286" s="74" t="s">
        <v>106</v>
      </c>
      <c r="I286" s="72" t="s">
        <v>352</v>
      </c>
      <c r="J286" s="72" t="s">
        <v>27</v>
      </c>
      <c r="K286" s="72" t="s">
        <v>0</v>
      </c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>
        <f>$B286</f>
        <v>283</v>
      </c>
      <c r="AE286" s="16"/>
      <c r="AF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>
        <f>$D286</f>
        <v>214</v>
      </c>
      <c r="BA286" s="16"/>
      <c r="BB286" s="16"/>
      <c r="BD286"/>
    </row>
    <row r="287" spans="1:56" ht="15.9" customHeight="1" x14ac:dyDescent="0.3">
      <c r="A287" s="72">
        <v>420</v>
      </c>
      <c r="B287" s="72">
        <v>284</v>
      </c>
      <c r="C287" s="72">
        <v>87</v>
      </c>
      <c r="D287" s="72">
        <v>215</v>
      </c>
      <c r="E287" s="75">
        <v>1678</v>
      </c>
      <c r="F287" s="76">
        <v>4.6608796296296301E-2</v>
      </c>
      <c r="G287" s="74" t="s">
        <v>301</v>
      </c>
      <c r="H287" s="74" t="s">
        <v>381</v>
      </c>
      <c r="I287" s="72" t="s">
        <v>289</v>
      </c>
      <c r="J287" s="72" t="s">
        <v>58</v>
      </c>
      <c r="K287" s="72" t="s">
        <v>0</v>
      </c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>
        <f>$B287</f>
        <v>284</v>
      </c>
      <c r="AC287" s="16"/>
      <c r="AD287" s="16"/>
      <c r="AE287" s="16"/>
      <c r="AF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>
        <f>$D287</f>
        <v>215</v>
      </c>
      <c r="AY287" s="16"/>
      <c r="AZ287" s="16"/>
      <c r="BA287" s="16"/>
      <c r="BB287" s="16"/>
      <c r="BD287"/>
    </row>
    <row r="288" spans="1:56" ht="15.9" customHeight="1" x14ac:dyDescent="0.3">
      <c r="A288" s="72">
        <v>421</v>
      </c>
      <c r="B288" s="72">
        <v>285</v>
      </c>
      <c r="C288" s="72">
        <v>89</v>
      </c>
      <c r="D288" s="72">
        <v>216</v>
      </c>
      <c r="E288" s="75">
        <v>1672</v>
      </c>
      <c r="F288" s="76">
        <v>4.6770833333333338E-2</v>
      </c>
      <c r="G288" s="74" t="s">
        <v>306</v>
      </c>
      <c r="H288" s="74" t="s">
        <v>378</v>
      </c>
      <c r="I288" s="72" t="s">
        <v>298</v>
      </c>
      <c r="J288" s="72" t="s">
        <v>58</v>
      </c>
      <c r="K288" s="72" t="s">
        <v>0</v>
      </c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>
        <f>$B288</f>
        <v>285</v>
      </c>
      <c r="AC288" s="16"/>
      <c r="AD288" s="16"/>
      <c r="AE288" s="16"/>
      <c r="AF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>
        <f>$D288</f>
        <v>216</v>
      </c>
      <c r="AY288" s="16"/>
      <c r="AZ288" s="16"/>
      <c r="BA288" s="16"/>
      <c r="BB288" s="16"/>
      <c r="BD288"/>
    </row>
    <row r="289" spans="1:56" ht="15.9" customHeight="1" x14ac:dyDescent="0.3">
      <c r="A289" s="72">
        <v>429</v>
      </c>
      <c r="B289" s="72">
        <v>286</v>
      </c>
      <c r="C289" s="72">
        <v>88</v>
      </c>
      <c r="D289" s="72">
        <v>217</v>
      </c>
      <c r="E289" s="75">
        <v>2039</v>
      </c>
      <c r="F289" s="76">
        <v>4.8414351851851854E-2</v>
      </c>
      <c r="G289" s="74" t="s">
        <v>709</v>
      </c>
      <c r="H289" s="74" t="s">
        <v>710</v>
      </c>
      <c r="I289" s="72" t="s">
        <v>289</v>
      </c>
      <c r="J289" s="72" t="s">
        <v>36</v>
      </c>
      <c r="K289" s="72" t="s">
        <v>0</v>
      </c>
      <c r="L289" s="16"/>
      <c r="M289" s="16">
        <f>$B289</f>
        <v>286</v>
      </c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H289" s="16"/>
      <c r="AI289" s="16">
        <f>$D289</f>
        <v>217</v>
      </c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D289"/>
    </row>
    <row r="290" spans="1:56" ht="15.9" customHeight="1" x14ac:dyDescent="0.3">
      <c r="A290" s="72">
        <v>431</v>
      </c>
      <c r="B290" s="72">
        <v>287</v>
      </c>
      <c r="C290" s="72">
        <v>90</v>
      </c>
      <c r="D290" s="72">
        <v>218</v>
      </c>
      <c r="E290" s="75">
        <v>1439</v>
      </c>
      <c r="F290" s="76">
        <v>4.9328703703703701E-2</v>
      </c>
      <c r="G290" s="74" t="s">
        <v>177</v>
      </c>
      <c r="H290" s="74" t="s">
        <v>711</v>
      </c>
      <c r="I290" s="72" t="s">
        <v>298</v>
      </c>
      <c r="J290" s="72" t="s">
        <v>388</v>
      </c>
      <c r="K290" s="72" t="s">
        <v>0</v>
      </c>
      <c r="L290" s="16"/>
      <c r="M290" s="16"/>
      <c r="N290" s="16"/>
      <c r="O290" s="16"/>
      <c r="P290" s="16"/>
      <c r="Q290" s="16"/>
      <c r="R290" s="16"/>
      <c r="S290" s="16"/>
      <c r="T290" s="16">
        <f>$B290</f>
        <v>287</v>
      </c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H290" s="16"/>
      <c r="AI290" s="16"/>
      <c r="AJ290" s="16"/>
      <c r="AK290" s="16"/>
      <c r="AL290" s="16"/>
      <c r="AM290" s="16"/>
      <c r="AN290" s="16"/>
      <c r="AO290" s="16"/>
      <c r="AP290" s="16">
        <f>$D290</f>
        <v>218</v>
      </c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D290"/>
    </row>
    <row r="291" spans="1:56" ht="15.9" customHeight="1" x14ac:dyDescent="0.3">
      <c r="A291" s="72">
        <v>437</v>
      </c>
      <c r="B291" s="72">
        <v>288</v>
      </c>
      <c r="C291" s="72">
        <v>91</v>
      </c>
      <c r="D291" s="72">
        <v>219</v>
      </c>
      <c r="E291" s="75">
        <v>1058</v>
      </c>
      <c r="F291" s="76">
        <v>5.0462962962962966E-2</v>
      </c>
      <c r="G291" s="74" t="s">
        <v>376</v>
      </c>
      <c r="H291" s="74" t="s">
        <v>377</v>
      </c>
      <c r="I291" s="72" t="s">
        <v>298</v>
      </c>
      <c r="J291" s="72" t="s">
        <v>37</v>
      </c>
      <c r="K291" s="72" t="s">
        <v>0</v>
      </c>
      <c r="L291" s="16"/>
      <c r="M291" s="16"/>
      <c r="N291" s="16"/>
      <c r="O291" s="16"/>
      <c r="P291" s="16"/>
      <c r="Q291" s="16"/>
      <c r="R291" s="16">
        <f>$B291</f>
        <v>288</v>
      </c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H291" s="16"/>
      <c r="AI291" s="16"/>
      <c r="AJ291" s="16"/>
      <c r="AK291" s="16"/>
      <c r="AL291" s="16"/>
      <c r="AM291" s="16"/>
      <c r="AN291" s="16">
        <f>$D291</f>
        <v>219</v>
      </c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D291"/>
    </row>
    <row r="292" spans="1:56" ht="15.9" customHeight="1" x14ac:dyDescent="0.3">
      <c r="A292" s="72">
        <v>448</v>
      </c>
      <c r="B292" s="72">
        <v>289</v>
      </c>
      <c r="C292" s="1"/>
      <c r="D292" s="1"/>
      <c r="E292" s="75">
        <v>1603</v>
      </c>
      <c r="F292" s="76">
        <v>5.6898148148148149E-2</v>
      </c>
      <c r="G292" s="74" t="s">
        <v>107</v>
      </c>
      <c r="H292" s="74" t="s">
        <v>303</v>
      </c>
      <c r="I292" s="72" t="s">
        <v>69</v>
      </c>
      <c r="J292" s="72" t="s">
        <v>67</v>
      </c>
      <c r="K292" s="72" t="s">
        <v>0</v>
      </c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>
        <f>$B292</f>
        <v>289</v>
      </c>
      <c r="AD292" s="16"/>
      <c r="AE292" s="16"/>
      <c r="AF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D292"/>
    </row>
    <row r="293" spans="1:56" ht="15.9" customHeight="1" x14ac:dyDescent="0.3">
      <c r="A293" s="72">
        <v>449</v>
      </c>
      <c r="B293" s="72">
        <v>290</v>
      </c>
      <c r="C293" s="72">
        <v>10</v>
      </c>
      <c r="D293" s="72">
        <v>220</v>
      </c>
      <c r="E293" s="75">
        <v>1501</v>
      </c>
      <c r="F293" s="76">
        <v>5.7673611111111113E-2</v>
      </c>
      <c r="G293" s="74" t="s">
        <v>218</v>
      </c>
      <c r="H293" s="74" t="s">
        <v>712</v>
      </c>
      <c r="I293" s="72" t="s">
        <v>352</v>
      </c>
      <c r="J293" s="72" t="s">
        <v>73</v>
      </c>
      <c r="K293" s="72" t="s">
        <v>0</v>
      </c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>
        <f>$B293</f>
        <v>290</v>
      </c>
      <c r="X293" s="16"/>
      <c r="Y293" s="16"/>
      <c r="Z293" s="16"/>
      <c r="AA293" s="16"/>
      <c r="AB293" s="16"/>
      <c r="AC293" s="16"/>
      <c r="AD293" s="16"/>
      <c r="AE293" s="16"/>
      <c r="AF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>
        <f>$D293</f>
        <v>220</v>
      </c>
      <c r="AT293" s="16"/>
      <c r="AU293" s="16"/>
      <c r="AV293" s="16"/>
      <c r="AW293" s="16"/>
      <c r="AX293" s="16"/>
      <c r="AY293" s="16"/>
      <c r="AZ293" s="16"/>
      <c r="BA293" s="16"/>
      <c r="BB293" s="16"/>
      <c r="BD293"/>
    </row>
    <row r="294" spans="1:56" ht="15.9" customHeight="1" x14ac:dyDescent="0.3">
      <c r="A294" s="72">
        <v>450</v>
      </c>
      <c r="B294" s="72">
        <v>291</v>
      </c>
      <c r="C294" s="72">
        <v>32</v>
      </c>
      <c r="D294" s="72">
        <v>221</v>
      </c>
      <c r="E294" s="75">
        <v>1072</v>
      </c>
      <c r="F294" s="76">
        <v>5.8657407407407408E-2</v>
      </c>
      <c r="G294" s="74" t="s">
        <v>106</v>
      </c>
      <c r="H294" s="74" t="s">
        <v>383</v>
      </c>
      <c r="I294" s="72" t="s">
        <v>317</v>
      </c>
      <c r="J294" s="72" t="s">
        <v>37</v>
      </c>
      <c r="K294" s="72" t="s">
        <v>0</v>
      </c>
      <c r="L294" s="16"/>
      <c r="M294" s="16"/>
      <c r="N294" s="16"/>
      <c r="O294" s="16"/>
      <c r="P294" s="16"/>
      <c r="Q294" s="16"/>
      <c r="R294" s="16">
        <f>$B294</f>
        <v>291</v>
      </c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H294" s="16"/>
      <c r="AI294" s="16"/>
      <c r="AJ294" s="16"/>
      <c r="AK294" s="16"/>
      <c r="AL294" s="16"/>
      <c r="AM294" s="16"/>
      <c r="AN294" s="16">
        <f>$D294</f>
        <v>221</v>
      </c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D294"/>
    </row>
    <row r="295" spans="1:56" ht="15.9" customHeight="1" x14ac:dyDescent="0.3">
      <c r="A295" s="72">
        <v>451</v>
      </c>
      <c r="B295" s="72">
        <v>292</v>
      </c>
      <c r="C295" s="72">
        <v>11</v>
      </c>
      <c r="D295" s="72">
        <v>222</v>
      </c>
      <c r="E295" s="75">
        <v>1096</v>
      </c>
      <c r="F295" s="76">
        <v>7.0358796296296294E-2</v>
      </c>
      <c r="G295" s="74" t="s">
        <v>355</v>
      </c>
      <c r="H295" s="74" t="s">
        <v>385</v>
      </c>
      <c r="I295" s="72" t="s">
        <v>352</v>
      </c>
      <c r="J295" s="72" t="s">
        <v>37</v>
      </c>
      <c r="K295" s="72" t="s">
        <v>0</v>
      </c>
      <c r="L295" s="16"/>
      <c r="M295" s="16"/>
      <c r="N295" s="16"/>
      <c r="O295" s="16"/>
      <c r="P295" s="16"/>
      <c r="Q295" s="16"/>
      <c r="R295" s="16">
        <f>$B295</f>
        <v>292</v>
      </c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H295" s="16"/>
      <c r="AI295" s="16"/>
      <c r="AJ295" s="16"/>
      <c r="AK295" s="16"/>
      <c r="AL295" s="16"/>
      <c r="AM295" s="16"/>
      <c r="AN295" s="16">
        <f>$D295</f>
        <v>222</v>
      </c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D295"/>
    </row>
    <row r="296" spans="1:56" ht="15.9" customHeight="1" x14ac:dyDescent="0.25">
      <c r="A296" s="55"/>
      <c r="B296" s="55">
        <v>293</v>
      </c>
      <c r="C296" s="55"/>
      <c r="D296" s="55">
        <v>223</v>
      </c>
      <c r="E296" s="55"/>
      <c r="F296" s="65"/>
      <c r="L296" s="16"/>
      <c r="M296" s="16"/>
      <c r="N296" s="16">
        <f t="shared" ref="N296:N300" si="0">$B296</f>
        <v>293</v>
      </c>
      <c r="O296" s="16">
        <f t="shared" ref="O296:O297" si="1">$B296</f>
        <v>293</v>
      </c>
      <c r="P296" s="16">
        <f t="shared" ref="P296:P300" si="2">$B296</f>
        <v>293</v>
      </c>
      <c r="Q296" s="16">
        <f t="shared" ref="Q296:Q304" si="3">$B296</f>
        <v>293</v>
      </c>
      <c r="R296" s="16"/>
      <c r="S296" s="16"/>
      <c r="T296" s="16"/>
      <c r="U296" s="16">
        <f t="shared" ref="U296:U306" si="4">$B296</f>
        <v>293</v>
      </c>
      <c r="V296" s="16">
        <f t="shared" ref="V296:V300" si="5">$B296</f>
        <v>293</v>
      </c>
      <c r="W296" s="16"/>
      <c r="X296" s="16"/>
      <c r="Y296" s="16"/>
      <c r="Z296" s="16">
        <f t="shared" ref="Z296:Z299" si="6">$B296</f>
        <v>293</v>
      </c>
      <c r="AA296" s="16"/>
      <c r="AB296" s="16">
        <f t="shared" ref="AB296:AB301" si="7">$B296</f>
        <v>293</v>
      </c>
      <c r="AC296" s="16"/>
      <c r="AD296" s="16"/>
      <c r="AE296" s="16">
        <f t="shared" ref="AE284:AF297" si="8">$B296</f>
        <v>293</v>
      </c>
      <c r="AF296" s="16">
        <f t="shared" si="8"/>
        <v>293</v>
      </c>
      <c r="AH296" s="16"/>
      <c r="AI296" s="16"/>
      <c r="AJ296" s="16"/>
      <c r="AK296" s="16"/>
      <c r="AL296" s="16"/>
      <c r="AM296" s="16">
        <f t="shared" ref="AM296:AM298" si="9">$D296</f>
        <v>223</v>
      </c>
      <c r="AN296" s="16"/>
      <c r="AO296" s="16"/>
      <c r="AP296" s="16"/>
      <c r="AQ296" s="16">
        <f t="shared" ref="AQ296:AR300" si="10">$D296</f>
        <v>223</v>
      </c>
      <c r="AR296" s="16">
        <f t="shared" si="10"/>
        <v>223</v>
      </c>
      <c r="AS296" s="16"/>
      <c r="AT296" s="16"/>
      <c r="AU296" s="16"/>
      <c r="AV296" s="16"/>
      <c r="AW296" s="16"/>
      <c r="AX296" s="16">
        <f t="shared" ref="AX296:AY296" si="11">$D296</f>
        <v>223</v>
      </c>
      <c r="AY296" s="16">
        <f t="shared" si="11"/>
        <v>223</v>
      </c>
      <c r="AZ296" s="16"/>
      <c r="BA296" s="16"/>
      <c r="BB296" s="16"/>
      <c r="BD296"/>
    </row>
    <row r="297" spans="1:56" ht="15.9" customHeight="1" x14ac:dyDescent="0.25">
      <c r="A297" s="55"/>
      <c r="B297" s="55">
        <v>293</v>
      </c>
      <c r="C297" s="55"/>
      <c r="D297" s="55">
        <v>223</v>
      </c>
      <c r="E297" s="55"/>
      <c r="F297" s="65"/>
      <c r="L297" s="16"/>
      <c r="M297" s="16"/>
      <c r="N297" s="16">
        <f t="shared" si="0"/>
        <v>293</v>
      </c>
      <c r="O297" s="16">
        <f t="shared" si="1"/>
        <v>293</v>
      </c>
      <c r="P297" s="16">
        <f t="shared" si="2"/>
        <v>293</v>
      </c>
      <c r="Q297" s="16">
        <f t="shared" si="3"/>
        <v>293</v>
      </c>
      <c r="R297" s="16"/>
      <c r="S297" s="16"/>
      <c r="T297" s="16"/>
      <c r="U297" s="16">
        <f t="shared" si="4"/>
        <v>293</v>
      </c>
      <c r="V297" s="16">
        <f t="shared" si="5"/>
        <v>293</v>
      </c>
      <c r="W297" s="16"/>
      <c r="X297" s="16"/>
      <c r="Y297" s="16"/>
      <c r="Z297" s="16">
        <f t="shared" si="6"/>
        <v>293</v>
      </c>
      <c r="AA297" s="16"/>
      <c r="AB297" s="16">
        <f t="shared" si="7"/>
        <v>293</v>
      </c>
      <c r="AC297" s="16"/>
      <c r="AD297" s="16"/>
      <c r="AE297" s="16">
        <f t="shared" si="8"/>
        <v>293</v>
      </c>
      <c r="AF297" s="16"/>
      <c r="AH297" s="16"/>
      <c r="AI297" s="16"/>
      <c r="AJ297" s="16"/>
      <c r="AK297" s="16"/>
      <c r="AL297" s="16"/>
      <c r="AM297" s="16">
        <f t="shared" si="9"/>
        <v>223</v>
      </c>
      <c r="AN297" s="16"/>
      <c r="AO297" s="16"/>
      <c r="AP297" s="16"/>
      <c r="AQ297" s="16">
        <f t="shared" si="10"/>
        <v>223</v>
      </c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D297"/>
    </row>
    <row r="298" spans="1:56" ht="15.9" customHeight="1" x14ac:dyDescent="0.25">
      <c r="A298" s="55"/>
      <c r="B298" s="55">
        <v>293</v>
      </c>
      <c r="C298" s="55"/>
      <c r="D298" s="55">
        <v>223</v>
      </c>
      <c r="E298" s="55"/>
      <c r="F298" s="65"/>
      <c r="L298" s="16"/>
      <c r="M298" s="16"/>
      <c r="N298" s="16">
        <f t="shared" si="0"/>
        <v>293</v>
      </c>
      <c r="O298" s="16"/>
      <c r="P298" s="16">
        <f t="shared" si="2"/>
        <v>293</v>
      </c>
      <c r="Q298" s="16">
        <f t="shared" si="3"/>
        <v>293</v>
      </c>
      <c r="R298" s="16"/>
      <c r="S298" s="16"/>
      <c r="T298" s="16"/>
      <c r="U298" s="16">
        <f t="shared" si="4"/>
        <v>293</v>
      </c>
      <c r="V298" s="16">
        <f t="shared" si="5"/>
        <v>293</v>
      </c>
      <c r="W298" s="16"/>
      <c r="X298" s="16"/>
      <c r="Y298" s="16"/>
      <c r="Z298" s="16">
        <f t="shared" si="6"/>
        <v>293</v>
      </c>
      <c r="AA298" s="16"/>
      <c r="AB298" s="16">
        <f t="shared" si="7"/>
        <v>293</v>
      </c>
      <c r="AC298" s="16"/>
      <c r="AD298" s="16"/>
      <c r="AE298" s="16"/>
      <c r="AF298" s="16"/>
      <c r="AH298" s="16"/>
      <c r="AI298" s="16"/>
      <c r="AJ298" s="16"/>
      <c r="AK298" s="16"/>
      <c r="AL298" s="16"/>
      <c r="AM298" s="16">
        <f t="shared" si="9"/>
        <v>223</v>
      </c>
      <c r="AN298" s="16"/>
      <c r="AO298" s="16"/>
      <c r="AP298" s="16"/>
      <c r="AQ298" s="16">
        <f t="shared" si="10"/>
        <v>223</v>
      </c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D298"/>
    </row>
    <row r="299" spans="1:56" ht="15.9" customHeight="1" x14ac:dyDescent="0.25">
      <c r="A299" s="55"/>
      <c r="B299" s="55">
        <v>293</v>
      </c>
      <c r="C299" s="55"/>
      <c r="D299" s="55">
        <v>223</v>
      </c>
      <c r="E299" s="55"/>
      <c r="F299" s="65"/>
      <c r="L299" s="16"/>
      <c r="M299" s="16"/>
      <c r="N299" s="16">
        <f t="shared" si="0"/>
        <v>293</v>
      </c>
      <c r="O299" s="16"/>
      <c r="P299" s="16">
        <f t="shared" si="2"/>
        <v>293</v>
      </c>
      <c r="Q299" s="16">
        <f t="shared" si="3"/>
        <v>293</v>
      </c>
      <c r="R299" s="16"/>
      <c r="S299" s="16"/>
      <c r="T299" s="16"/>
      <c r="U299" s="16">
        <f t="shared" si="4"/>
        <v>293</v>
      </c>
      <c r="V299" s="16">
        <f t="shared" si="5"/>
        <v>293</v>
      </c>
      <c r="W299" s="16"/>
      <c r="X299" s="16"/>
      <c r="Y299" s="16"/>
      <c r="Z299" s="16">
        <f t="shared" si="6"/>
        <v>293</v>
      </c>
      <c r="AA299" s="16"/>
      <c r="AB299" s="16">
        <f t="shared" si="7"/>
        <v>293</v>
      </c>
      <c r="AC299" s="16"/>
      <c r="AD299" s="16"/>
      <c r="AE299" s="16"/>
      <c r="AF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>
        <f t="shared" si="10"/>
        <v>223</v>
      </c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D299"/>
    </row>
    <row r="300" spans="1:56" ht="15.9" customHeight="1" x14ac:dyDescent="0.25">
      <c r="A300" s="55"/>
      <c r="B300" s="55">
        <v>293</v>
      </c>
      <c r="C300" s="55"/>
      <c r="D300" s="55">
        <v>223</v>
      </c>
      <c r="E300" s="55"/>
      <c r="F300" s="65"/>
      <c r="L300" s="16"/>
      <c r="M300" s="16"/>
      <c r="N300" s="16">
        <f t="shared" si="0"/>
        <v>293</v>
      </c>
      <c r="O300" s="16"/>
      <c r="P300" s="16">
        <f t="shared" si="2"/>
        <v>293</v>
      </c>
      <c r="Q300" s="16">
        <f t="shared" si="3"/>
        <v>293</v>
      </c>
      <c r="R300" s="16"/>
      <c r="S300" s="16"/>
      <c r="T300" s="16"/>
      <c r="U300" s="16">
        <f t="shared" si="4"/>
        <v>293</v>
      </c>
      <c r="V300" s="16">
        <f t="shared" si="5"/>
        <v>293</v>
      </c>
      <c r="W300" s="16"/>
      <c r="X300" s="16"/>
      <c r="Y300" s="16"/>
      <c r="Z300" s="16"/>
      <c r="AA300" s="16"/>
      <c r="AB300" s="16">
        <f t="shared" si="7"/>
        <v>293</v>
      </c>
      <c r="AC300" s="16"/>
      <c r="AD300" s="16"/>
      <c r="AE300" s="16"/>
      <c r="AF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>
        <f t="shared" si="10"/>
        <v>223</v>
      </c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D300"/>
    </row>
    <row r="301" spans="1:56" ht="15.9" customHeight="1" x14ac:dyDescent="0.25">
      <c r="A301" s="55"/>
      <c r="B301" s="55">
        <v>293</v>
      </c>
      <c r="C301" s="55"/>
      <c r="D301" s="55"/>
      <c r="E301" s="55"/>
      <c r="F301" s="65"/>
      <c r="L301" s="16"/>
      <c r="M301" s="16"/>
      <c r="N301" s="16"/>
      <c r="O301" s="16"/>
      <c r="P301" s="16"/>
      <c r="Q301" s="16">
        <f t="shared" si="3"/>
        <v>293</v>
      </c>
      <c r="R301" s="16"/>
      <c r="S301" s="16"/>
      <c r="T301" s="16"/>
      <c r="U301" s="16">
        <f t="shared" si="4"/>
        <v>293</v>
      </c>
      <c r="V301" s="16"/>
      <c r="W301" s="16"/>
      <c r="X301" s="16"/>
      <c r="Y301" s="16"/>
      <c r="Z301" s="16"/>
      <c r="AA301" s="16"/>
      <c r="AB301" s="16">
        <f t="shared" si="7"/>
        <v>293</v>
      </c>
      <c r="AC301" s="16"/>
      <c r="AD301" s="16"/>
      <c r="AE301" s="16"/>
      <c r="AF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D301"/>
    </row>
    <row r="302" spans="1:56" ht="15.9" customHeight="1" x14ac:dyDescent="0.25">
      <c r="A302" s="55"/>
      <c r="B302" s="55">
        <v>293</v>
      </c>
      <c r="C302" s="55"/>
      <c r="D302" s="55"/>
      <c r="E302" s="55"/>
      <c r="F302" s="65"/>
      <c r="L302" s="16"/>
      <c r="M302" s="16"/>
      <c r="N302" s="16"/>
      <c r="O302" s="16"/>
      <c r="P302" s="16"/>
      <c r="Q302" s="16">
        <f t="shared" si="3"/>
        <v>293</v>
      </c>
      <c r="R302" s="16"/>
      <c r="S302" s="16"/>
      <c r="T302" s="16"/>
      <c r="U302" s="16">
        <f t="shared" si="4"/>
        <v>293</v>
      </c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D302"/>
    </row>
    <row r="303" spans="1:56" ht="15.9" customHeight="1" x14ac:dyDescent="0.25">
      <c r="A303" s="55"/>
      <c r="B303" s="55">
        <v>293</v>
      </c>
      <c r="C303" s="55"/>
      <c r="D303" s="55"/>
      <c r="E303" s="55"/>
      <c r="F303" s="65"/>
      <c r="L303" s="16"/>
      <c r="M303" s="16"/>
      <c r="N303" s="16"/>
      <c r="O303" s="16"/>
      <c r="P303" s="16"/>
      <c r="Q303" s="16">
        <f t="shared" si="3"/>
        <v>293</v>
      </c>
      <c r="R303" s="16"/>
      <c r="S303" s="16"/>
      <c r="T303" s="16"/>
      <c r="U303" s="16">
        <f t="shared" si="4"/>
        <v>293</v>
      </c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D303"/>
    </row>
    <row r="304" spans="1:56" ht="15.9" customHeight="1" x14ac:dyDescent="0.25">
      <c r="A304" s="55"/>
      <c r="B304" s="55">
        <v>293</v>
      </c>
      <c r="C304" s="55"/>
      <c r="D304" s="55"/>
      <c r="E304" s="55"/>
      <c r="F304" s="65"/>
      <c r="L304" s="16"/>
      <c r="M304" s="16"/>
      <c r="N304" s="16"/>
      <c r="O304" s="16"/>
      <c r="P304" s="16"/>
      <c r="Q304" s="16">
        <f t="shared" si="3"/>
        <v>293</v>
      </c>
      <c r="R304" s="16"/>
      <c r="S304" s="16"/>
      <c r="T304" s="16"/>
      <c r="U304" s="16">
        <f t="shared" si="4"/>
        <v>293</v>
      </c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D304"/>
    </row>
    <row r="305" spans="1:56" ht="15.9" customHeight="1" x14ac:dyDescent="0.25">
      <c r="A305" s="55"/>
      <c r="B305" s="55">
        <v>293</v>
      </c>
      <c r="C305" s="55"/>
      <c r="D305" s="55"/>
      <c r="E305" s="55"/>
      <c r="F305" s="65"/>
      <c r="L305" s="16"/>
      <c r="M305" s="16"/>
      <c r="N305" s="16"/>
      <c r="O305" s="16"/>
      <c r="P305" s="16"/>
      <c r="Q305" s="16"/>
      <c r="R305" s="16"/>
      <c r="S305" s="16"/>
      <c r="T305" s="16"/>
      <c r="U305" s="16">
        <f t="shared" si="4"/>
        <v>293</v>
      </c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D305"/>
    </row>
    <row r="306" spans="1:56" ht="15.9" customHeight="1" x14ac:dyDescent="0.25">
      <c r="A306" s="55"/>
      <c r="B306" s="55">
        <v>293</v>
      </c>
      <c r="C306" s="55"/>
      <c r="D306" s="55"/>
      <c r="E306" s="55"/>
      <c r="F306" s="65"/>
      <c r="L306" s="16"/>
      <c r="M306" s="16"/>
      <c r="N306" s="16"/>
      <c r="O306" s="16"/>
      <c r="P306" s="16"/>
      <c r="Q306" s="16"/>
      <c r="R306" s="16"/>
      <c r="S306" s="16"/>
      <c r="T306" s="16"/>
      <c r="U306" s="16">
        <f t="shared" si="4"/>
        <v>293</v>
      </c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D306"/>
    </row>
    <row r="307" spans="1:56" ht="15.9" customHeight="1" x14ac:dyDescent="0.25">
      <c r="B307" s="54"/>
      <c r="L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</row>
    <row r="308" spans="1:56" ht="15.9" customHeight="1" x14ac:dyDescent="0.25">
      <c r="H308" s="56" t="s">
        <v>20</v>
      </c>
      <c r="I308" s="54"/>
      <c r="J308" s="54"/>
      <c r="K308" s="54"/>
      <c r="N308" s="54"/>
      <c r="O308" s="54"/>
      <c r="P308" s="54"/>
      <c r="Q308" s="34"/>
      <c r="S308" s="57">
        <f>SUM(SMALL(S$4:S$306,{13,14,15,16,17,18,19,20,21,22,23,24}))</f>
        <v>2063</v>
      </c>
      <c r="T308" s="54"/>
      <c r="V308" s="54"/>
      <c r="W308" s="34"/>
      <c r="Z308" s="54"/>
      <c r="AA308" s="57">
        <f>SUM(SMALL(AA$4:AA$306,{13,14,15,16,17,18,19,20,21,22,23,24}))</f>
        <v>984</v>
      </c>
      <c r="AB308" s="54"/>
      <c r="AD308" s="57">
        <f>SUM(SMALL(AD$4:AD$306,{13,14,15,16,17,18,19,20,21,22,23,24}))</f>
        <v>2656</v>
      </c>
      <c r="AE308" s="54"/>
      <c r="AF308" s="54"/>
      <c r="AI308" s="34"/>
      <c r="AN308" s="57">
        <f>SUM(SMALL(AN$4:AN$306,{7,8,9,10,11,12}))</f>
        <v>1148</v>
      </c>
      <c r="AO308" s="57">
        <f>SUM(SMALL(AO$4:AO$306,{7,8,9,10,11,12}))</f>
        <v>454</v>
      </c>
      <c r="AP308" s="57">
        <f>SUM(SMALL(AP$4:AP$306,{7,8,9,10,11,12}))</f>
        <v>978</v>
      </c>
      <c r="AS308" s="57">
        <f>SUM(SMALL(AS$4:AS$306,{7,8,9,10,11,12}))</f>
        <v>1124</v>
      </c>
      <c r="AT308" s="57">
        <f>SUM(SMALL(AT$4:AT$306,{7,8,9,10,11,12}))</f>
        <v>755</v>
      </c>
      <c r="AU308" s="54"/>
      <c r="AV308" s="34"/>
      <c r="AW308" s="57">
        <f>SUM(SMALL(AW$4:AW$306,{7,8,9,10,11,12}))</f>
        <v>250</v>
      </c>
      <c r="AX308" s="34"/>
      <c r="AZ308" s="57">
        <f>SUM(SMALL(AZ$4:AZ$306,{7,8,9,10,11,12}))</f>
        <v>585</v>
      </c>
      <c r="BA308" s="34"/>
      <c r="BB308" s="34"/>
    </row>
    <row r="309" spans="1:56" ht="15.9" customHeight="1" x14ac:dyDescent="0.25">
      <c r="H309" s="50"/>
      <c r="I309" s="54"/>
      <c r="J309" s="54"/>
      <c r="K309" s="54"/>
      <c r="N309" s="54"/>
      <c r="O309" s="54"/>
      <c r="P309" s="54"/>
      <c r="Q309" s="34"/>
      <c r="S309" s="57">
        <f>COUNT(SMALL(S$4:S$306,{13,14,15,16,17,18,19,20,21,22,23,24}))</f>
        <v>12</v>
      </c>
      <c r="W309" s="34"/>
      <c r="AA309" s="57">
        <f>COUNT(SMALL(AA$4:AA$306,{13,14,15,16,17,18,19,20,21,22,23,24}))</f>
        <v>12</v>
      </c>
      <c r="AB309" s="34"/>
      <c r="AD309" s="57">
        <f>COUNT(SMALL(AD$4:AD$306,{13,14,15,16,17,18,19,20,21,22,23,24}))</f>
        <v>12</v>
      </c>
      <c r="AE309" s="34"/>
      <c r="AF309" s="34"/>
      <c r="AI309" s="34"/>
      <c r="AN309" s="57">
        <f>COUNT(SMALL(AN$4:AN$306,{7,8,9,10,11,12}))</f>
        <v>6</v>
      </c>
      <c r="AO309" s="57">
        <f>COUNT(SMALL(AO$4:AO$306,{7,8,9,10,11,12}))</f>
        <v>6</v>
      </c>
      <c r="AP309" s="57">
        <f>COUNT(SMALL(AP$4:AP$306,{7,8,9,10,11,12}))</f>
        <v>6</v>
      </c>
      <c r="AS309" s="57">
        <f>COUNT(SMALL(AS$4:AS$306,{7,8,9,10,11,12}))</f>
        <v>6</v>
      </c>
      <c r="AT309" s="57">
        <f>COUNT(SMALL(AT$4:AT$306,{7,8,9,10,11,12}))</f>
        <v>6</v>
      </c>
      <c r="AV309" s="34"/>
      <c r="AW309" s="57">
        <f>COUNT(SMALL(AW$4:AW$306,{7,8,9,10,11,12}))</f>
        <v>6</v>
      </c>
      <c r="AX309" s="34"/>
      <c r="AZ309" s="57">
        <f>COUNT(SMALL(AZ$4:AZ$306,{7,8,9,10,11,12}))</f>
        <v>6</v>
      </c>
      <c r="BA309" s="34"/>
      <c r="BB309" s="34"/>
    </row>
    <row r="310" spans="1:56" ht="15.9" customHeight="1" x14ac:dyDescent="0.25">
      <c r="H310" s="50"/>
      <c r="I310" s="54"/>
      <c r="J310" s="54"/>
      <c r="K310" s="54"/>
      <c r="L310" s="54"/>
      <c r="N310" s="54"/>
      <c r="O310" s="54"/>
      <c r="P310" s="54"/>
      <c r="Q310" s="34"/>
      <c r="R310" s="54"/>
      <c r="S310" s="54"/>
      <c r="AA310" s="54"/>
      <c r="AD310" s="54"/>
      <c r="AE310" s="54"/>
      <c r="AF310" s="54"/>
      <c r="AH310" s="34"/>
      <c r="AN310" s="34"/>
      <c r="AO310" s="54"/>
      <c r="AT310" s="54"/>
      <c r="AW310" s="54"/>
      <c r="AZ310" s="54"/>
      <c r="BA310" s="54"/>
      <c r="BB310" s="54"/>
    </row>
    <row r="311" spans="1:56" ht="15.9" customHeight="1" x14ac:dyDescent="0.25">
      <c r="H311" s="67" t="s">
        <v>21</v>
      </c>
      <c r="I311" s="54"/>
      <c r="J311" s="54"/>
      <c r="K311" s="54"/>
      <c r="L311" s="54"/>
      <c r="Q311" s="34"/>
      <c r="T311" s="34"/>
      <c r="AA311" s="59">
        <f>SUM(SMALL(AA$4:AA$306,{25,26,27,28,29,30,31,32,33,34,35,36}))</f>
        <v>1890</v>
      </c>
      <c r="AC311" s="34"/>
      <c r="AD311" s="34"/>
      <c r="AE311" s="34"/>
      <c r="AF311" s="34"/>
      <c r="AH311" s="34"/>
      <c r="AM311" s="34"/>
      <c r="AO311" s="59">
        <f>SUM(SMALL(AO$4:AO$306,{13,14,15,16,17,18}))</f>
        <v>1013</v>
      </c>
      <c r="AS311" s="34"/>
      <c r="AW311" s="59">
        <f>SUM(SMALL(AW$4:AW$306,{13,14,15,16,17,18}))</f>
        <v>445</v>
      </c>
      <c r="AZ311" s="59">
        <f>SUM(SMALL(AZ$4:AZ$306,{13,14,15,16,17,18}))</f>
        <v>958</v>
      </c>
    </row>
    <row r="312" spans="1:56" ht="15.9" customHeight="1" x14ac:dyDescent="0.25">
      <c r="H312" s="50"/>
      <c r="I312" s="54"/>
      <c r="J312" s="54"/>
      <c r="K312" s="54"/>
      <c r="L312" s="54"/>
      <c r="Q312" s="34"/>
      <c r="T312" s="34"/>
      <c r="AA312" s="59">
        <f>COUNT(SMALL(AA$4:AA$306,{25,26,27,28,29,30,31,32,33,34,35,36}))</f>
        <v>12</v>
      </c>
      <c r="AC312" s="34"/>
      <c r="AD312" s="34"/>
      <c r="AE312" s="34"/>
      <c r="AF312" s="34"/>
      <c r="AH312" s="34"/>
      <c r="AM312" s="34"/>
      <c r="AO312" s="59">
        <f>COUNT(SMALL(AO$4:AO$306,{13,14,15,16,17,18}))</f>
        <v>6</v>
      </c>
      <c r="AS312" s="34"/>
      <c r="AW312" s="59">
        <f>COUNT(SMALL(AW$4:AW$306,{13,14,15,16,17,18}))</f>
        <v>6</v>
      </c>
      <c r="AZ312" s="59">
        <f>COUNT(SMALL(AZ$4:AZ$306,{13,14,15,16,17,18}))</f>
        <v>6</v>
      </c>
    </row>
    <row r="313" spans="1:56" ht="15.9" customHeight="1" x14ac:dyDescent="0.25">
      <c r="Q313" s="34"/>
      <c r="T313" s="34"/>
      <c r="U313" s="34"/>
      <c r="V313" s="34"/>
      <c r="W313" s="34"/>
      <c r="X313" s="34"/>
      <c r="Y313" s="34"/>
      <c r="Z313" s="34"/>
      <c r="AD313" s="34"/>
      <c r="AE313" s="34"/>
      <c r="AF313" s="34"/>
      <c r="AH313" s="34"/>
      <c r="AM313" s="34"/>
      <c r="AO313" s="34"/>
      <c r="AW313" s="34"/>
      <c r="AZ313" s="34"/>
      <c r="BA313" s="34"/>
      <c r="BB313" s="34"/>
    </row>
    <row r="314" spans="1:56" ht="15.9" customHeight="1" x14ac:dyDescent="0.25">
      <c r="H314" s="37" t="s">
        <v>22</v>
      </c>
      <c r="M314" s="34"/>
      <c r="Q314" s="34"/>
      <c r="T314" s="34"/>
      <c r="U314" s="34"/>
      <c r="V314" s="34"/>
      <c r="W314" s="34"/>
      <c r="X314" s="34"/>
      <c r="Y314" s="34"/>
      <c r="Z314" s="34"/>
      <c r="AB314" s="34"/>
      <c r="AD314" s="34"/>
      <c r="AE314" s="34"/>
      <c r="AF314" s="34"/>
      <c r="AM314" s="34"/>
      <c r="AP314" s="34"/>
      <c r="AW314" s="68">
        <f>SUM(SMALL(AW$4:AW$306,{19,20,21,22,23,24}))</f>
        <v>679</v>
      </c>
      <c r="AZ314" s="68">
        <f>SUM(SMALL(AZ$4:AZ$306,{19,20,21,22,23,24}))</f>
        <v>1171</v>
      </c>
      <c r="BA314" s="34"/>
      <c r="BB314" s="34"/>
    </row>
    <row r="315" spans="1:56" ht="15.9" customHeight="1" x14ac:dyDescent="0.25"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M315" s="34"/>
      <c r="AP315" s="34"/>
      <c r="AW315" s="68">
        <f>COUNT(SMALL(AW$4:AW$306,{19,20,21,22,23,24}))</f>
        <v>6</v>
      </c>
      <c r="AZ315" s="68">
        <f>COUNT(SMALL(AZ$4:AZ$306,{19,20,21,22,23,24}))</f>
        <v>6</v>
      </c>
    </row>
    <row r="316" spans="1:56" ht="15.9" customHeight="1" x14ac:dyDescent="0.25"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M316" s="34"/>
      <c r="AP316" s="34"/>
      <c r="AW316" s="34"/>
    </row>
    <row r="317" spans="1:56" ht="15.9" customHeight="1" x14ac:dyDescent="0.25">
      <c r="H317" s="34" t="s">
        <v>52</v>
      </c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M317" s="34"/>
      <c r="AP317" s="34"/>
      <c r="AW317" s="54">
        <f>SUM(SMALL(AW$4:AW$306,{25,26,27,28,29,30}))</f>
        <v>819</v>
      </c>
    </row>
    <row r="318" spans="1:56" ht="15.9" customHeight="1" x14ac:dyDescent="0.25"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M318" s="34"/>
      <c r="AP318" s="34"/>
      <c r="AW318" s="54">
        <f>COUNT(SMALL(AW$4:AW$306,{25,26,27,28,29,30}))</f>
        <v>6</v>
      </c>
    </row>
    <row r="319" spans="1:56" ht="15.9" customHeight="1" x14ac:dyDescent="0.25"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M319" s="34"/>
      <c r="AO319" s="34"/>
      <c r="AW319" s="54"/>
    </row>
    <row r="320" spans="1:56" ht="15.9" customHeight="1" x14ac:dyDescent="0.25">
      <c r="H320" s="34" t="s">
        <v>56</v>
      </c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M320" s="34"/>
      <c r="AO320" s="34"/>
      <c r="AW320" s="54">
        <f>SUM(SMALL(AW$4:AW$306,{31,32,33,34,35,36}))</f>
        <v>1067</v>
      </c>
    </row>
    <row r="321" spans="1:54" ht="15.9" customHeight="1" x14ac:dyDescent="0.25"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M321" s="34"/>
      <c r="AO321" s="34"/>
      <c r="AW321" s="54">
        <f>COUNT(SMALL(AW$4:AW$306,{31,32,33,34,35,36}))</f>
        <v>6</v>
      </c>
    </row>
    <row r="322" spans="1:54" ht="15.9" customHeight="1" x14ac:dyDescent="0.25"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O322" s="34"/>
      <c r="AW322" s="34"/>
    </row>
    <row r="323" spans="1:54" ht="15.9" customHeight="1" x14ac:dyDescent="0.25">
      <c r="C323" s="70" t="s">
        <v>392</v>
      </c>
      <c r="D323" s="71"/>
      <c r="E323" s="71"/>
      <c r="F323" s="70"/>
      <c r="I323" s="34"/>
      <c r="J323" s="34"/>
      <c r="K323" s="34"/>
      <c r="L323" s="55">
        <f>INT(COUNTA(L4:L306)/12)</f>
        <v>1</v>
      </c>
      <c r="M323" s="55">
        <f>INT(COUNTA(M4:M306)/12)</f>
        <v>1</v>
      </c>
      <c r="N323" s="55">
        <f>INT(COUNTA(N4:N306)/12)</f>
        <v>1</v>
      </c>
      <c r="O323" s="55">
        <f>INT(COUNTA(O4:O306)/12)</f>
        <v>1</v>
      </c>
      <c r="P323" s="55">
        <f>INT(COUNTA(P4:P306)/12)</f>
        <v>1</v>
      </c>
      <c r="Q323" s="55">
        <f>INT(COUNTA(Q4:Q306)/12)</f>
        <v>1</v>
      </c>
      <c r="R323" s="55">
        <f>INT(COUNTA(R4:R306)/12)</f>
        <v>1</v>
      </c>
      <c r="S323" s="55">
        <f>INT(COUNTA(S4:S306)/12)</f>
        <v>2</v>
      </c>
      <c r="T323" s="55">
        <f>INT(COUNTA(T4:T306)/12)</f>
        <v>1</v>
      </c>
      <c r="U323" s="55">
        <f>INT(COUNTA(U4:U306)/12)</f>
        <v>1</v>
      </c>
      <c r="V323" s="55">
        <f>INT(COUNTA(V4:V306)/12)</f>
        <v>1</v>
      </c>
      <c r="W323" s="55">
        <f>INT(COUNTA(W4:W306)/12)</f>
        <v>1</v>
      </c>
      <c r="X323" s="55">
        <f>INT(COUNTA(X4:X306)/12)</f>
        <v>1</v>
      </c>
      <c r="Y323" s="55">
        <f>INT(COUNTA(Y4:Y306)/12)</f>
        <v>1</v>
      </c>
      <c r="Z323" s="55">
        <f>INT(COUNTA(Z4:Z306)/12)</f>
        <v>1</v>
      </c>
      <c r="AA323" s="55">
        <f>INT(COUNTA(AA4:AA306)/12)</f>
        <v>3</v>
      </c>
      <c r="AB323" s="55">
        <f>INT(COUNTA(AB4:AB306)/12)</f>
        <v>1</v>
      </c>
      <c r="AC323" s="55">
        <f>INT(COUNTA(AC4:AC306)/12)</f>
        <v>1</v>
      </c>
      <c r="AD323" s="55">
        <f>INT(COUNTA(AD4:AD306)/12)</f>
        <v>2</v>
      </c>
      <c r="AE323" s="55">
        <f>INT(COUNTA(AE4:AE306)/12)</f>
        <v>1</v>
      </c>
      <c r="AF323" s="55">
        <f>INT(COUNTA(AF4:AF306)/12)</f>
        <v>1</v>
      </c>
      <c r="AG323" s="34"/>
      <c r="AH323" s="55">
        <f>INT(COUNTA(AH4:AH306)/6)</f>
        <v>1</v>
      </c>
      <c r="AI323" s="55">
        <f>INT(COUNTA(AI4:AI306)/6)</f>
        <v>1</v>
      </c>
      <c r="AJ323" s="55">
        <f>INT(COUNTA(AJ4:AJ306)/6)</f>
        <v>1</v>
      </c>
      <c r="AK323" s="55">
        <f>INT(COUNTA(AK4:AK306)/6)</f>
        <v>1</v>
      </c>
      <c r="AL323" s="55">
        <f>INT(COUNTA(AL4:AL306)/6)</f>
        <v>1</v>
      </c>
      <c r="AM323" s="55">
        <f>INT(COUNTA(AM4:AM306)/6)</f>
        <v>1</v>
      </c>
      <c r="AN323" s="55">
        <f>INT(COUNTA(AN4:AN306)/6)</f>
        <v>2</v>
      </c>
      <c r="AO323" s="55">
        <f>INT(COUNTA(AO4:AO306)/6)</f>
        <v>3</v>
      </c>
      <c r="AP323" s="55">
        <f>INT(COUNTA(AP4:AP306)/6)</f>
        <v>2</v>
      </c>
      <c r="AQ323" s="55">
        <f>INT(COUNTA(AQ4:AQ306)/6)</f>
        <v>1</v>
      </c>
      <c r="AR323" s="55">
        <f>INT(COUNTA(AR4:AR306)/6)</f>
        <v>1</v>
      </c>
      <c r="AS323" s="55">
        <f>INT(COUNTA(AS4:AS306)/6)</f>
        <v>2</v>
      </c>
      <c r="AT323" s="55">
        <f>INT(COUNTA(AT4:AT306)/6)</f>
        <v>2</v>
      </c>
      <c r="AU323" s="55">
        <f>INT(COUNTA(AU4:AU306)/6)</f>
        <v>1</v>
      </c>
      <c r="AV323" s="55">
        <f>INT(COUNTA(AV4:AV306)/6)</f>
        <v>1</v>
      </c>
      <c r="AW323" s="55">
        <f>INT(COUNTA(AW4:AW306)/6)</f>
        <v>6</v>
      </c>
      <c r="AX323" s="55">
        <f>INT(COUNTA(AX4:AX306)/6)</f>
        <v>1</v>
      </c>
      <c r="AY323" s="55">
        <f>INT(COUNTA(AY4:AY306)/6)</f>
        <v>1</v>
      </c>
      <c r="AZ323" s="55">
        <f>INT(COUNTA(AZ4:AZ306)/6)</f>
        <v>4</v>
      </c>
      <c r="BA323" s="55">
        <f>INT(COUNTA(BA4:BA306)/6)</f>
        <v>1</v>
      </c>
      <c r="BB323" s="55">
        <f>INT(COUNTA(BB4:BB306)/6)</f>
        <v>1</v>
      </c>
    </row>
    <row r="324" spans="1:54" ht="15.9" customHeight="1" x14ac:dyDescent="0.25">
      <c r="A324" s="5" t="s">
        <v>9</v>
      </c>
      <c r="B324" s="69" t="s">
        <v>0</v>
      </c>
      <c r="C324" s="69" t="s">
        <v>1</v>
      </c>
      <c r="D324" s="69" t="s">
        <v>391</v>
      </c>
      <c r="E324" s="69"/>
      <c r="F324" s="69"/>
      <c r="G324" s="69"/>
      <c r="I324" s="34"/>
      <c r="J324" s="34"/>
      <c r="K324" s="34"/>
      <c r="L324" s="34"/>
      <c r="AG324" s="34"/>
    </row>
    <row r="325" spans="1:54" ht="15.9" customHeight="1" x14ac:dyDescent="0.25">
      <c r="A325" s="55" t="s">
        <v>35</v>
      </c>
      <c r="B325" s="34">
        <f>COUNTIF(J:J,A325)</f>
        <v>14</v>
      </c>
      <c r="C325" s="34">
        <f>Women!B183</f>
        <v>12</v>
      </c>
      <c r="D325" s="34">
        <f>B325+C325</f>
        <v>26</v>
      </c>
      <c r="I325" s="34"/>
      <c r="J325" s="34"/>
      <c r="K325" s="34"/>
      <c r="L325" s="34"/>
      <c r="AG325" s="34"/>
    </row>
    <row r="326" spans="1:54" ht="15.9" customHeight="1" x14ac:dyDescent="0.25">
      <c r="A326" s="55" t="s">
        <v>36</v>
      </c>
      <c r="B326" s="34">
        <f>COUNTIF(J:J,A326)</f>
        <v>13</v>
      </c>
      <c r="C326" s="34">
        <f>Women!B184</f>
        <v>3</v>
      </c>
      <c r="D326" s="34">
        <f t="shared" ref="D326:D345" si="12">B326+C326</f>
        <v>16</v>
      </c>
    </row>
    <row r="327" spans="1:54" ht="15.9" customHeight="1" x14ac:dyDescent="0.25">
      <c r="A327" s="55" t="s">
        <v>23</v>
      </c>
      <c r="B327" s="34">
        <f>COUNTIF(J:J,A327)</f>
        <v>7</v>
      </c>
      <c r="C327" s="34">
        <f>Women!B185</f>
        <v>6</v>
      </c>
      <c r="D327" s="34">
        <f t="shared" si="12"/>
        <v>13</v>
      </c>
    </row>
    <row r="328" spans="1:54" ht="15.9" customHeight="1" x14ac:dyDescent="0.25">
      <c r="A328" s="55" t="s">
        <v>389</v>
      </c>
      <c r="B328" s="34">
        <f>COUNTIF(J:J,A328)</f>
        <v>10</v>
      </c>
      <c r="C328" s="34">
        <f>Women!B186</f>
        <v>7</v>
      </c>
      <c r="D328" s="34">
        <f t="shared" ref="D328" si="13">B328+C328</f>
        <v>17</v>
      </c>
    </row>
    <row r="329" spans="1:54" ht="15.9" customHeight="1" x14ac:dyDescent="0.25">
      <c r="A329" s="55" t="s">
        <v>53</v>
      </c>
      <c r="B329" s="34">
        <f>COUNTIF(J:J,A329)</f>
        <v>7</v>
      </c>
      <c r="C329" s="34">
        <f>Women!B187</f>
        <v>4</v>
      </c>
      <c r="D329" s="34">
        <f t="shared" si="12"/>
        <v>11</v>
      </c>
    </row>
    <row r="330" spans="1:54" ht="15.9" customHeight="1" x14ac:dyDescent="0.25">
      <c r="A330" s="55" t="s">
        <v>63</v>
      </c>
      <c r="B330" s="34">
        <f>COUNTIF(J:J,A330)</f>
        <v>3</v>
      </c>
      <c r="C330" s="34">
        <f>Women!B188</f>
        <v>0</v>
      </c>
      <c r="D330" s="34">
        <f t="shared" si="12"/>
        <v>3</v>
      </c>
    </row>
    <row r="331" spans="1:54" ht="15.9" customHeight="1" x14ac:dyDescent="0.25">
      <c r="A331" s="55" t="s">
        <v>37</v>
      </c>
      <c r="B331" s="34">
        <f>COUNTIF(J:J,A331)</f>
        <v>19</v>
      </c>
      <c r="C331" s="34">
        <f>Women!B189</f>
        <v>9</v>
      </c>
      <c r="D331" s="34">
        <f t="shared" si="12"/>
        <v>28</v>
      </c>
    </row>
    <row r="332" spans="1:54" ht="15.9" customHeight="1" x14ac:dyDescent="0.25">
      <c r="A332" s="55" t="s">
        <v>38</v>
      </c>
      <c r="B332" s="34">
        <f>COUNTIF(J:J,A332)</f>
        <v>30</v>
      </c>
      <c r="C332" s="34">
        <f>Women!B190</f>
        <v>16</v>
      </c>
      <c r="D332" s="34">
        <f t="shared" si="12"/>
        <v>46</v>
      </c>
    </row>
    <row r="333" spans="1:54" ht="15.9" customHeight="1" x14ac:dyDescent="0.25">
      <c r="A333" s="55" t="s">
        <v>388</v>
      </c>
      <c r="B333" s="34">
        <f>COUNTIF(J:J,A333)</f>
        <v>14</v>
      </c>
      <c r="C333" s="34">
        <f>Women!B191</f>
        <v>14</v>
      </c>
      <c r="D333" s="34">
        <f t="shared" ref="D333" si="14">B333+C333</f>
        <v>28</v>
      </c>
    </row>
    <row r="334" spans="1:54" ht="15.9" customHeight="1" x14ac:dyDescent="0.25">
      <c r="A334" s="55" t="s">
        <v>24</v>
      </c>
      <c r="B334" s="34">
        <f>COUNTIF(J:J,A334)</f>
        <v>1</v>
      </c>
      <c r="C334" s="34">
        <f>Women!B192</f>
        <v>2</v>
      </c>
      <c r="D334" s="34">
        <f t="shared" si="12"/>
        <v>3</v>
      </c>
    </row>
    <row r="335" spans="1:54" ht="15.9" customHeight="1" x14ac:dyDescent="0.25">
      <c r="A335" s="55" t="s">
        <v>81</v>
      </c>
      <c r="B335" s="34">
        <f>COUNTIF(J:J,A335)</f>
        <v>7</v>
      </c>
      <c r="C335" s="34">
        <f>Women!B193</f>
        <v>1</v>
      </c>
      <c r="D335" s="34">
        <f t="shared" si="12"/>
        <v>8</v>
      </c>
    </row>
    <row r="336" spans="1:54" ht="15.9" customHeight="1" x14ac:dyDescent="0.25">
      <c r="A336" s="55" t="s">
        <v>73</v>
      </c>
      <c r="B336" s="34">
        <f>COUNTIF(J:J,A336)</f>
        <v>12</v>
      </c>
      <c r="C336" s="34">
        <f>Women!B194</f>
        <v>3</v>
      </c>
      <c r="D336" s="34">
        <f t="shared" si="12"/>
        <v>15</v>
      </c>
    </row>
    <row r="337" spans="1:7" ht="15.9" customHeight="1" x14ac:dyDescent="0.25">
      <c r="A337" s="55" t="s">
        <v>39</v>
      </c>
      <c r="B337" s="34">
        <f>COUNTIF(J:J,A337)</f>
        <v>18</v>
      </c>
      <c r="C337" s="34">
        <f>Women!B195</f>
        <v>9</v>
      </c>
      <c r="D337" s="34">
        <f t="shared" si="12"/>
        <v>27</v>
      </c>
    </row>
    <row r="338" spans="1:7" ht="15.9" customHeight="1" x14ac:dyDescent="0.25">
      <c r="A338" s="55" t="s">
        <v>25</v>
      </c>
      <c r="B338" s="34">
        <f>COUNTIF(J:J,A338)</f>
        <v>14</v>
      </c>
      <c r="C338" s="34">
        <f>Women!B196</f>
        <v>7</v>
      </c>
      <c r="D338" s="34">
        <f t="shared" si="12"/>
        <v>21</v>
      </c>
    </row>
    <row r="339" spans="1:7" ht="15.9" customHeight="1" x14ac:dyDescent="0.25">
      <c r="A339" s="55" t="s">
        <v>26</v>
      </c>
      <c r="B339" s="34">
        <f>COUNTIF(J:J,A339)</f>
        <v>8</v>
      </c>
      <c r="C339" s="34">
        <f>Women!B197</f>
        <v>5</v>
      </c>
      <c r="D339" s="34">
        <f t="shared" si="12"/>
        <v>13</v>
      </c>
    </row>
    <row r="340" spans="1:7" ht="15.9" customHeight="1" x14ac:dyDescent="0.25">
      <c r="A340" s="55" t="s">
        <v>40</v>
      </c>
      <c r="B340" s="34">
        <f>COUNTIF(J:J,A340)</f>
        <v>47</v>
      </c>
      <c r="C340" s="34">
        <f>Women!B198</f>
        <v>22</v>
      </c>
      <c r="D340" s="34">
        <f t="shared" si="12"/>
        <v>69</v>
      </c>
    </row>
    <row r="341" spans="1:7" ht="15.9" customHeight="1" x14ac:dyDescent="0.25">
      <c r="A341" s="55" t="s">
        <v>58</v>
      </c>
      <c r="B341" s="34">
        <f>COUNTIF(J:J,A341)</f>
        <v>6</v>
      </c>
      <c r="C341" s="34">
        <f>Women!B199</f>
        <v>2</v>
      </c>
      <c r="D341" s="34">
        <f t="shared" si="12"/>
        <v>8</v>
      </c>
    </row>
    <row r="342" spans="1:7" ht="15.9" customHeight="1" x14ac:dyDescent="0.25">
      <c r="A342" s="55" t="s">
        <v>67</v>
      </c>
      <c r="B342" s="34">
        <f>COUNTIF(J:J,A342)</f>
        <v>13</v>
      </c>
      <c r="C342" s="34">
        <f>Women!B200</f>
        <v>10</v>
      </c>
      <c r="D342" s="34">
        <f t="shared" si="12"/>
        <v>23</v>
      </c>
    </row>
    <row r="343" spans="1:7" ht="15.9" customHeight="1" x14ac:dyDescent="0.25">
      <c r="A343" s="55" t="s">
        <v>27</v>
      </c>
      <c r="B343" s="34">
        <f>COUNTIF(J:J,A343)</f>
        <v>27</v>
      </c>
      <c r="C343" s="34">
        <f>Women!B201</f>
        <v>9</v>
      </c>
      <c r="D343" s="34">
        <f t="shared" si="12"/>
        <v>36</v>
      </c>
    </row>
    <row r="344" spans="1:7" ht="15.9" customHeight="1" x14ac:dyDescent="0.25">
      <c r="A344" s="55" t="s">
        <v>123</v>
      </c>
      <c r="B344" s="34">
        <f>COUNTIF(J:J,A344)</f>
        <v>10</v>
      </c>
      <c r="C344" s="34">
        <f>Women!B202</f>
        <v>13</v>
      </c>
      <c r="D344" s="34">
        <f t="shared" si="12"/>
        <v>23</v>
      </c>
    </row>
    <row r="345" spans="1:7" ht="15.9" customHeight="1" x14ac:dyDescent="0.25">
      <c r="A345" s="55" t="s">
        <v>137</v>
      </c>
      <c r="B345" s="34">
        <f>COUNTIF(J:J,A345)</f>
        <v>11</v>
      </c>
      <c r="C345" s="34">
        <f>Women!B203</f>
        <v>5</v>
      </c>
      <c r="D345" s="34">
        <f t="shared" si="12"/>
        <v>16</v>
      </c>
    </row>
    <row r="346" spans="1:7" ht="15.9" customHeight="1" x14ac:dyDescent="0.25">
      <c r="B346" s="4">
        <f>SUM(B325:B345)</f>
        <v>291</v>
      </c>
      <c r="C346" s="4">
        <f>SUM(C325:C345)</f>
        <v>159</v>
      </c>
      <c r="D346" s="4">
        <f>SUM(D325:D345)</f>
        <v>450</v>
      </c>
      <c r="E346" s="4"/>
      <c r="F346" s="4"/>
      <c r="G346" s="4"/>
    </row>
  </sheetData>
  <sheetCalcPr fullCalcOnLoad="1"/>
  <sortState xmlns:xlrd2="http://schemas.microsoft.com/office/spreadsheetml/2017/richdata2" ref="A4:BE295">
    <sortCondition ref="A3:A295"/>
  </sortState>
  <phoneticPr fontId="0" type="noConversion"/>
  <conditionalFormatting sqref="E4:E154">
    <cfRule type="duplicateValues" dxfId="3" priority="1"/>
  </conditionalFormatting>
  <conditionalFormatting sqref="E153:E295">
    <cfRule type="duplicateValues" dxfId="2" priority="2"/>
  </conditionalFormatting>
  <conditionalFormatting sqref="E4:E154">
    <cfRule type="duplicateValues" dxfId="1" priority="3"/>
  </conditionalFormatting>
  <conditionalFormatting sqref="E296:E306">
    <cfRule type="duplicateValues" dxfId="0" priority="16"/>
  </conditionalFormatting>
  <pageMargins left="0.74803149606299213" right="0.74803149606299213" top="1.1417322834645669" bottom="1.2204724409448819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2012-07-12T00:31:10Z</cp:lastPrinted>
  <dcterms:created xsi:type="dcterms:W3CDTF">2007-05-16T16:50:18Z</dcterms:created>
  <dcterms:modified xsi:type="dcterms:W3CDTF">2022-07-07T03:28:42Z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